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-120" yWindow="-120" windowWidth="29040" windowHeight="15840"/>
  </bookViews>
  <sheets>
    <sheet name="Корреляция Вильсона" sheetId="15" r:id="rId1"/>
    <sheet name="ДНП" sheetId="1" r:id="rId2"/>
    <sheet name="Проверка_пример" sheetId="2" r:id="rId3"/>
    <sheet name="Лист3" sheetId="3" r:id="rId4"/>
    <sheet name="Лист4" sheetId="4" r:id="rId5"/>
    <sheet name="Лист5" sheetId="5" r:id="rId6"/>
    <sheet name="Лист6" sheetId="6" r:id="rId7"/>
    <sheet name="Лист7" sheetId="7" r:id="rId8"/>
    <sheet name="Лист8" sheetId="8" r:id="rId9"/>
    <sheet name="Лист9" sheetId="9" r:id="rId10"/>
    <sheet name="Лист10" sheetId="10" r:id="rId11"/>
    <sheet name="Лист2" sheetId="12" r:id="rId12"/>
    <sheet name="KJI" sheetId="13" r:id="rId13"/>
    <sheet name="еще проверка" sheetId="14" r:id="rId1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15" l="1"/>
  <c r="A13" i="15"/>
  <c r="B10" i="15"/>
  <c r="H25" i="12" l="1"/>
  <c r="I25" i="12"/>
  <c r="J25" i="12"/>
  <c r="K25" i="12"/>
  <c r="G25" i="12"/>
  <c r="C13" i="15"/>
  <c r="O13" i="15"/>
  <c r="AS13" i="15" s="1"/>
  <c r="N13" i="15"/>
  <c r="AR13" i="15" s="1"/>
  <c r="D14" i="15"/>
  <c r="F14" i="15"/>
  <c r="H14" i="15"/>
  <c r="J14" i="15"/>
  <c r="K13" i="15"/>
  <c r="D13" i="15"/>
  <c r="E13" i="15"/>
  <c r="F13" i="15"/>
  <c r="G13" i="15"/>
  <c r="H13" i="15"/>
  <c r="I13" i="15"/>
  <c r="J13" i="15"/>
  <c r="B67" i="14"/>
  <c r="A15" i="15"/>
  <c r="D15" i="15" s="1"/>
  <c r="O15" i="15" s="1"/>
  <c r="AS15" i="15" s="1"/>
  <c r="E14" i="15"/>
  <c r="B81" i="14"/>
  <c r="C15" i="15" l="1"/>
  <c r="K15" i="15"/>
  <c r="V15" i="15" s="1"/>
  <c r="AZ15" i="15" s="1"/>
  <c r="A16" i="15"/>
  <c r="I15" i="15"/>
  <c r="T15" i="15" s="1"/>
  <c r="AX15" i="15" s="1"/>
  <c r="G15" i="15"/>
  <c r="R15" i="15" s="1"/>
  <c r="AV15" i="15" s="1"/>
  <c r="E15" i="15"/>
  <c r="P15" i="15" s="1"/>
  <c r="AT15" i="15" s="1"/>
  <c r="AB13" i="15"/>
  <c r="Z13" i="15"/>
  <c r="P13" i="15"/>
  <c r="AT13" i="15" s="1"/>
  <c r="A17" i="15"/>
  <c r="C16" i="15"/>
  <c r="G16" i="15"/>
  <c r="K16" i="15"/>
  <c r="E16" i="15"/>
  <c r="I16" i="15"/>
  <c r="AF13" i="15"/>
  <c r="V13" i="15"/>
  <c r="AZ13" i="15" s="1"/>
  <c r="F16" i="15"/>
  <c r="R13" i="15"/>
  <c r="AV13" i="15" s="1"/>
  <c r="D16" i="15"/>
  <c r="Q14" i="15"/>
  <c r="AU14" i="15" s="1"/>
  <c r="J16" i="15"/>
  <c r="N15" i="15"/>
  <c r="AR15" i="15" s="1"/>
  <c r="O14" i="15"/>
  <c r="AS14" i="15" s="1"/>
  <c r="P14" i="15"/>
  <c r="AT14" i="15" s="1"/>
  <c r="H16" i="15"/>
  <c r="U14" i="15"/>
  <c r="AY14" i="15" s="1"/>
  <c r="T13" i="15"/>
  <c r="AX13" i="15" s="1"/>
  <c r="S14" i="15"/>
  <c r="AW14" i="15" s="1"/>
  <c r="AE13" i="15"/>
  <c r="U13" i="15"/>
  <c r="AY13" i="15" s="1"/>
  <c r="BA13" i="15" s="1"/>
  <c r="BB13" i="15" s="1"/>
  <c r="Q13" i="15"/>
  <c r="AU13" i="15" s="1"/>
  <c r="J15" i="15"/>
  <c r="F15" i="15"/>
  <c r="K14" i="15"/>
  <c r="G14" i="15"/>
  <c r="C14" i="15"/>
  <c r="AC13" i="15"/>
  <c r="L13" i="15"/>
  <c r="AD13" i="15" s="1"/>
  <c r="Y13" i="15"/>
  <c r="H15" i="15"/>
  <c r="I14" i="15"/>
  <c r="S13" i="15"/>
  <c r="AW13" i="15" s="1"/>
  <c r="X13" i="15"/>
  <c r="B15" i="12"/>
  <c r="J45" i="14"/>
  <c r="J46" i="14"/>
  <c r="J47" i="14"/>
  <c r="J48" i="14"/>
  <c r="J49" i="14"/>
  <c r="J50" i="14"/>
  <c r="J51" i="14"/>
  <c r="J52" i="14"/>
  <c r="J53" i="14"/>
  <c r="J54" i="14"/>
  <c r="J55" i="14"/>
  <c r="J44" i="14"/>
  <c r="C106" i="14"/>
  <c r="B95" i="14"/>
  <c r="I44" i="14" s="1"/>
  <c r="E44" i="14" s="1"/>
  <c r="I46" i="14"/>
  <c r="I47" i="14"/>
  <c r="I48" i="14"/>
  <c r="I49" i="14"/>
  <c r="I50" i="14"/>
  <c r="D45" i="14"/>
  <c r="D46" i="14"/>
  <c r="D47" i="14"/>
  <c r="D48" i="14"/>
  <c r="D49" i="14"/>
  <c r="D50" i="14"/>
  <c r="D51" i="14"/>
  <c r="D52" i="14"/>
  <c r="D53" i="14"/>
  <c r="D54" i="14"/>
  <c r="D55" i="14"/>
  <c r="D44" i="14"/>
  <c r="B31" i="14"/>
  <c r="C31" i="14"/>
  <c r="D31" i="14"/>
  <c r="E31" i="14"/>
  <c r="F31" i="14"/>
  <c r="G31" i="14"/>
  <c r="H31" i="14"/>
  <c r="I31" i="14"/>
  <c r="J31" i="14"/>
  <c r="B32" i="14"/>
  <c r="C32" i="14"/>
  <c r="D32" i="14"/>
  <c r="E32" i="14"/>
  <c r="F32" i="14"/>
  <c r="G32" i="14"/>
  <c r="H32" i="14"/>
  <c r="I32" i="14"/>
  <c r="J32" i="14"/>
  <c r="B33" i="14"/>
  <c r="C33" i="14"/>
  <c r="D33" i="14"/>
  <c r="E33" i="14"/>
  <c r="F33" i="14"/>
  <c r="G33" i="14"/>
  <c r="H33" i="14"/>
  <c r="I33" i="14"/>
  <c r="J33" i="14"/>
  <c r="B34" i="14"/>
  <c r="C34" i="14"/>
  <c r="D34" i="14"/>
  <c r="E34" i="14"/>
  <c r="F34" i="14"/>
  <c r="G34" i="14"/>
  <c r="H34" i="14"/>
  <c r="I34" i="14"/>
  <c r="J34" i="14"/>
  <c r="B35" i="14"/>
  <c r="C35" i="14"/>
  <c r="D35" i="14"/>
  <c r="E35" i="14"/>
  <c r="F35" i="14"/>
  <c r="G35" i="14"/>
  <c r="H35" i="14"/>
  <c r="I35" i="14"/>
  <c r="J35" i="14"/>
  <c r="B36" i="14"/>
  <c r="C36" i="14"/>
  <c r="D36" i="14"/>
  <c r="E36" i="14"/>
  <c r="F36" i="14"/>
  <c r="G36" i="14"/>
  <c r="H36" i="14"/>
  <c r="I36" i="14"/>
  <c r="J36" i="14"/>
  <c r="B37" i="14"/>
  <c r="C37" i="14"/>
  <c r="D37" i="14"/>
  <c r="E37" i="14"/>
  <c r="F37" i="14"/>
  <c r="G37" i="14"/>
  <c r="H37" i="14"/>
  <c r="I37" i="14"/>
  <c r="J37" i="14"/>
  <c r="B38" i="14"/>
  <c r="C38" i="14"/>
  <c r="D38" i="14"/>
  <c r="E38" i="14"/>
  <c r="F38" i="14"/>
  <c r="G38" i="14"/>
  <c r="H38" i="14"/>
  <c r="I38" i="14"/>
  <c r="J38" i="14"/>
  <c r="B39" i="14"/>
  <c r="C39" i="14"/>
  <c r="D39" i="14"/>
  <c r="E39" i="14"/>
  <c r="F39" i="14"/>
  <c r="G39" i="14"/>
  <c r="H39" i="14"/>
  <c r="I39" i="14"/>
  <c r="J39" i="14"/>
  <c r="B40" i="14"/>
  <c r="C40" i="14"/>
  <c r="D40" i="14"/>
  <c r="E40" i="14"/>
  <c r="F40" i="14"/>
  <c r="G40" i="14"/>
  <c r="H40" i="14"/>
  <c r="I40" i="14"/>
  <c r="J40" i="14"/>
  <c r="B41" i="14"/>
  <c r="C41" i="14"/>
  <c r="D41" i="14"/>
  <c r="E41" i="14"/>
  <c r="F41" i="14"/>
  <c r="G41" i="14"/>
  <c r="H41" i="14"/>
  <c r="I41" i="14"/>
  <c r="J41" i="14"/>
  <c r="C30" i="14"/>
  <c r="D30" i="14"/>
  <c r="E30" i="14"/>
  <c r="F30" i="14"/>
  <c r="G30" i="14"/>
  <c r="H30" i="14"/>
  <c r="I30" i="14"/>
  <c r="J30" i="14"/>
  <c r="B30" i="14"/>
  <c r="B97" i="14"/>
  <c r="C97" i="14"/>
  <c r="D97" i="14"/>
  <c r="E97" i="14"/>
  <c r="F97" i="14"/>
  <c r="G97" i="14"/>
  <c r="H97" i="14"/>
  <c r="I97" i="14"/>
  <c r="J97" i="14"/>
  <c r="B98" i="14"/>
  <c r="C98" i="14"/>
  <c r="D98" i="14"/>
  <c r="E98" i="14"/>
  <c r="F98" i="14"/>
  <c r="G98" i="14"/>
  <c r="H98" i="14"/>
  <c r="I98" i="14"/>
  <c r="J98" i="14"/>
  <c r="B99" i="14"/>
  <c r="C99" i="14"/>
  <c r="D99" i="14"/>
  <c r="E99" i="14"/>
  <c r="F99" i="14"/>
  <c r="G99" i="14"/>
  <c r="H99" i="14"/>
  <c r="I99" i="14"/>
  <c r="J99" i="14"/>
  <c r="B100" i="14"/>
  <c r="C100" i="14"/>
  <c r="D100" i="14"/>
  <c r="E100" i="14"/>
  <c r="F100" i="14"/>
  <c r="G100" i="14"/>
  <c r="H100" i="14"/>
  <c r="I100" i="14"/>
  <c r="J100" i="14"/>
  <c r="B101" i="14"/>
  <c r="C101" i="14"/>
  <c r="D101" i="14"/>
  <c r="E101" i="14"/>
  <c r="F101" i="14"/>
  <c r="G101" i="14"/>
  <c r="H101" i="14"/>
  <c r="I101" i="14"/>
  <c r="J101" i="14"/>
  <c r="J78" i="14"/>
  <c r="J92" i="14" s="1"/>
  <c r="J106" i="14" s="1"/>
  <c r="G68" i="14"/>
  <c r="G82" i="14" s="1"/>
  <c r="G96" i="14" s="1"/>
  <c r="B78" i="14"/>
  <c r="B92" i="14" s="1"/>
  <c r="B106" i="14" s="1"/>
  <c r="I55" i="14" s="1"/>
  <c r="E55" i="14" s="1"/>
  <c r="C78" i="14"/>
  <c r="C92" i="14" s="1"/>
  <c r="D78" i="14"/>
  <c r="D92" i="14" s="1"/>
  <c r="D106" i="14" s="1"/>
  <c r="E78" i="14"/>
  <c r="E92" i="14" s="1"/>
  <c r="E106" i="14" s="1"/>
  <c r="F78" i="14"/>
  <c r="F92" i="14" s="1"/>
  <c r="F106" i="14" s="1"/>
  <c r="G78" i="14"/>
  <c r="G92" i="14" s="1"/>
  <c r="G106" i="14" s="1"/>
  <c r="H78" i="14"/>
  <c r="H92" i="14" s="1"/>
  <c r="H106" i="14" s="1"/>
  <c r="I78" i="14"/>
  <c r="I92" i="14" s="1"/>
  <c r="I106" i="14" s="1"/>
  <c r="C67" i="14"/>
  <c r="C81" i="14" s="1"/>
  <c r="C95" i="14" s="1"/>
  <c r="D67" i="14"/>
  <c r="D81" i="14" s="1"/>
  <c r="D95" i="14" s="1"/>
  <c r="E67" i="14"/>
  <c r="E81" i="14" s="1"/>
  <c r="E95" i="14" s="1"/>
  <c r="F67" i="14"/>
  <c r="F81" i="14" s="1"/>
  <c r="F95" i="14" s="1"/>
  <c r="G67" i="14"/>
  <c r="G81" i="14" s="1"/>
  <c r="G95" i="14" s="1"/>
  <c r="H67" i="14"/>
  <c r="H81" i="14" s="1"/>
  <c r="H95" i="14" s="1"/>
  <c r="I67" i="14"/>
  <c r="I81" i="14" s="1"/>
  <c r="I95" i="14" s="1"/>
  <c r="J67" i="14"/>
  <c r="J81" i="14" s="1"/>
  <c r="J95" i="14" s="1"/>
  <c r="H46" i="14"/>
  <c r="H47" i="14" s="1"/>
  <c r="H48" i="14" s="1"/>
  <c r="H49" i="14" s="1"/>
  <c r="H50" i="14" s="1"/>
  <c r="H51" i="14" s="1"/>
  <c r="H52" i="14" s="1"/>
  <c r="H53" i="14" s="1"/>
  <c r="H54" i="14" s="1"/>
  <c r="H45" i="14"/>
  <c r="G77" i="14"/>
  <c r="G91" i="14" s="1"/>
  <c r="G105" i="14" s="1"/>
  <c r="H68" i="14"/>
  <c r="H82" i="14" s="1"/>
  <c r="H96" i="14" s="1"/>
  <c r="B70" i="13"/>
  <c r="C70" i="13"/>
  <c r="D70" i="13"/>
  <c r="E70" i="13"/>
  <c r="F70" i="13"/>
  <c r="G70" i="13"/>
  <c r="H70" i="13"/>
  <c r="I70" i="13"/>
  <c r="J70" i="13"/>
  <c r="B71" i="13"/>
  <c r="C71" i="13"/>
  <c r="D71" i="13"/>
  <c r="E71" i="13"/>
  <c r="F71" i="13"/>
  <c r="G71" i="13"/>
  <c r="H71" i="13"/>
  <c r="I71" i="13"/>
  <c r="J71" i="13"/>
  <c r="B72" i="13"/>
  <c r="C72" i="13"/>
  <c r="D72" i="13"/>
  <c r="E72" i="13"/>
  <c r="F72" i="13"/>
  <c r="G72" i="13"/>
  <c r="H72" i="13"/>
  <c r="I72" i="13"/>
  <c r="J72" i="13"/>
  <c r="B73" i="13"/>
  <c r="C73" i="13"/>
  <c r="D73" i="13"/>
  <c r="E73" i="13"/>
  <c r="F73" i="13"/>
  <c r="G73" i="13"/>
  <c r="H73" i="13"/>
  <c r="I73" i="13"/>
  <c r="J73" i="13"/>
  <c r="B74" i="13"/>
  <c r="C74" i="13"/>
  <c r="D74" i="13"/>
  <c r="E74" i="13"/>
  <c r="F74" i="13"/>
  <c r="G74" i="13"/>
  <c r="H74" i="13"/>
  <c r="I74" i="13"/>
  <c r="J74" i="13"/>
  <c r="B75" i="13"/>
  <c r="C75" i="13"/>
  <c r="D75" i="13"/>
  <c r="E75" i="13"/>
  <c r="F75" i="13"/>
  <c r="G75" i="13"/>
  <c r="H75" i="13"/>
  <c r="I75" i="13"/>
  <c r="J75" i="13"/>
  <c r="B76" i="13"/>
  <c r="C76" i="13"/>
  <c r="D76" i="13"/>
  <c r="E76" i="13"/>
  <c r="F76" i="13"/>
  <c r="G76" i="13"/>
  <c r="H76" i="13"/>
  <c r="I76" i="13"/>
  <c r="J76" i="13"/>
  <c r="B77" i="13"/>
  <c r="C77" i="13"/>
  <c r="D77" i="13"/>
  <c r="E77" i="13"/>
  <c r="F77" i="13"/>
  <c r="G77" i="13"/>
  <c r="H77" i="13"/>
  <c r="I77" i="13"/>
  <c r="J77" i="13"/>
  <c r="B78" i="13"/>
  <c r="C78" i="13"/>
  <c r="D78" i="13"/>
  <c r="E78" i="13"/>
  <c r="F78" i="13"/>
  <c r="G78" i="13"/>
  <c r="H78" i="13"/>
  <c r="I78" i="13"/>
  <c r="J78" i="13"/>
  <c r="B79" i="13"/>
  <c r="C79" i="13"/>
  <c r="D79" i="13"/>
  <c r="E79" i="13"/>
  <c r="F79" i="13"/>
  <c r="G79" i="13"/>
  <c r="H79" i="13"/>
  <c r="I79" i="13"/>
  <c r="J79" i="13"/>
  <c r="B80" i="13"/>
  <c r="C80" i="13"/>
  <c r="D80" i="13"/>
  <c r="E80" i="13"/>
  <c r="F80" i="13"/>
  <c r="G80" i="13"/>
  <c r="H80" i="13"/>
  <c r="I80" i="13"/>
  <c r="J80" i="13"/>
  <c r="C69" i="13"/>
  <c r="D69" i="13"/>
  <c r="E69" i="13"/>
  <c r="F69" i="13"/>
  <c r="G69" i="13"/>
  <c r="H69" i="13"/>
  <c r="I69" i="13"/>
  <c r="J69" i="13"/>
  <c r="B69" i="13"/>
  <c r="B56" i="13"/>
  <c r="C56" i="13"/>
  <c r="D56" i="13"/>
  <c r="E56" i="13"/>
  <c r="F56" i="13"/>
  <c r="G56" i="13"/>
  <c r="H56" i="13"/>
  <c r="I56" i="13"/>
  <c r="S56" i="13" s="1"/>
  <c r="S84" i="13" s="1"/>
  <c r="J56" i="13"/>
  <c r="B57" i="13"/>
  <c r="C57" i="13"/>
  <c r="D57" i="13"/>
  <c r="E57" i="13"/>
  <c r="F57" i="13"/>
  <c r="G57" i="13"/>
  <c r="H57" i="13"/>
  <c r="R57" i="13" s="1"/>
  <c r="R85" i="13" s="1"/>
  <c r="I57" i="13"/>
  <c r="J57" i="13"/>
  <c r="B58" i="13"/>
  <c r="C58" i="13"/>
  <c r="D58" i="13"/>
  <c r="E58" i="13"/>
  <c r="F58" i="13"/>
  <c r="G58" i="13"/>
  <c r="Q58" i="13" s="1"/>
  <c r="Q86" i="13" s="1"/>
  <c r="H58" i="13"/>
  <c r="I58" i="13"/>
  <c r="J58" i="13"/>
  <c r="B59" i="13"/>
  <c r="C59" i="13"/>
  <c r="D59" i="13"/>
  <c r="E59" i="13"/>
  <c r="F59" i="13"/>
  <c r="G59" i="13"/>
  <c r="H59" i="13"/>
  <c r="I59" i="13"/>
  <c r="J59" i="13"/>
  <c r="B60" i="13"/>
  <c r="C60" i="13"/>
  <c r="D60" i="13"/>
  <c r="E60" i="13"/>
  <c r="O60" i="13" s="1"/>
  <c r="O88" i="13" s="1"/>
  <c r="F60" i="13"/>
  <c r="G60" i="13"/>
  <c r="H60" i="13"/>
  <c r="I60" i="13"/>
  <c r="J60" i="13"/>
  <c r="B61" i="13"/>
  <c r="C61" i="13"/>
  <c r="D61" i="13"/>
  <c r="N61" i="13" s="1"/>
  <c r="N89" i="13" s="1"/>
  <c r="E61" i="13"/>
  <c r="F61" i="13"/>
  <c r="G61" i="13"/>
  <c r="H61" i="13"/>
  <c r="I61" i="13"/>
  <c r="J61" i="13"/>
  <c r="B62" i="13"/>
  <c r="C62" i="13"/>
  <c r="M62" i="13" s="1"/>
  <c r="M90" i="13" s="1"/>
  <c r="D62" i="13"/>
  <c r="E62" i="13"/>
  <c r="F62" i="13"/>
  <c r="G62" i="13"/>
  <c r="H62" i="13"/>
  <c r="I62" i="13"/>
  <c r="J62" i="13"/>
  <c r="B63" i="13"/>
  <c r="L63" i="13" s="1"/>
  <c r="L91" i="13" s="1"/>
  <c r="C63" i="13"/>
  <c r="D63" i="13"/>
  <c r="E63" i="13"/>
  <c r="F63" i="13"/>
  <c r="G63" i="13"/>
  <c r="H63" i="13"/>
  <c r="I63" i="13"/>
  <c r="J63" i="13"/>
  <c r="P63" i="13" s="1"/>
  <c r="P91" i="13" s="1"/>
  <c r="B64" i="13"/>
  <c r="C64" i="13"/>
  <c r="D64" i="13"/>
  <c r="E64" i="13"/>
  <c r="F64" i="13"/>
  <c r="G64" i="13"/>
  <c r="H64" i="13"/>
  <c r="I64" i="13"/>
  <c r="S64" i="13" s="1"/>
  <c r="S92" i="13" s="1"/>
  <c r="J64" i="13"/>
  <c r="B65" i="13"/>
  <c r="C65" i="13"/>
  <c r="D65" i="13"/>
  <c r="E65" i="13"/>
  <c r="F65" i="13"/>
  <c r="G65" i="13"/>
  <c r="H65" i="13"/>
  <c r="R65" i="13" s="1"/>
  <c r="R93" i="13" s="1"/>
  <c r="I65" i="13"/>
  <c r="J65" i="13"/>
  <c r="B66" i="13"/>
  <c r="C66" i="13"/>
  <c r="D66" i="13"/>
  <c r="E66" i="13"/>
  <c r="F66" i="13"/>
  <c r="G66" i="13"/>
  <c r="H66" i="13"/>
  <c r="I66" i="13"/>
  <c r="J66" i="13"/>
  <c r="C55" i="13"/>
  <c r="D55" i="13"/>
  <c r="E55" i="13"/>
  <c r="O55" i="13" s="1"/>
  <c r="O83" i="13" s="1"/>
  <c r="F55" i="13"/>
  <c r="G55" i="13"/>
  <c r="H55" i="13"/>
  <c r="R55" i="13" s="1"/>
  <c r="R83" i="13" s="1"/>
  <c r="I55" i="13"/>
  <c r="S55" i="13" s="1"/>
  <c r="S83" i="13" s="1"/>
  <c r="J55" i="13"/>
  <c r="B55" i="13"/>
  <c r="L55" i="13" s="1"/>
  <c r="L83" i="13" s="1"/>
  <c r="P59" i="13"/>
  <c r="P87" i="13" s="1"/>
  <c r="Q55" i="13"/>
  <c r="Q83" i="13" s="1"/>
  <c r="C13" i="12"/>
  <c r="Q84" i="13"/>
  <c r="L56" i="13"/>
  <c r="L84" i="13" s="1"/>
  <c r="M56" i="13"/>
  <c r="M84" i="13" s="1"/>
  <c r="N56" i="13"/>
  <c r="N84" i="13" s="1"/>
  <c r="O56" i="13"/>
  <c r="O84" i="13" s="1"/>
  <c r="P56" i="13"/>
  <c r="P84" i="13" s="1"/>
  <c r="Q56" i="13"/>
  <c r="R56" i="13"/>
  <c r="R84" i="13" s="1"/>
  <c r="T56" i="13"/>
  <c r="T84" i="13" s="1"/>
  <c r="L57" i="13"/>
  <c r="L85" i="13" s="1"/>
  <c r="M57" i="13"/>
  <c r="M85" i="13" s="1"/>
  <c r="N57" i="13"/>
  <c r="N85" i="13" s="1"/>
  <c r="O57" i="13"/>
  <c r="O85" i="13" s="1"/>
  <c r="P57" i="13"/>
  <c r="P85" i="13" s="1"/>
  <c r="Q57" i="13"/>
  <c r="Q85" i="13" s="1"/>
  <c r="S57" i="13"/>
  <c r="S85" i="13" s="1"/>
  <c r="T57" i="13"/>
  <c r="T85" i="13" s="1"/>
  <c r="L58" i="13"/>
  <c r="L86" i="13" s="1"/>
  <c r="M58" i="13"/>
  <c r="M86" i="13" s="1"/>
  <c r="N58" i="13"/>
  <c r="N86" i="13" s="1"/>
  <c r="O58" i="13"/>
  <c r="O86" i="13" s="1"/>
  <c r="P58" i="13"/>
  <c r="P86" i="13" s="1"/>
  <c r="R58" i="13"/>
  <c r="R86" i="13" s="1"/>
  <c r="S58" i="13"/>
  <c r="S86" i="13" s="1"/>
  <c r="T58" i="13"/>
  <c r="T86" i="13" s="1"/>
  <c r="L59" i="13"/>
  <c r="L87" i="13" s="1"/>
  <c r="M59" i="13"/>
  <c r="M87" i="13" s="1"/>
  <c r="N59" i="13"/>
  <c r="N87" i="13" s="1"/>
  <c r="O59" i="13"/>
  <c r="O87" i="13" s="1"/>
  <c r="Q59" i="13"/>
  <c r="Q87" i="13" s="1"/>
  <c r="R59" i="13"/>
  <c r="R87" i="13" s="1"/>
  <c r="S59" i="13"/>
  <c r="S87" i="13" s="1"/>
  <c r="T59" i="13"/>
  <c r="T87" i="13" s="1"/>
  <c r="L60" i="13"/>
  <c r="L88" i="13" s="1"/>
  <c r="M60" i="13"/>
  <c r="M88" i="13" s="1"/>
  <c r="N60" i="13"/>
  <c r="N88" i="13" s="1"/>
  <c r="P60" i="13"/>
  <c r="P88" i="13" s="1"/>
  <c r="Q60" i="13"/>
  <c r="Q88" i="13" s="1"/>
  <c r="R60" i="13"/>
  <c r="R88" i="13" s="1"/>
  <c r="S60" i="13"/>
  <c r="S88" i="13" s="1"/>
  <c r="T60" i="13"/>
  <c r="T88" i="13" s="1"/>
  <c r="L61" i="13"/>
  <c r="L89" i="13" s="1"/>
  <c r="M61" i="13"/>
  <c r="M89" i="13" s="1"/>
  <c r="O61" i="13"/>
  <c r="O89" i="13" s="1"/>
  <c r="P61" i="13"/>
  <c r="P89" i="13" s="1"/>
  <c r="Q61" i="13"/>
  <c r="Q89" i="13" s="1"/>
  <c r="R61" i="13"/>
  <c r="R89" i="13" s="1"/>
  <c r="S61" i="13"/>
  <c r="S89" i="13" s="1"/>
  <c r="T61" i="13"/>
  <c r="T89" i="13" s="1"/>
  <c r="L62" i="13"/>
  <c r="L90" i="13" s="1"/>
  <c r="N62" i="13"/>
  <c r="N90" i="13" s="1"/>
  <c r="O62" i="13"/>
  <c r="O90" i="13" s="1"/>
  <c r="P62" i="13"/>
  <c r="P90" i="13" s="1"/>
  <c r="Q62" i="13"/>
  <c r="Q90" i="13" s="1"/>
  <c r="R62" i="13"/>
  <c r="R90" i="13" s="1"/>
  <c r="S62" i="13"/>
  <c r="S90" i="13" s="1"/>
  <c r="T62" i="13"/>
  <c r="T90" i="13" s="1"/>
  <c r="L64" i="13"/>
  <c r="L92" i="13" s="1"/>
  <c r="M64" i="13"/>
  <c r="M92" i="13" s="1"/>
  <c r="N64" i="13"/>
  <c r="N92" i="13" s="1"/>
  <c r="O64" i="13"/>
  <c r="O92" i="13" s="1"/>
  <c r="P64" i="13"/>
  <c r="P92" i="13" s="1"/>
  <c r="Q64" i="13"/>
  <c r="Q92" i="13" s="1"/>
  <c r="R64" i="13"/>
  <c r="R92" i="13" s="1"/>
  <c r="T64" i="13"/>
  <c r="T92" i="13" s="1"/>
  <c r="L65" i="13"/>
  <c r="L93" i="13" s="1"/>
  <c r="M65" i="13"/>
  <c r="M93" i="13" s="1"/>
  <c r="N65" i="13"/>
  <c r="N93" i="13" s="1"/>
  <c r="O65" i="13"/>
  <c r="O93" i="13" s="1"/>
  <c r="P65" i="13"/>
  <c r="P93" i="13" s="1"/>
  <c r="Q65" i="13"/>
  <c r="Q93" i="13" s="1"/>
  <c r="S65" i="13"/>
  <c r="S93" i="13" s="1"/>
  <c r="T65" i="13"/>
  <c r="T93" i="13" s="1"/>
  <c r="L66" i="13"/>
  <c r="L94" i="13" s="1"/>
  <c r="M66" i="13"/>
  <c r="M94" i="13" s="1"/>
  <c r="N66" i="13"/>
  <c r="N94" i="13" s="1"/>
  <c r="O66" i="13"/>
  <c r="O94" i="13" s="1"/>
  <c r="P66" i="13"/>
  <c r="P94" i="13" s="1"/>
  <c r="R66" i="13"/>
  <c r="R94" i="13" s="1"/>
  <c r="S66" i="13"/>
  <c r="S94" i="13" s="1"/>
  <c r="T66" i="13"/>
  <c r="T94" i="13" s="1"/>
  <c r="T55" i="13"/>
  <c r="T83" i="13" s="1"/>
  <c r="P55" i="13"/>
  <c r="P83" i="13" s="1"/>
  <c r="E24" i="2"/>
  <c r="D62" i="2"/>
  <c r="C62" i="2"/>
  <c r="B63" i="2"/>
  <c r="B94" i="13"/>
  <c r="B109" i="13"/>
  <c r="B123" i="13" s="1"/>
  <c r="B137" i="13" s="1"/>
  <c r="B84" i="13"/>
  <c r="B99" i="13" s="1"/>
  <c r="B113" i="13" s="1"/>
  <c r="B85" i="13"/>
  <c r="I100" i="13" s="1"/>
  <c r="I114" i="13" s="1"/>
  <c r="B86" i="13"/>
  <c r="H101" i="13" s="1"/>
  <c r="H115" i="13" s="1"/>
  <c r="B87" i="13"/>
  <c r="G102" i="13" s="1"/>
  <c r="G116" i="13" s="1"/>
  <c r="B88" i="13"/>
  <c r="F103" i="13" s="1"/>
  <c r="F117" i="13" s="1"/>
  <c r="B89" i="13"/>
  <c r="E104" i="13" s="1"/>
  <c r="E118" i="13" s="1"/>
  <c r="B90" i="13"/>
  <c r="D105" i="13" s="1"/>
  <c r="D119" i="13" s="1"/>
  <c r="B91" i="13"/>
  <c r="C106" i="13" s="1"/>
  <c r="C120" i="13" s="1"/>
  <c r="B92" i="13"/>
  <c r="B107" i="13" s="1"/>
  <c r="B121" i="13" s="1"/>
  <c r="B93" i="13"/>
  <c r="I108" i="13" s="1"/>
  <c r="I122" i="13" s="1"/>
  <c r="H109" i="13"/>
  <c r="H123" i="13" s="1"/>
  <c r="B83" i="13"/>
  <c r="H98" i="13" s="1"/>
  <c r="H112" i="13" s="1"/>
  <c r="C139" i="13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C32" i="13"/>
  <c r="C33" i="13" s="1"/>
  <c r="C34" i="13" s="1"/>
  <c r="C35" i="13" s="1"/>
  <c r="C36" i="13" s="1"/>
  <c r="C37" i="13" s="1"/>
  <c r="C38" i="13" s="1"/>
  <c r="C39" i="13" s="1"/>
  <c r="C40" i="13" s="1"/>
  <c r="C41" i="13" s="1"/>
  <c r="B32" i="13"/>
  <c r="B33" i="13"/>
  <c r="B34" i="13" s="1"/>
  <c r="B35" i="13" s="1"/>
  <c r="B36" i="13" s="1"/>
  <c r="B37" i="13" s="1"/>
  <c r="B38" i="13" s="1"/>
  <c r="B39" i="13" s="1"/>
  <c r="B40" i="13" s="1"/>
  <c r="B41" i="13" s="1"/>
  <c r="Q15" i="15" l="1"/>
  <c r="AU15" i="15" s="1"/>
  <c r="R14" i="15"/>
  <c r="AV14" i="15" s="1"/>
  <c r="L15" i="15"/>
  <c r="U16" i="15"/>
  <c r="AY16" i="15" s="1"/>
  <c r="Q16" i="15"/>
  <c r="AU16" i="15" s="1"/>
  <c r="P16" i="15"/>
  <c r="AT16" i="15" s="1"/>
  <c r="A18" i="15"/>
  <c r="F17" i="15"/>
  <c r="J17" i="15"/>
  <c r="D17" i="15"/>
  <c r="H17" i="15"/>
  <c r="G17" i="15"/>
  <c r="I17" i="15"/>
  <c r="C17" i="15"/>
  <c r="K17" i="15"/>
  <c r="E17" i="15"/>
  <c r="V14" i="15"/>
  <c r="AZ14" i="15" s="1"/>
  <c r="AA13" i="15"/>
  <c r="V16" i="15"/>
  <c r="AZ16" i="15" s="1"/>
  <c r="T14" i="15"/>
  <c r="AX14" i="15" s="1"/>
  <c r="S16" i="15"/>
  <c r="AW16" i="15" s="1"/>
  <c r="R16" i="15"/>
  <c r="AV16" i="15" s="1"/>
  <c r="AC15" i="15"/>
  <c r="S15" i="15"/>
  <c r="AW15" i="15" s="1"/>
  <c r="N14" i="15"/>
  <c r="AR14" i="15" s="1"/>
  <c r="L14" i="15"/>
  <c r="U15" i="15"/>
  <c r="AY15" i="15" s="1"/>
  <c r="BA15" i="15"/>
  <c r="BB15" i="15" s="1"/>
  <c r="O16" i="15"/>
  <c r="AS16" i="15" s="1"/>
  <c r="T16" i="15"/>
  <c r="AX16" i="15" s="1"/>
  <c r="N16" i="15"/>
  <c r="AR16" i="15" s="1"/>
  <c r="L16" i="15"/>
  <c r="AE16" i="15" s="1"/>
  <c r="H75" i="14"/>
  <c r="H89" i="14" s="1"/>
  <c r="H103" i="14" s="1"/>
  <c r="B73" i="14"/>
  <c r="B87" i="14" s="1"/>
  <c r="E77" i="14"/>
  <c r="E91" i="14" s="1"/>
  <c r="E105" i="14" s="1"/>
  <c r="F76" i="14"/>
  <c r="F90" i="14" s="1"/>
  <c r="F104" i="14" s="1"/>
  <c r="G75" i="14"/>
  <c r="G89" i="14" s="1"/>
  <c r="G103" i="14" s="1"/>
  <c r="H74" i="14"/>
  <c r="H88" i="14" s="1"/>
  <c r="H102" i="14" s="1"/>
  <c r="I73" i="14"/>
  <c r="I87" i="14" s="1"/>
  <c r="J72" i="14"/>
  <c r="J86" i="14" s="1"/>
  <c r="B72" i="14"/>
  <c r="B86" i="14" s="1"/>
  <c r="C71" i="14"/>
  <c r="C85" i="14" s="1"/>
  <c r="D70" i="14"/>
  <c r="D84" i="14" s="1"/>
  <c r="E69" i="14"/>
  <c r="E83" i="14" s="1"/>
  <c r="F68" i="14"/>
  <c r="F82" i="14" s="1"/>
  <c r="F96" i="14" s="1"/>
  <c r="J73" i="14"/>
  <c r="J87" i="14" s="1"/>
  <c r="F69" i="14"/>
  <c r="F83" i="14" s="1"/>
  <c r="D77" i="14"/>
  <c r="D91" i="14" s="1"/>
  <c r="D105" i="14" s="1"/>
  <c r="E76" i="14"/>
  <c r="E90" i="14" s="1"/>
  <c r="E104" i="14" s="1"/>
  <c r="F75" i="14"/>
  <c r="F89" i="14" s="1"/>
  <c r="F103" i="14" s="1"/>
  <c r="G74" i="14"/>
  <c r="G88" i="14" s="1"/>
  <c r="G102" i="14" s="1"/>
  <c r="H73" i="14"/>
  <c r="H87" i="14" s="1"/>
  <c r="I72" i="14"/>
  <c r="I86" i="14" s="1"/>
  <c r="J71" i="14"/>
  <c r="J85" i="14" s="1"/>
  <c r="B71" i="14"/>
  <c r="B85" i="14" s="1"/>
  <c r="C70" i="14"/>
  <c r="C84" i="14" s="1"/>
  <c r="D69" i="14"/>
  <c r="D83" i="14" s="1"/>
  <c r="E68" i="14"/>
  <c r="E82" i="14" s="1"/>
  <c r="E96" i="14" s="1"/>
  <c r="F77" i="14"/>
  <c r="F91" i="14" s="1"/>
  <c r="F105" i="14" s="1"/>
  <c r="C72" i="14"/>
  <c r="C86" i="14" s="1"/>
  <c r="C77" i="14"/>
  <c r="C91" i="14" s="1"/>
  <c r="C105" i="14" s="1"/>
  <c r="D76" i="14"/>
  <c r="D90" i="14" s="1"/>
  <c r="D104" i="14" s="1"/>
  <c r="E75" i="14"/>
  <c r="E89" i="14" s="1"/>
  <c r="E103" i="14" s="1"/>
  <c r="F74" i="14"/>
  <c r="F88" i="14" s="1"/>
  <c r="F102" i="14" s="1"/>
  <c r="G73" i="14"/>
  <c r="G87" i="14" s="1"/>
  <c r="H72" i="14"/>
  <c r="H86" i="14" s="1"/>
  <c r="I71" i="14"/>
  <c r="I85" i="14" s="1"/>
  <c r="J70" i="14"/>
  <c r="J84" i="14" s="1"/>
  <c r="B70" i="14"/>
  <c r="B84" i="14" s="1"/>
  <c r="C69" i="14"/>
  <c r="C83" i="14" s="1"/>
  <c r="D68" i="14"/>
  <c r="D82" i="14" s="1"/>
  <c r="D96" i="14" s="1"/>
  <c r="G76" i="14"/>
  <c r="G90" i="14" s="1"/>
  <c r="G104" i="14" s="1"/>
  <c r="D71" i="14"/>
  <c r="D85" i="14" s="1"/>
  <c r="J77" i="14"/>
  <c r="J91" i="14" s="1"/>
  <c r="J105" i="14" s="1"/>
  <c r="B77" i="14"/>
  <c r="B91" i="14" s="1"/>
  <c r="B105" i="14" s="1"/>
  <c r="I54" i="14" s="1"/>
  <c r="C76" i="14"/>
  <c r="C90" i="14" s="1"/>
  <c r="C104" i="14" s="1"/>
  <c r="D75" i="14"/>
  <c r="D89" i="14" s="1"/>
  <c r="D103" i="14" s="1"/>
  <c r="E74" i="14"/>
  <c r="E88" i="14" s="1"/>
  <c r="E102" i="14" s="1"/>
  <c r="F73" i="14"/>
  <c r="F87" i="14" s="1"/>
  <c r="G72" i="14"/>
  <c r="G86" i="14" s="1"/>
  <c r="H71" i="14"/>
  <c r="H85" i="14" s="1"/>
  <c r="I70" i="14"/>
  <c r="I84" i="14" s="1"/>
  <c r="J69" i="14"/>
  <c r="J83" i="14" s="1"/>
  <c r="B69" i="14"/>
  <c r="B83" i="14" s="1"/>
  <c r="C68" i="14"/>
  <c r="C82" i="14" s="1"/>
  <c r="C96" i="14" s="1"/>
  <c r="I77" i="14"/>
  <c r="I91" i="14" s="1"/>
  <c r="I105" i="14" s="1"/>
  <c r="J76" i="14"/>
  <c r="J90" i="14" s="1"/>
  <c r="J104" i="14" s="1"/>
  <c r="B76" i="14"/>
  <c r="B90" i="14" s="1"/>
  <c r="B104" i="14" s="1"/>
  <c r="I53" i="14" s="1"/>
  <c r="C75" i="14"/>
  <c r="C89" i="14" s="1"/>
  <c r="C103" i="14" s="1"/>
  <c r="D74" i="14"/>
  <c r="D88" i="14" s="1"/>
  <c r="D102" i="14" s="1"/>
  <c r="E73" i="14"/>
  <c r="E87" i="14" s="1"/>
  <c r="F72" i="14"/>
  <c r="F86" i="14" s="1"/>
  <c r="G71" i="14"/>
  <c r="G85" i="14" s="1"/>
  <c r="H70" i="14"/>
  <c r="H84" i="14" s="1"/>
  <c r="I69" i="14"/>
  <c r="I83" i="14" s="1"/>
  <c r="J68" i="14"/>
  <c r="J82" i="14" s="1"/>
  <c r="J96" i="14" s="1"/>
  <c r="B68" i="14"/>
  <c r="B82" i="14" s="1"/>
  <c r="B96" i="14" s="1"/>
  <c r="I45" i="14" s="1"/>
  <c r="I74" i="14"/>
  <c r="I88" i="14" s="1"/>
  <c r="I102" i="14" s="1"/>
  <c r="E70" i="14"/>
  <c r="E84" i="14" s="1"/>
  <c r="H77" i="14"/>
  <c r="H91" i="14" s="1"/>
  <c r="H105" i="14" s="1"/>
  <c r="I76" i="14"/>
  <c r="I90" i="14" s="1"/>
  <c r="I104" i="14" s="1"/>
  <c r="J75" i="14"/>
  <c r="J89" i="14" s="1"/>
  <c r="J103" i="14" s="1"/>
  <c r="B75" i="14"/>
  <c r="B89" i="14" s="1"/>
  <c r="B103" i="14" s="1"/>
  <c r="I52" i="14" s="1"/>
  <c r="C74" i="14"/>
  <c r="C88" i="14" s="1"/>
  <c r="C102" i="14" s="1"/>
  <c r="D73" i="14"/>
  <c r="D87" i="14" s="1"/>
  <c r="E72" i="14"/>
  <c r="E86" i="14" s="1"/>
  <c r="F71" i="14"/>
  <c r="F85" i="14" s="1"/>
  <c r="G70" i="14"/>
  <c r="G84" i="14" s="1"/>
  <c r="H69" i="14"/>
  <c r="H83" i="14" s="1"/>
  <c r="I68" i="14"/>
  <c r="I82" i="14" s="1"/>
  <c r="I96" i="14" s="1"/>
  <c r="H76" i="14"/>
  <c r="H90" i="14" s="1"/>
  <c r="H104" i="14" s="1"/>
  <c r="I75" i="14"/>
  <c r="I89" i="14" s="1"/>
  <c r="I103" i="14" s="1"/>
  <c r="J74" i="14"/>
  <c r="J88" i="14" s="1"/>
  <c r="J102" i="14" s="1"/>
  <c r="B74" i="14"/>
  <c r="B88" i="14" s="1"/>
  <c r="B102" i="14" s="1"/>
  <c r="I51" i="14" s="1"/>
  <c r="C73" i="14"/>
  <c r="C87" i="14" s="1"/>
  <c r="D72" i="14"/>
  <c r="D86" i="14" s="1"/>
  <c r="E71" i="14"/>
  <c r="E85" i="14" s="1"/>
  <c r="F70" i="14"/>
  <c r="F84" i="14" s="1"/>
  <c r="G69" i="14"/>
  <c r="G83" i="14" s="1"/>
  <c r="Q63" i="13"/>
  <c r="Q91" i="13" s="1"/>
  <c r="M55" i="13"/>
  <c r="M83" i="13" s="1"/>
  <c r="O63" i="13"/>
  <c r="O91" i="13" s="1"/>
  <c r="N63" i="13"/>
  <c r="N91" i="13" s="1"/>
  <c r="M63" i="13"/>
  <c r="M91" i="13" s="1"/>
  <c r="Q66" i="13"/>
  <c r="Q94" i="13" s="1"/>
  <c r="T63" i="13"/>
  <c r="T91" i="13" s="1"/>
  <c r="S63" i="13"/>
  <c r="S91" i="13" s="1"/>
  <c r="R63" i="13"/>
  <c r="R91" i="13" s="1"/>
  <c r="N55" i="13"/>
  <c r="N83" i="13" s="1"/>
  <c r="B106" i="13"/>
  <c r="B120" i="13" s="1"/>
  <c r="D104" i="13"/>
  <c r="D118" i="13" s="1"/>
  <c r="H126" i="13"/>
  <c r="I107" i="13"/>
  <c r="I121" i="13" s="1"/>
  <c r="I99" i="13"/>
  <c r="I113" i="13" s="1"/>
  <c r="J106" i="13"/>
  <c r="J120" i="13" s="1"/>
  <c r="E103" i="13"/>
  <c r="E117" i="13" s="1"/>
  <c r="G98" i="13"/>
  <c r="F102" i="13"/>
  <c r="F116" i="13" s="1"/>
  <c r="G109" i="13"/>
  <c r="G123" i="13" s="1"/>
  <c r="G101" i="13"/>
  <c r="G115" i="13" s="1"/>
  <c r="H108" i="13"/>
  <c r="H122" i="13" s="1"/>
  <c r="H100" i="13"/>
  <c r="H114" i="13" s="1"/>
  <c r="F98" i="13"/>
  <c r="F112" i="13" s="1"/>
  <c r="F109" i="13"/>
  <c r="F123" i="13" s="1"/>
  <c r="G108" i="13"/>
  <c r="G122" i="13" s="1"/>
  <c r="H107" i="13"/>
  <c r="H121" i="13" s="1"/>
  <c r="I106" i="13"/>
  <c r="I120" i="13" s="1"/>
  <c r="J105" i="13"/>
  <c r="J119" i="13" s="1"/>
  <c r="B105" i="13"/>
  <c r="B119" i="13" s="1"/>
  <c r="C104" i="13"/>
  <c r="C118" i="13" s="1"/>
  <c r="D103" i="13"/>
  <c r="D117" i="13" s="1"/>
  <c r="E102" i="13"/>
  <c r="E116" i="13" s="1"/>
  <c r="F101" i="13"/>
  <c r="F115" i="13" s="1"/>
  <c r="G100" i="13"/>
  <c r="G114" i="13" s="1"/>
  <c r="H99" i="13"/>
  <c r="H113" i="13" s="1"/>
  <c r="E98" i="13"/>
  <c r="E109" i="13"/>
  <c r="E123" i="13" s="1"/>
  <c r="F108" i="13"/>
  <c r="F122" i="13" s="1"/>
  <c r="G107" i="13"/>
  <c r="G121" i="13" s="1"/>
  <c r="H106" i="13"/>
  <c r="H120" i="13" s="1"/>
  <c r="I105" i="13"/>
  <c r="I119" i="13" s="1"/>
  <c r="J104" i="13"/>
  <c r="J118" i="13" s="1"/>
  <c r="B104" i="13"/>
  <c r="B118" i="13" s="1"/>
  <c r="C103" i="13"/>
  <c r="C117" i="13" s="1"/>
  <c r="D102" i="13"/>
  <c r="D116" i="13" s="1"/>
  <c r="E101" i="13"/>
  <c r="E115" i="13" s="1"/>
  <c r="F100" i="13"/>
  <c r="F114" i="13" s="1"/>
  <c r="G99" i="13"/>
  <c r="D98" i="13"/>
  <c r="D109" i="13"/>
  <c r="D123" i="13" s="1"/>
  <c r="E108" i="13"/>
  <c r="E122" i="13" s="1"/>
  <c r="F107" i="13"/>
  <c r="F121" i="13" s="1"/>
  <c r="G106" i="13"/>
  <c r="G120" i="13" s="1"/>
  <c r="H105" i="13"/>
  <c r="H119" i="13" s="1"/>
  <c r="I104" i="13"/>
  <c r="I118" i="13" s="1"/>
  <c r="J103" i="13"/>
  <c r="J117" i="13" s="1"/>
  <c r="B103" i="13"/>
  <c r="B117" i="13" s="1"/>
  <c r="C102" i="13"/>
  <c r="C116" i="13" s="1"/>
  <c r="D101" i="13"/>
  <c r="D115" i="13" s="1"/>
  <c r="E100" i="13"/>
  <c r="E114" i="13" s="1"/>
  <c r="F99" i="13"/>
  <c r="B98" i="13"/>
  <c r="B112" i="13" s="1"/>
  <c r="B126" i="13" s="1"/>
  <c r="C98" i="13"/>
  <c r="C109" i="13"/>
  <c r="C123" i="13" s="1"/>
  <c r="D108" i="13"/>
  <c r="D122" i="13" s="1"/>
  <c r="E107" i="13"/>
  <c r="E121" i="13" s="1"/>
  <c r="F106" i="13"/>
  <c r="F120" i="13" s="1"/>
  <c r="G105" i="13"/>
  <c r="G119" i="13" s="1"/>
  <c r="H104" i="13"/>
  <c r="H118" i="13" s="1"/>
  <c r="I103" i="13"/>
  <c r="I117" i="13" s="1"/>
  <c r="J102" i="13"/>
  <c r="J116" i="13" s="1"/>
  <c r="B102" i="13"/>
  <c r="B116" i="13" s="1"/>
  <c r="C101" i="13"/>
  <c r="C115" i="13" s="1"/>
  <c r="D100" i="13"/>
  <c r="D114" i="13" s="1"/>
  <c r="E99" i="13"/>
  <c r="E113" i="13" s="1"/>
  <c r="E127" i="13" s="1"/>
  <c r="J98" i="13"/>
  <c r="J109" i="13"/>
  <c r="J123" i="13" s="1"/>
  <c r="C108" i="13"/>
  <c r="C122" i="13" s="1"/>
  <c r="D107" i="13"/>
  <c r="D121" i="13" s="1"/>
  <c r="E106" i="13"/>
  <c r="E120" i="13" s="1"/>
  <c r="F105" i="13"/>
  <c r="F119" i="13" s="1"/>
  <c r="G104" i="13"/>
  <c r="G118" i="13" s="1"/>
  <c r="H103" i="13"/>
  <c r="H117" i="13" s="1"/>
  <c r="I102" i="13"/>
  <c r="I116" i="13" s="1"/>
  <c r="J101" i="13"/>
  <c r="J115" i="13" s="1"/>
  <c r="B101" i="13"/>
  <c r="B115" i="13" s="1"/>
  <c r="C100" i="13"/>
  <c r="C114" i="13" s="1"/>
  <c r="D99" i="13"/>
  <c r="D113" i="13" s="1"/>
  <c r="C105" i="13"/>
  <c r="C119" i="13" s="1"/>
  <c r="I98" i="13"/>
  <c r="I112" i="13" s="1"/>
  <c r="I109" i="13"/>
  <c r="I123" i="13" s="1"/>
  <c r="J108" i="13"/>
  <c r="J122" i="13" s="1"/>
  <c r="B108" i="13"/>
  <c r="B122" i="13" s="1"/>
  <c r="C107" i="13"/>
  <c r="C121" i="13" s="1"/>
  <c r="D106" i="13"/>
  <c r="D120" i="13" s="1"/>
  <c r="E105" i="13"/>
  <c r="E119" i="13" s="1"/>
  <c r="F104" i="13"/>
  <c r="F118" i="13" s="1"/>
  <c r="G103" i="13"/>
  <c r="G117" i="13" s="1"/>
  <c r="H102" i="13"/>
  <c r="H116" i="13" s="1"/>
  <c r="I101" i="13"/>
  <c r="I115" i="13" s="1"/>
  <c r="J100" i="13"/>
  <c r="J114" i="13" s="1"/>
  <c r="B100" i="13"/>
  <c r="B114" i="13" s="1"/>
  <c r="C99" i="13"/>
  <c r="C113" i="13" s="1"/>
  <c r="J107" i="13"/>
  <c r="J121" i="13" s="1"/>
  <c r="J99" i="13"/>
  <c r="J113" i="13" s="1"/>
  <c r="I126" i="13"/>
  <c r="D127" i="13"/>
  <c r="F126" i="13"/>
  <c r="C127" i="13"/>
  <c r="B127" i="13"/>
  <c r="J127" i="13"/>
  <c r="I127" i="13"/>
  <c r="H127" i="13"/>
  <c r="C6" i="12"/>
  <c r="C7" i="12"/>
  <c r="C8" i="12"/>
  <c r="C9" i="12"/>
  <c r="C10" i="12"/>
  <c r="C11" i="12"/>
  <c r="C12" i="12"/>
  <c r="C5" i="12"/>
  <c r="AC16" i="15" l="1"/>
  <c r="BA16" i="15"/>
  <c r="BB16" i="15" s="1"/>
  <c r="AA16" i="15"/>
  <c r="Y16" i="15"/>
  <c r="BA14" i="15"/>
  <c r="BB14" i="15" s="1"/>
  <c r="Z14" i="15"/>
  <c r="AE14" i="15"/>
  <c r="Y14" i="15"/>
  <c r="AC14" i="15"/>
  <c r="AA14" i="15"/>
  <c r="P17" i="15"/>
  <c r="AT17" i="15" s="1"/>
  <c r="R17" i="15"/>
  <c r="AV17" i="15" s="1"/>
  <c r="Q17" i="15"/>
  <c r="AU17" i="15" s="1"/>
  <c r="Y15" i="15"/>
  <c r="AB15" i="15"/>
  <c r="AF15" i="15"/>
  <c r="X15" i="15"/>
  <c r="AD15" i="15"/>
  <c r="Z15" i="15"/>
  <c r="AA15" i="15"/>
  <c r="V17" i="15"/>
  <c r="AZ17" i="15" s="1"/>
  <c r="S17" i="15"/>
  <c r="AW17" i="15" s="1"/>
  <c r="A19" i="15"/>
  <c r="E18" i="15"/>
  <c r="I18" i="15"/>
  <c r="C18" i="15"/>
  <c r="G18" i="15"/>
  <c r="K18" i="15"/>
  <c r="F18" i="15"/>
  <c r="H18" i="15"/>
  <c r="J18" i="15"/>
  <c r="D18" i="15"/>
  <c r="AD16" i="15"/>
  <c r="X14" i="15"/>
  <c r="AB16" i="15"/>
  <c r="AD14" i="15"/>
  <c r="N17" i="15"/>
  <c r="AR17" i="15" s="1"/>
  <c r="L17" i="15"/>
  <c r="AC17" i="15" s="1"/>
  <c r="O17" i="15"/>
  <c r="AS17" i="15" s="1"/>
  <c r="AB14" i="15"/>
  <c r="X16" i="15"/>
  <c r="AE15" i="15"/>
  <c r="AF16" i="15"/>
  <c r="AF14" i="15"/>
  <c r="T17" i="15"/>
  <c r="AX17" i="15" s="1"/>
  <c r="U17" i="15"/>
  <c r="AY17" i="15" s="1"/>
  <c r="Z16" i="15"/>
  <c r="E45" i="14"/>
  <c r="E52" i="14"/>
  <c r="E48" i="14"/>
  <c r="E53" i="14"/>
  <c r="E47" i="14"/>
  <c r="E54" i="14"/>
  <c r="E46" i="14"/>
  <c r="E51" i="14"/>
  <c r="E50" i="14"/>
  <c r="E49" i="14"/>
  <c r="F127" i="13"/>
  <c r="F113" i="13"/>
  <c r="D126" i="13"/>
  <c r="D112" i="13"/>
  <c r="J112" i="13"/>
  <c r="J126" i="13" s="1"/>
  <c r="E112" i="13"/>
  <c r="E126" i="13" s="1"/>
  <c r="C126" i="13"/>
  <c r="K126" i="13" s="1"/>
  <c r="C112" i="13"/>
  <c r="G127" i="13"/>
  <c r="G113" i="13"/>
  <c r="G112" i="13"/>
  <c r="G126" i="13" s="1"/>
  <c r="K127" i="13"/>
  <c r="C128" i="13"/>
  <c r="D128" i="13"/>
  <c r="E128" i="13"/>
  <c r="J128" i="13"/>
  <c r="F128" i="13"/>
  <c r="I128" i="13"/>
  <c r="G128" i="13"/>
  <c r="H128" i="13"/>
  <c r="B128" i="13"/>
  <c r="C63" i="2"/>
  <c r="D24" i="2" s="1"/>
  <c r="E31" i="2" s="1"/>
  <c r="C64" i="2"/>
  <c r="C65" i="2"/>
  <c r="C66" i="2"/>
  <c r="C67" i="2"/>
  <c r="C68" i="2"/>
  <c r="B37" i="2" s="1"/>
  <c r="C40" i="2" s="1"/>
  <c r="J27" i="1"/>
  <c r="J28" i="1"/>
  <c r="J29" i="1"/>
  <c r="J30" i="1"/>
  <c r="J31" i="1"/>
  <c r="J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C26" i="1"/>
  <c r="D26" i="1"/>
  <c r="E26" i="1"/>
  <c r="F26" i="1"/>
  <c r="G26" i="1"/>
  <c r="H26" i="1"/>
  <c r="I26" i="1"/>
  <c r="B26" i="1"/>
  <c r="A12" i="1"/>
  <c r="J12" i="1" s="1"/>
  <c r="A20" i="1"/>
  <c r="A21" i="1" s="1"/>
  <c r="A22" i="1" s="1"/>
  <c r="A23" i="1" s="1"/>
  <c r="C13" i="2"/>
  <c r="G2" i="2"/>
  <c r="C15" i="2" s="1"/>
  <c r="J19" i="1"/>
  <c r="D12" i="1"/>
  <c r="H12" i="1"/>
  <c r="H20" i="1" s="1"/>
  <c r="I12" i="1"/>
  <c r="B12" i="1"/>
  <c r="J11" i="1"/>
  <c r="E19" i="1" s="1"/>
  <c r="C11" i="1"/>
  <c r="C19" i="1" s="1"/>
  <c r="D11" i="1"/>
  <c r="D19" i="1" s="1"/>
  <c r="E11" i="1"/>
  <c r="F11" i="1"/>
  <c r="F19" i="1" s="1"/>
  <c r="G11" i="1"/>
  <c r="G19" i="1" s="1"/>
  <c r="H11" i="1"/>
  <c r="I11" i="1"/>
  <c r="I19" i="1" s="1"/>
  <c r="B11" i="1"/>
  <c r="B19" i="1" s="1"/>
  <c r="Y17" i="15" l="1"/>
  <c r="AB17" i="15"/>
  <c r="V18" i="15"/>
  <c r="AZ18" i="15" s="1"/>
  <c r="P18" i="15"/>
  <c r="AT18" i="15" s="1"/>
  <c r="AD17" i="15"/>
  <c r="U18" i="15"/>
  <c r="AY18" i="15" s="1"/>
  <c r="R18" i="15"/>
  <c r="AV18" i="15" s="1"/>
  <c r="A20" i="15"/>
  <c r="D19" i="15"/>
  <c r="H19" i="15"/>
  <c r="F19" i="15"/>
  <c r="J19" i="15"/>
  <c r="E19" i="15"/>
  <c r="G19" i="15"/>
  <c r="I19" i="15"/>
  <c r="C19" i="15"/>
  <c r="K19" i="15"/>
  <c r="AF17" i="15"/>
  <c r="AE17" i="15"/>
  <c r="BA17" i="15"/>
  <c r="BB17" i="15" s="1"/>
  <c r="S18" i="15"/>
  <c r="AW18" i="15" s="1"/>
  <c r="N18" i="15"/>
  <c r="AR18" i="15" s="1"/>
  <c r="L18" i="15"/>
  <c r="Z18" i="15" s="1"/>
  <c r="AA17" i="15"/>
  <c r="Z17" i="15"/>
  <c r="O18" i="15"/>
  <c r="AS18" i="15" s="1"/>
  <c r="X17" i="15"/>
  <c r="Q18" i="15"/>
  <c r="AU18" i="15" s="1"/>
  <c r="T18" i="15"/>
  <c r="AX18" i="15" s="1"/>
  <c r="K128" i="13"/>
  <c r="B129" i="13"/>
  <c r="J129" i="13"/>
  <c r="C129" i="13"/>
  <c r="D129" i="13"/>
  <c r="E129" i="13"/>
  <c r="F129" i="13"/>
  <c r="H129" i="13"/>
  <c r="I129" i="13"/>
  <c r="G129" i="13"/>
  <c r="H19" i="1"/>
  <c r="A13" i="1"/>
  <c r="A14" i="1" s="1"/>
  <c r="A15" i="1" s="1"/>
  <c r="E29" i="2"/>
  <c r="B32" i="2"/>
  <c r="C32" i="2" s="1"/>
  <c r="E30" i="2"/>
  <c r="B31" i="2"/>
  <c r="C31" i="2" s="1"/>
  <c r="C44" i="2"/>
  <c r="B16" i="2"/>
  <c r="B30" i="2"/>
  <c r="C30" i="2" s="1"/>
  <c r="C43" i="2"/>
  <c r="B28" i="2"/>
  <c r="C28" i="2" s="1"/>
  <c r="C41" i="2"/>
  <c r="C45" i="2"/>
  <c r="C42" i="2"/>
  <c r="B27" i="2"/>
  <c r="C27" i="2" s="1"/>
  <c r="B29" i="2"/>
  <c r="C29" i="2" s="1"/>
  <c r="E28" i="2"/>
  <c r="E27" i="2"/>
  <c r="E26" i="2"/>
  <c r="E32" i="2"/>
  <c r="C18" i="2"/>
  <c r="B15" i="2"/>
  <c r="B18" i="2"/>
  <c r="C17" i="2"/>
  <c r="C16" i="2"/>
  <c r="B17" i="2"/>
  <c r="D19" i="2" s="1"/>
  <c r="B19" i="2"/>
  <c r="C14" i="2"/>
  <c r="B14" i="2"/>
  <c r="B20" i="1"/>
  <c r="J20" i="1"/>
  <c r="I20" i="1"/>
  <c r="D20" i="1"/>
  <c r="G12" i="1"/>
  <c r="G20" i="1" s="1"/>
  <c r="F12" i="1"/>
  <c r="F20" i="1" s="1"/>
  <c r="E12" i="1"/>
  <c r="E20" i="1" s="1"/>
  <c r="C12" i="1"/>
  <c r="C20" i="1" s="1"/>
  <c r="B36" i="3"/>
  <c r="C36" i="3" s="1"/>
  <c r="E2" i="5"/>
  <c r="AE18" i="15" l="1"/>
  <c r="AF18" i="15"/>
  <c r="Y18" i="15"/>
  <c r="AA18" i="15"/>
  <c r="X18" i="15"/>
  <c r="AB18" i="15"/>
  <c r="AD18" i="15"/>
  <c r="BA18" i="15"/>
  <c r="BB18" i="15" s="1"/>
  <c r="L19" i="15"/>
  <c r="X19" i="15" s="1"/>
  <c r="N19" i="15"/>
  <c r="AR19" i="15" s="1"/>
  <c r="U19" i="15"/>
  <c r="AY19" i="15" s="1"/>
  <c r="A21" i="15"/>
  <c r="C20" i="15"/>
  <c r="G20" i="15"/>
  <c r="K20" i="15"/>
  <c r="E20" i="15"/>
  <c r="I20" i="15"/>
  <c r="D20" i="15"/>
  <c r="F20" i="15"/>
  <c r="H20" i="15"/>
  <c r="J20" i="15"/>
  <c r="AD19" i="15"/>
  <c r="T19" i="15"/>
  <c r="AX19" i="15" s="1"/>
  <c r="Q19" i="15"/>
  <c r="AU19" i="15" s="1"/>
  <c r="AB19" i="15"/>
  <c r="R19" i="15"/>
  <c r="AV19" i="15" s="1"/>
  <c r="S19" i="15"/>
  <c r="AW19" i="15" s="1"/>
  <c r="AC18" i="15"/>
  <c r="V19" i="15"/>
  <c r="AZ19" i="15" s="1"/>
  <c r="P19" i="15"/>
  <c r="AT19" i="15" s="1"/>
  <c r="O19" i="15"/>
  <c r="AS19" i="15" s="1"/>
  <c r="K129" i="13"/>
  <c r="I130" i="13"/>
  <c r="B130" i="13"/>
  <c r="J130" i="13"/>
  <c r="C130" i="13"/>
  <c r="D130" i="13"/>
  <c r="G130" i="13"/>
  <c r="H130" i="13"/>
  <c r="E130" i="13"/>
  <c r="F130" i="13"/>
  <c r="F31" i="2"/>
  <c r="G31" i="2" s="1"/>
  <c r="H31" i="2" s="1"/>
  <c r="F28" i="2"/>
  <c r="G28" i="2" s="1"/>
  <c r="F27" i="2"/>
  <c r="G27" i="2" s="1"/>
  <c r="F30" i="2"/>
  <c r="G30" i="2" s="1"/>
  <c r="F29" i="2"/>
  <c r="G29" i="2" s="1"/>
  <c r="F32" i="2"/>
  <c r="G32" i="2" s="1"/>
  <c r="J13" i="1"/>
  <c r="J21" i="1" s="1"/>
  <c r="C13" i="1"/>
  <c r="D13" i="1"/>
  <c r="E13" i="1"/>
  <c r="B13" i="1"/>
  <c r="H13" i="1"/>
  <c r="I13" i="1"/>
  <c r="F13" i="1"/>
  <c r="G13" i="1"/>
  <c r="G21" i="1" s="1"/>
  <c r="G40" i="10"/>
  <c r="G39" i="10"/>
  <c r="G38" i="10"/>
  <c r="G37" i="10"/>
  <c r="G36" i="10"/>
  <c r="B40" i="10"/>
  <c r="C40" i="10" s="1"/>
  <c r="B39" i="10"/>
  <c r="C39" i="10" s="1"/>
  <c r="B38" i="10"/>
  <c r="C38" i="10" s="1"/>
  <c r="B37" i="10"/>
  <c r="C37" i="10" s="1"/>
  <c r="B36" i="10"/>
  <c r="C36" i="10" s="1"/>
  <c r="G40" i="9"/>
  <c r="G39" i="9"/>
  <c r="G38" i="9"/>
  <c r="G37" i="9"/>
  <c r="G36" i="9"/>
  <c r="B40" i="9"/>
  <c r="C40" i="9" s="1"/>
  <c r="B39" i="9"/>
  <c r="C39" i="9" s="1"/>
  <c r="B38" i="9"/>
  <c r="C38" i="9" s="1"/>
  <c r="B37" i="9"/>
  <c r="C37" i="9" s="1"/>
  <c r="B36" i="9"/>
  <c r="C36" i="9" s="1"/>
  <c r="G40" i="8"/>
  <c r="G39" i="8"/>
  <c r="G38" i="8"/>
  <c r="G37" i="8"/>
  <c r="G36" i="8"/>
  <c r="B40" i="8"/>
  <c r="C40" i="8" s="1"/>
  <c r="B39" i="8"/>
  <c r="C39" i="8" s="1"/>
  <c r="B38" i="8"/>
  <c r="C38" i="8" s="1"/>
  <c r="B37" i="8"/>
  <c r="C37" i="8" s="1"/>
  <c r="B36" i="8"/>
  <c r="C36" i="8" s="1"/>
  <c r="G40" i="7"/>
  <c r="G39" i="7"/>
  <c r="G38" i="7"/>
  <c r="G37" i="7"/>
  <c r="G36" i="7"/>
  <c r="B40" i="7"/>
  <c r="C40" i="7" s="1"/>
  <c r="B39" i="7"/>
  <c r="C39" i="7" s="1"/>
  <c r="B38" i="7"/>
  <c r="C38" i="7" s="1"/>
  <c r="B37" i="7"/>
  <c r="C37" i="7" s="1"/>
  <c r="B36" i="7"/>
  <c r="C36" i="7" s="1"/>
  <c r="G36" i="6"/>
  <c r="G40" i="6"/>
  <c r="G39" i="6"/>
  <c r="G38" i="6"/>
  <c r="G37" i="6"/>
  <c r="B37" i="6"/>
  <c r="C37" i="6" s="1"/>
  <c r="B38" i="6"/>
  <c r="C38" i="6" s="1"/>
  <c r="B39" i="6"/>
  <c r="C39" i="6" s="1"/>
  <c r="B40" i="6"/>
  <c r="C40" i="6" s="1"/>
  <c r="B36" i="6"/>
  <c r="C36" i="6" s="1"/>
  <c r="B36" i="5"/>
  <c r="C36" i="5" s="1"/>
  <c r="G38" i="5"/>
  <c r="G40" i="5"/>
  <c r="G39" i="5"/>
  <c r="G37" i="5"/>
  <c r="G36" i="5"/>
  <c r="B40" i="5"/>
  <c r="C40" i="5" s="1"/>
  <c r="B39" i="5"/>
  <c r="C39" i="5" s="1"/>
  <c r="B38" i="5"/>
  <c r="C38" i="5" s="1"/>
  <c r="B37" i="5"/>
  <c r="C37" i="5" s="1"/>
  <c r="B36" i="4"/>
  <c r="C36" i="4" s="1"/>
  <c r="G37" i="4"/>
  <c r="B37" i="4"/>
  <c r="C37" i="4" s="1"/>
  <c r="B38" i="4"/>
  <c r="C38" i="4" s="1"/>
  <c r="B39" i="4"/>
  <c r="C39" i="4" s="1"/>
  <c r="B40" i="4"/>
  <c r="C40" i="4" s="1"/>
  <c r="G40" i="4"/>
  <c r="G39" i="4"/>
  <c r="G38" i="4"/>
  <c r="G36" i="4"/>
  <c r="G36" i="3"/>
  <c r="G40" i="3"/>
  <c r="G39" i="3"/>
  <c r="G38" i="3"/>
  <c r="G37" i="3"/>
  <c r="B37" i="3"/>
  <c r="C37" i="3" s="1"/>
  <c r="B38" i="3"/>
  <c r="C38" i="3" s="1"/>
  <c r="B39" i="3"/>
  <c r="C39" i="3" s="1"/>
  <c r="B40" i="3"/>
  <c r="C40" i="3" s="1"/>
  <c r="G62" i="2"/>
  <c r="G68" i="2"/>
  <c r="G63" i="2"/>
  <c r="AA19" i="15" l="1"/>
  <c r="AE19" i="15"/>
  <c r="Z19" i="15"/>
  <c r="AC19" i="15"/>
  <c r="Y19" i="15"/>
  <c r="AF19" i="15"/>
  <c r="Q20" i="15"/>
  <c r="AU20" i="15" s="1"/>
  <c r="V20" i="15"/>
  <c r="AZ20" i="15" s="1"/>
  <c r="O20" i="15"/>
  <c r="AS20" i="15" s="1"/>
  <c r="U20" i="15"/>
  <c r="AY20" i="15" s="1"/>
  <c r="T20" i="15"/>
  <c r="AX20" i="15" s="1"/>
  <c r="N20" i="15"/>
  <c r="AR20" i="15" s="1"/>
  <c r="L20" i="15"/>
  <c r="AA20" i="15" s="1"/>
  <c r="BA19" i="15"/>
  <c r="BB19" i="15" s="1"/>
  <c r="S20" i="15"/>
  <c r="AW20" i="15" s="1"/>
  <c r="P20" i="15"/>
  <c r="AT20" i="15" s="1"/>
  <c r="A22" i="15"/>
  <c r="F21" i="15"/>
  <c r="J21" i="15"/>
  <c r="D21" i="15"/>
  <c r="H21" i="15"/>
  <c r="C21" i="15"/>
  <c r="K21" i="15"/>
  <c r="E21" i="15"/>
  <c r="G21" i="15"/>
  <c r="I21" i="15"/>
  <c r="R20" i="15"/>
  <c r="AV20" i="15" s="1"/>
  <c r="K130" i="13"/>
  <c r="G131" i="13"/>
  <c r="H131" i="13"/>
  <c r="I131" i="13"/>
  <c r="B131" i="13"/>
  <c r="J131" i="13"/>
  <c r="C131" i="13"/>
  <c r="D131" i="13"/>
  <c r="E131" i="13"/>
  <c r="F131" i="13"/>
  <c r="P44" i="2"/>
  <c r="Q44" i="2" s="1"/>
  <c r="H27" i="2"/>
  <c r="P42" i="2"/>
  <c r="Q42" i="2" s="1"/>
  <c r="P40" i="2"/>
  <c r="Q40" i="2" s="1"/>
  <c r="H30" i="2"/>
  <c r="P45" i="2"/>
  <c r="Q45" i="2" s="1"/>
  <c r="P41" i="2"/>
  <c r="Q41" i="2" s="1"/>
  <c r="P43" i="2"/>
  <c r="Q43" i="2" s="1"/>
  <c r="H29" i="2"/>
  <c r="H28" i="2"/>
  <c r="H32" i="2"/>
  <c r="J14" i="1"/>
  <c r="J22" i="1" s="1"/>
  <c r="C14" i="1"/>
  <c r="B14" i="1"/>
  <c r="D14" i="1"/>
  <c r="I14" i="1"/>
  <c r="E14" i="1"/>
  <c r="H14" i="1"/>
  <c r="F14" i="1"/>
  <c r="G14" i="1"/>
  <c r="G22" i="1" s="1"/>
  <c r="I21" i="1"/>
  <c r="H21" i="1"/>
  <c r="B21" i="1"/>
  <c r="D21" i="1"/>
  <c r="F21" i="1"/>
  <c r="E21" i="1"/>
  <c r="C21" i="1"/>
  <c r="B64" i="2"/>
  <c r="H2" i="2"/>
  <c r="C3" i="10"/>
  <c r="C4" i="10"/>
  <c r="B4" i="10"/>
  <c r="B3" i="10"/>
  <c r="F2" i="10"/>
  <c r="E2" i="10"/>
  <c r="D2" i="10"/>
  <c r="C2" i="10"/>
  <c r="B2" i="10"/>
  <c r="C4" i="9"/>
  <c r="B4" i="9"/>
  <c r="C3" i="9"/>
  <c r="B3" i="9"/>
  <c r="F2" i="9"/>
  <c r="E2" i="9"/>
  <c r="D2" i="9"/>
  <c r="C2" i="9"/>
  <c r="B2" i="9"/>
  <c r="C4" i="8"/>
  <c r="B4" i="8"/>
  <c r="C3" i="8"/>
  <c r="B3" i="8"/>
  <c r="F2" i="8"/>
  <c r="E2" i="8"/>
  <c r="D2" i="8"/>
  <c r="C2" i="8"/>
  <c r="B2" i="8"/>
  <c r="C4" i="7"/>
  <c r="B4" i="7"/>
  <c r="C3" i="7"/>
  <c r="B3" i="7"/>
  <c r="F2" i="7"/>
  <c r="E2" i="7"/>
  <c r="D2" i="7"/>
  <c r="C2" i="7"/>
  <c r="B2" i="7"/>
  <c r="C4" i="6"/>
  <c r="B4" i="6"/>
  <c r="C3" i="6"/>
  <c r="B3" i="6"/>
  <c r="F2" i="6"/>
  <c r="E2" i="6"/>
  <c r="D2" i="6"/>
  <c r="C2" i="6"/>
  <c r="B2" i="6"/>
  <c r="C4" i="5"/>
  <c r="B4" i="5"/>
  <c r="C3" i="5"/>
  <c r="B3" i="5"/>
  <c r="F2" i="5"/>
  <c r="D2" i="5"/>
  <c r="C2" i="5"/>
  <c r="B2" i="5"/>
  <c r="C4" i="4"/>
  <c r="B4" i="4"/>
  <c r="C3" i="4"/>
  <c r="B3" i="4"/>
  <c r="F2" i="4"/>
  <c r="E2" i="4"/>
  <c r="D2" i="4"/>
  <c r="C2" i="4"/>
  <c r="B2" i="4"/>
  <c r="C4" i="3"/>
  <c r="C3" i="3"/>
  <c r="B3" i="3"/>
  <c r="B4" i="3"/>
  <c r="D2" i="3"/>
  <c r="E2" i="3"/>
  <c r="F2" i="3"/>
  <c r="C2" i="3"/>
  <c r="B2" i="3"/>
  <c r="B11" i="3"/>
  <c r="D11" i="3" s="1"/>
  <c r="B11" i="4" s="1"/>
  <c r="D13" i="2"/>
  <c r="B7" i="3" s="1"/>
  <c r="D7" i="3" s="1"/>
  <c r="B7" i="4" s="1"/>
  <c r="D7" i="4" s="1"/>
  <c r="B7" i="5" s="1"/>
  <c r="AB20" i="15" l="1"/>
  <c r="P21" i="15"/>
  <c r="AT21" i="15" s="1"/>
  <c r="O21" i="15"/>
  <c r="AS21" i="15" s="1"/>
  <c r="V21" i="15"/>
  <c r="AZ21" i="15" s="1"/>
  <c r="U21" i="15"/>
  <c r="AY21" i="15" s="1"/>
  <c r="Z20" i="15"/>
  <c r="T21" i="15"/>
  <c r="AX21" i="15" s="1"/>
  <c r="N21" i="15"/>
  <c r="AR21" i="15" s="1"/>
  <c r="L21" i="15"/>
  <c r="Z21" i="15" s="1"/>
  <c r="Q21" i="15"/>
  <c r="AU21" i="15" s="1"/>
  <c r="BA20" i="15"/>
  <c r="BB20" i="15" s="1"/>
  <c r="AB21" i="15"/>
  <c r="R21" i="15"/>
  <c r="AV21" i="15" s="1"/>
  <c r="S21" i="15"/>
  <c r="AW21" i="15" s="1"/>
  <c r="A23" i="15"/>
  <c r="E22" i="15"/>
  <c r="I22" i="15"/>
  <c r="C22" i="15"/>
  <c r="G22" i="15"/>
  <c r="K22" i="15"/>
  <c r="J22" i="15"/>
  <c r="D22" i="15"/>
  <c r="F22" i="15"/>
  <c r="H22" i="15"/>
  <c r="AC20" i="15"/>
  <c r="X20" i="15"/>
  <c r="AE20" i="15"/>
  <c r="AF20" i="15"/>
  <c r="AD20" i="15"/>
  <c r="Y20" i="15"/>
  <c r="K131" i="13"/>
  <c r="F132" i="13"/>
  <c r="G132" i="13"/>
  <c r="H132" i="13"/>
  <c r="I132" i="13"/>
  <c r="E132" i="13"/>
  <c r="B132" i="13"/>
  <c r="J132" i="13"/>
  <c r="C132" i="13"/>
  <c r="D132" i="13"/>
  <c r="D42" i="2"/>
  <c r="E42" i="2" s="1"/>
  <c r="D43" i="2"/>
  <c r="E43" i="2" s="1"/>
  <c r="D41" i="2"/>
  <c r="E41" i="2" s="1"/>
  <c r="D40" i="2"/>
  <c r="E40" i="2" s="1"/>
  <c r="D45" i="2"/>
  <c r="E45" i="2" s="1"/>
  <c r="D44" i="2"/>
  <c r="E44" i="2" s="1"/>
  <c r="G2" i="9"/>
  <c r="C19" i="2"/>
  <c r="I15" i="1"/>
  <c r="J15" i="1"/>
  <c r="J23" i="1" s="1"/>
  <c r="C15" i="1"/>
  <c r="B15" i="1"/>
  <c r="D15" i="1"/>
  <c r="E15" i="1"/>
  <c r="H15" i="1"/>
  <c r="F15" i="1"/>
  <c r="G15" i="1"/>
  <c r="H22" i="1"/>
  <c r="E22" i="1"/>
  <c r="I22" i="1"/>
  <c r="B22" i="1"/>
  <c r="F22" i="1"/>
  <c r="D22" i="1"/>
  <c r="C22" i="1"/>
  <c r="B18" i="4"/>
  <c r="C18" i="4" s="1"/>
  <c r="B65" i="2"/>
  <c r="G65" i="2"/>
  <c r="G64" i="2"/>
  <c r="B18" i="8"/>
  <c r="C18" i="8" s="1"/>
  <c r="D11" i="4"/>
  <c r="B11" i="5" s="1"/>
  <c r="D11" i="5" s="1"/>
  <c r="B11" i="6" s="1"/>
  <c r="B17" i="6"/>
  <c r="C17" i="6" s="1"/>
  <c r="B16" i="5"/>
  <c r="C16" i="5" s="1"/>
  <c r="B18" i="9"/>
  <c r="C18" i="9" s="1"/>
  <c r="B18" i="10"/>
  <c r="C18" i="10" s="1"/>
  <c r="B17" i="3"/>
  <c r="C17" i="3" s="1"/>
  <c r="B17" i="7"/>
  <c r="C17" i="7" s="1"/>
  <c r="B17" i="5"/>
  <c r="C17" i="5" s="1"/>
  <c r="B16" i="8"/>
  <c r="C16" i="8" s="1"/>
  <c r="B16" i="10"/>
  <c r="C16" i="10" s="1"/>
  <c r="B18" i="3"/>
  <c r="C18" i="3" s="1"/>
  <c r="B16" i="6"/>
  <c r="C16" i="6" s="1"/>
  <c r="B18" i="7"/>
  <c r="C18" i="7" s="1"/>
  <c r="G2" i="3"/>
  <c r="G2" i="10"/>
  <c r="B16" i="7"/>
  <c r="C16" i="7" s="1"/>
  <c r="B17" i="10"/>
  <c r="C17" i="10" s="1"/>
  <c r="G2" i="8"/>
  <c r="B18" i="6"/>
  <c r="C18" i="6" s="1"/>
  <c r="G2" i="6"/>
  <c r="B16" i="4"/>
  <c r="C16" i="4" s="1"/>
  <c r="B17" i="4"/>
  <c r="C17" i="4" s="1"/>
  <c r="B16" i="3"/>
  <c r="C16" i="3" s="1"/>
  <c r="G2" i="4"/>
  <c r="B16" i="9"/>
  <c r="C16" i="9" s="1"/>
  <c r="G2" i="5"/>
  <c r="G2" i="7"/>
  <c r="D7" i="5"/>
  <c r="B7" i="6" s="1"/>
  <c r="B17" i="9"/>
  <c r="C17" i="9" s="1"/>
  <c r="B17" i="8"/>
  <c r="C17" i="8" s="1"/>
  <c r="B18" i="5"/>
  <c r="C18" i="5" s="1"/>
  <c r="R22" i="15" l="1"/>
  <c r="AV22" i="15" s="1"/>
  <c r="A24" i="15"/>
  <c r="D23" i="15"/>
  <c r="H23" i="15"/>
  <c r="F23" i="15"/>
  <c r="J23" i="15"/>
  <c r="I23" i="15"/>
  <c r="C23" i="15"/>
  <c r="K23" i="15"/>
  <c r="E23" i="15"/>
  <c r="G23" i="15"/>
  <c r="AD21" i="15"/>
  <c r="O22" i="15"/>
  <c r="AS22" i="15" s="1"/>
  <c r="N22" i="15"/>
  <c r="AR22" i="15" s="1"/>
  <c r="L22" i="15"/>
  <c r="AB22" i="15" s="1"/>
  <c r="BA21" i="15"/>
  <c r="BB21" i="15" s="1"/>
  <c r="U22" i="15"/>
  <c r="AY22" i="15" s="1"/>
  <c r="T22" i="15"/>
  <c r="AX22" i="15" s="1"/>
  <c r="AC21" i="15"/>
  <c r="AA21" i="15"/>
  <c r="X21" i="15"/>
  <c r="S22" i="15"/>
  <c r="AW22" i="15" s="1"/>
  <c r="V22" i="15"/>
  <c r="AZ22" i="15" s="1"/>
  <c r="P22" i="15"/>
  <c r="AT22" i="15" s="1"/>
  <c r="AE21" i="15"/>
  <c r="Y21" i="15"/>
  <c r="Q22" i="15"/>
  <c r="AU22" i="15" s="1"/>
  <c r="AF21" i="15"/>
  <c r="K132" i="13"/>
  <c r="E133" i="13"/>
  <c r="F133" i="13"/>
  <c r="G133" i="13"/>
  <c r="H133" i="13"/>
  <c r="I133" i="13"/>
  <c r="D133" i="13"/>
  <c r="B133" i="13"/>
  <c r="J133" i="13"/>
  <c r="C133" i="13"/>
  <c r="F37" i="2"/>
  <c r="B66" i="2"/>
  <c r="B67" i="2" s="1"/>
  <c r="G23" i="1"/>
  <c r="I23" i="1"/>
  <c r="F23" i="1"/>
  <c r="H23" i="1"/>
  <c r="D23" i="1"/>
  <c r="E23" i="1"/>
  <c r="B23" i="1"/>
  <c r="C23" i="1"/>
  <c r="D11" i="6"/>
  <c r="B11" i="7" s="1"/>
  <c r="D7" i="6"/>
  <c r="B7" i="7" s="1"/>
  <c r="K37" i="2"/>
  <c r="B25" i="2"/>
  <c r="C25" i="2" s="1"/>
  <c r="B26" i="2"/>
  <c r="C26" i="2" s="1"/>
  <c r="B24" i="2"/>
  <c r="C24" i="2" s="1"/>
  <c r="AD22" i="15" l="1"/>
  <c r="Y22" i="15"/>
  <c r="V23" i="15"/>
  <c r="AZ23" i="15" s="1"/>
  <c r="Q23" i="15"/>
  <c r="AU23" i="15" s="1"/>
  <c r="AF22" i="15"/>
  <c r="L23" i="15"/>
  <c r="AF23" i="15" s="1"/>
  <c r="N23" i="15"/>
  <c r="AR23" i="15" s="1"/>
  <c r="S23" i="15"/>
  <c r="AW23" i="15" s="1"/>
  <c r="Z22" i="15"/>
  <c r="AE22" i="15"/>
  <c r="X22" i="15"/>
  <c r="R23" i="15"/>
  <c r="AV23" i="15" s="1"/>
  <c r="AD23" i="15"/>
  <c r="T23" i="15"/>
  <c r="AX23" i="15" s="1"/>
  <c r="O23" i="15"/>
  <c r="AS23" i="15" s="1"/>
  <c r="Y23" i="15"/>
  <c r="AA22" i="15"/>
  <c r="AC22" i="15"/>
  <c r="P23" i="15"/>
  <c r="AT23" i="15" s="1"/>
  <c r="AE23" i="15"/>
  <c r="U23" i="15"/>
  <c r="AY23" i="15" s="1"/>
  <c r="A25" i="15"/>
  <c r="C24" i="15"/>
  <c r="G24" i="15"/>
  <c r="K24" i="15"/>
  <c r="E24" i="15"/>
  <c r="I24" i="15"/>
  <c r="H24" i="15"/>
  <c r="J24" i="15"/>
  <c r="D24" i="15"/>
  <c r="F24" i="15"/>
  <c r="BA22" i="15"/>
  <c r="BB22" i="15" s="1"/>
  <c r="K133" i="13"/>
  <c r="E134" i="13"/>
  <c r="F134" i="13"/>
  <c r="G134" i="13"/>
  <c r="H134" i="13"/>
  <c r="D134" i="13"/>
  <c r="I134" i="13"/>
  <c r="C134" i="13"/>
  <c r="B134" i="13"/>
  <c r="J134" i="13"/>
  <c r="G43" i="2"/>
  <c r="H43" i="2" s="1"/>
  <c r="I43" i="2" s="1"/>
  <c r="J43" i="2" s="1"/>
  <c r="G42" i="2"/>
  <c r="H42" i="2" s="1"/>
  <c r="I42" i="2" s="1"/>
  <c r="J42" i="2" s="1"/>
  <c r="G45" i="2"/>
  <c r="H45" i="2" s="1"/>
  <c r="I45" i="2" s="1"/>
  <c r="J45" i="2" s="1"/>
  <c r="G41" i="2"/>
  <c r="H41" i="2" s="1"/>
  <c r="I41" i="2" s="1"/>
  <c r="J41" i="2" s="1"/>
  <c r="G40" i="2"/>
  <c r="H40" i="2" s="1"/>
  <c r="I40" i="2" s="1"/>
  <c r="J40" i="2" s="1"/>
  <c r="G44" i="2"/>
  <c r="H44" i="2" s="1"/>
  <c r="I44" i="2" s="1"/>
  <c r="J44" i="2" s="1"/>
  <c r="L40" i="2"/>
  <c r="M40" i="2" s="1"/>
  <c r="L41" i="2"/>
  <c r="M41" i="2" s="1"/>
  <c r="L44" i="2"/>
  <c r="M44" i="2" s="1"/>
  <c r="L42" i="2"/>
  <c r="M42" i="2" s="1"/>
  <c r="L45" i="2"/>
  <c r="M45" i="2" s="1"/>
  <c r="L43" i="2"/>
  <c r="M43" i="2" s="1"/>
  <c r="C39" i="2"/>
  <c r="D39" i="2" s="1"/>
  <c r="E39" i="2" s="1"/>
  <c r="C38" i="2"/>
  <c r="D38" i="2" s="1"/>
  <c r="E38" i="2" s="1"/>
  <c r="D11" i="7"/>
  <c r="B11" i="8" s="1"/>
  <c r="D7" i="7"/>
  <c r="B7" i="8" s="1"/>
  <c r="L37" i="2"/>
  <c r="M37" i="2" s="1"/>
  <c r="L38" i="2"/>
  <c r="M38" i="2" s="1"/>
  <c r="L39" i="2"/>
  <c r="M39" i="2" s="1"/>
  <c r="F26" i="2"/>
  <c r="G26" i="2" s="1"/>
  <c r="E25" i="2"/>
  <c r="F25" i="2" s="1"/>
  <c r="G25" i="2" s="1"/>
  <c r="F24" i="2"/>
  <c r="G24" i="2" s="1"/>
  <c r="G38" i="2"/>
  <c r="H38" i="2" s="1"/>
  <c r="G39" i="2"/>
  <c r="H39" i="2" s="1"/>
  <c r="G37" i="2"/>
  <c r="H37" i="2" s="1"/>
  <c r="C37" i="2"/>
  <c r="D37" i="2" s="1"/>
  <c r="E37" i="2" s="1"/>
  <c r="Q24" i="15" l="1"/>
  <c r="AU24" i="15" s="1"/>
  <c r="T24" i="15"/>
  <c r="AX24" i="15" s="1"/>
  <c r="N24" i="15"/>
  <c r="AR24" i="15" s="1"/>
  <c r="L24" i="15"/>
  <c r="X24" i="15" s="1"/>
  <c r="AA23" i="15"/>
  <c r="O24" i="15"/>
  <c r="AS24" i="15" s="1"/>
  <c r="Z24" i="15"/>
  <c r="P24" i="15"/>
  <c r="AT24" i="15" s="1"/>
  <c r="A26" i="15"/>
  <c r="F25" i="15"/>
  <c r="J25" i="15"/>
  <c r="D25" i="15"/>
  <c r="H25" i="15"/>
  <c r="G25" i="15"/>
  <c r="I25" i="15"/>
  <c r="C25" i="15"/>
  <c r="K25" i="15"/>
  <c r="E25" i="15"/>
  <c r="Z23" i="15"/>
  <c r="AB23" i="15"/>
  <c r="X23" i="15"/>
  <c r="U24" i="15"/>
  <c r="AY24" i="15" s="1"/>
  <c r="V24" i="15"/>
  <c r="AZ24" i="15" s="1"/>
  <c r="AF24" i="15"/>
  <c r="AC23" i="15"/>
  <c r="S24" i="15"/>
  <c r="AW24" i="15" s="1"/>
  <c r="AB24" i="15"/>
  <c r="R24" i="15"/>
  <c r="AV24" i="15" s="1"/>
  <c r="BA23" i="15"/>
  <c r="BB23" i="15" s="1"/>
  <c r="K134" i="13"/>
  <c r="C135" i="13"/>
  <c r="D135" i="13"/>
  <c r="E135" i="13"/>
  <c r="F135" i="13"/>
  <c r="G135" i="13"/>
  <c r="J135" i="13"/>
  <c r="H135" i="13"/>
  <c r="I135" i="13"/>
  <c r="B135" i="13"/>
  <c r="N43" i="2"/>
  <c r="O43" i="2" s="1"/>
  <c r="N45" i="2"/>
  <c r="O45" i="2" s="1"/>
  <c r="N42" i="2"/>
  <c r="O42" i="2" s="1"/>
  <c r="N41" i="2"/>
  <c r="O41" i="2" s="1"/>
  <c r="N44" i="2"/>
  <c r="O44" i="2" s="1"/>
  <c r="N40" i="2"/>
  <c r="O40" i="2" s="1"/>
  <c r="H24" i="2"/>
  <c r="I38" i="2"/>
  <c r="I37" i="2"/>
  <c r="I39" i="2"/>
  <c r="D11" i="8"/>
  <c r="B11" i="9" s="1"/>
  <c r="D7" i="8"/>
  <c r="B7" i="9" s="1"/>
  <c r="P37" i="2"/>
  <c r="Q37" i="2" s="1"/>
  <c r="H25" i="2"/>
  <c r="P38" i="2"/>
  <c r="H26" i="2"/>
  <c r="P39" i="2"/>
  <c r="AC24" i="15" l="1"/>
  <c r="Y24" i="15"/>
  <c r="BA24" i="15"/>
  <c r="BB24" i="15" s="1"/>
  <c r="AA24" i="15"/>
  <c r="S25" i="15"/>
  <c r="AW25" i="15" s="1"/>
  <c r="A27" i="15"/>
  <c r="E26" i="15"/>
  <c r="I26" i="15"/>
  <c r="C26" i="15"/>
  <c r="G26" i="15"/>
  <c r="K26" i="15"/>
  <c r="F26" i="15"/>
  <c r="H26" i="15"/>
  <c r="J26" i="15"/>
  <c r="D26" i="15"/>
  <c r="N25" i="15"/>
  <c r="AR25" i="15" s="1"/>
  <c r="L25" i="15"/>
  <c r="AC25" i="15" s="1"/>
  <c r="Y25" i="15"/>
  <c r="O25" i="15"/>
  <c r="AS25" i="15" s="1"/>
  <c r="T25" i="15"/>
  <c r="AX25" i="15" s="1"/>
  <c r="U25" i="15"/>
  <c r="AY25" i="15" s="1"/>
  <c r="AD24" i="15"/>
  <c r="AE24" i="15"/>
  <c r="Z25" i="15"/>
  <c r="P25" i="15"/>
  <c r="AT25" i="15" s="1"/>
  <c r="R25" i="15"/>
  <c r="AV25" i="15" s="1"/>
  <c r="AA25" i="15"/>
  <c r="Q25" i="15"/>
  <c r="AU25" i="15" s="1"/>
  <c r="V25" i="15"/>
  <c r="AZ25" i="15" s="1"/>
  <c r="K135" i="13"/>
  <c r="C136" i="13"/>
  <c r="D136" i="13"/>
  <c r="E136" i="13"/>
  <c r="F136" i="13"/>
  <c r="G136" i="13"/>
  <c r="I136" i="13"/>
  <c r="J136" i="13"/>
  <c r="H136" i="13"/>
  <c r="B136" i="13"/>
  <c r="E79" i="2"/>
  <c r="C79" i="2"/>
  <c r="C80" i="2"/>
  <c r="E80" i="2"/>
  <c r="E81" i="2"/>
  <c r="C81" i="2"/>
  <c r="C83" i="2"/>
  <c r="E83" i="2"/>
  <c r="C84" i="2"/>
  <c r="E84" i="2"/>
  <c r="E82" i="2"/>
  <c r="C82" i="2"/>
  <c r="J37" i="2"/>
  <c r="J38" i="2"/>
  <c r="J39" i="2"/>
  <c r="D11" i="9"/>
  <c r="B11" i="10" s="1"/>
  <c r="Q39" i="2"/>
  <c r="Q38" i="2"/>
  <c r="D7" i="9"/>
  <c r="B7" i="10" s="1"/>
  <c r="D7" i="10" s="1"/>
  <c r="P46" i="2"/>
  <c r="AF25" i="15" l="1"/>
  <c r="AB25" i="15"/>
  <c r="AD25" i="15"/>
  <c r="AE25" i="15"/>
  <c r="BA25" i="15"/>
  <c r="BB25" i="15" s="1"/>
  <c r="X25" i="15"/>
  <c r="S26" i="15"/>
  <c r="AW26" i="15" s="1"/>
  <c r="N26" i="15"/>
  <c r="AR26" i="15" s="1"/>
  <c r="L26" i="15"/>
  <c r="X26" i="15" s="1"/>
  <c r="AA26" i="15"/>
  <c r="Q26" i="15"/>
  <c r="AU26" i="15" s="1"/>
  <c r="T26" i="15"/>
  <c r="AX26" i="15" s="1"/>
  <c r="AD26" i="15"/>
  <c r="Y26" i="15"/>
  <c r="O26" i="15"/>
  <c r="AS26" i="15" s="1"/>
  <c r="V26" i="15"/>
  <c r="AZ26" i="15" s="1"/>
  <c r="Z26" i="15"/>
  <c r="P26" i="15"/>
  <c r="AT26" i="15" s="1"/>
  <c r="U26" i="15"/>
  <c r="AY26" i="15" s="1"/>
  <c r="R26" i="15"/>
  <c r="AV26" i="15" s="1"/>
  <c r="A28" i="15"/>
  <c r="D27" i="15"/>
  <c r="H27" i="15"/>
  <c r="F27" i="15"/>
  <c r="J27" i="15"/>
  <c r="E27" i="15"/>
  <c r="G27" i="15"/>
  <c r="I27" i="15"/>
  <c r="C27" i="15"/>
  <c r="K27" i="15"/>
  <c r="K136" i="13"/>
  <c r="J137" i="13"/>
  <c r="C137" i="13"/>
  <c r="D137" i="13"/>
  <c r="H137" i="13"/>
  <c r="I137" i="13"/>
  <c r="E137" i="13"/>
  <c r="F137" i="13"/>
  <c r="G137" i="13"/>
  <c r="N39" i="2"/>
  <c r="N38" i="2"/>
  <c r="N37" i="2"/>
  <c r="AB26" i="15" l="1"/>
  <c r="R27" i="15"/>
  <c r="AV27" i="15" s="1"/>
  <c r="S27" i="15"/>
  <c r="AW27" i="15" s="1"/>
  <c r="P27" i="15"/>
  <c r="AT27" i="15" s="1"/>
  <c r="O27" i="15"/>
  <c r="AS27" i="15" s="1"/>
  <c r="AC26" i="15"/>
  <c r="L27" i="15"/>
  <c r="AB27" i="15" s="1"/>
  <c r="N27" i="15"/>
  <c r="AR27" i="15" s="1"/>
  <c r="U27" i="15"/>
  <c r="AY27" i="15" s="1"/>
  <c r="A29" i="15"/>
  <c r="C28" i="15"/>
  <c r="G28" i="15"/>
  <c r="K28" i="15"/>
  <c r="E28" i="15"/>
  <c r="I28" i="15"/>
  <c r="D28" i="15"/>
  <c r="F28" i="15"/>
  <c r="H28" i="15"/>
  <c r="J28" i="15"/>
  <c r="AE26" i="15"/>
  <c r="AF26" i="15"/>
  <c r="BA26" i="15"/>
  <c r="BB26" i="15" s="1"/>
  <c r="AD27" i="15"/>
  <c r="T27" i="15"/>
  <c r="AX27" i="15" s="1"/>
  <c r="Q27" i="15"/>
  <c r="AU27" i="15" s="1"/>
  <c r="V27" i="15"/>
  <c r="AZ27" i="15" s="1"/>
  <c r="K137" i="13"/>
  <c r="O37" i="2"/>
  <c r="O38" i="2"/>
  <c r="O39" i="2"/>
  <c r="Q46" i="2"/>
  <c r="AF27" i="15" l="1"/>
  <c r="X27" i="15"/>
  <c r="AC27" i="15"/>
  <c r="AA27" i="15"/>
  <c r="BA27" i="15"/>
  <c r="BB27" i="15" s="1"/>
  <c r="U28" i="15"/>
  <c r="AY28" i="15" s="1"/>
  <c r="S28" i="15"/>
  <c r="AW28" i="15" s="1"/>
  <c r="P28" i="15"/>
  <c r="AT28" i="15" s="1"/>
  <c r="A30" i="15"/>
  <c r="F29" i="15"/>
  <c r="J29" i="15"/>
  <c r="D29" i="15"/>
  <c r="H29" i="15"/>
  <c r="C29" i="15"/>
  <c r="K29" i="15"/>
  <c r="E29" i="15"/>
  <c r="G29" i="15"/>
  <c r="I29" i="15"/>
  <c r="Y27" i="15"/>
  <c r="T28" i="15"/>
  <c r="AX28" i="15" s="1"/>
  <c r="N28" i="15"/>
  <c r="AR28" i="15" s="1"/>
  <c r="L28" i="15"/>
  <c r="AE28" i="15" s="1"/>
  <c r="Q28" i="15"/>
  <c r="AU28" i="15" s="1"/>
  <c r="V28" i="15"/>
  <c r="AZ28" i="15" s="1"/>
  <c r="O28" i="15"/>
  <c r="AS28" i="15" s="1"/>
  <c r="R28" i="15"/>
  <c r="AV28" i="15" s="1"/>
  <c r="AE27" i="15"/>
  <c r="Z27" i="15"/>
  <c r="E78" i="2"/>
  <c r="C78" i="2"/>
  <c r="E77" i="2"/>
  <c r="C77" i="2"/>
  <c r="C76" i="2"/>
  <c r="E76" i="2"/>
  <c r="AB28" i="15" l="1"/>
  <c r="AD28" i="15"/>
  <c r="O29" i="15"/>
  <c r="AS29" i="15" s="1"/>
  <c r="BA28" i="15"/>
  <c r="BB28" i="15" s="1"/>
  <c r="X28" i="15"/>
  <c r="T29" i="15"/>
  <c r="AX29" i="15" s="1"/>
  <c r="N29" i="15"/>
  <c r="AR29" i="15" s="1"/>
  <c r="L29" i="15"/>
  <c r="AB29" i="15" s="1"/>
  <c r="Q29" i="15"/>
  <c r="AU29" i="15" s="1"/>
  <c r="Y28" i="15"/>
  <c r="AA28" i="15"/>
  <c r="R29" i="15"/>
  <c r="AV29" i="15" s="1"/>
  <c r="S29" i="15"/>
  <c r="AW29" i="15" s="1"/>
  <c r="A31" i="15"/>
  <c r="E30" i="15"/>
  <c r="I30" i="15"/>
  <c r="C30" i="15"/>
  <c r="G30" i="15"/>
  <c r="K30" i="15"/>
  <c r="J30" i="15"/>
  <c r="D30" i="15"/>
  <c r="F30" i="15"/>
  <c r="H30" i="15"/>
  <c r="AC28" i="15"/>
  <c r="Z29" i="15"/>
  <c r="P29" i="15"/>
  <c r="AT29" i="15" s="1"/>
  <c r="AF28" i="15"/>
  <c r="V29" i="15"/>
  <c r="AZ29" i="15" s="1"/>
  <c r="U29" i="15"/>
  <c r="AY29" i="15" s="1"/>
  <c r="Z28" i="15"/>
  <c r="C85" i="2"/>
  <c r="D76" i="2" s="1"/>
  <c r="E85" i="2"/>
  <c r="O30" i="15" l="1"/>
  <c r="AS30" i="15" s="1"/>
  <c r="AD29" i="15"/>
  <c r="Y29" i="15"/>
  <c r="AF29" i="15"/>
  <c r="T30" i="15"/>
  <c r="AX30" i="15" s="1"/>
  <c r="AC29" i="15"/>
  <c r="S30" i="15"/>
  <c r="AW30" i="15" s="1"/>
  <c r="V30" i="15"/>
  <c r="AZ30" i="15" s="1"/>
  <c r="P30" i="15"/>
  <c r="AT30" i="15" s="1"/>
  <c r="AA29" i="15"/>
  <c r="X29" i="15"/>
  <c r="AE29" i="15"/>
  <c r="Q30" i="15"/>
  <c r="AU30" i="15" s="1"/>
  <c r="R30" i="15"/>
  <c r="AV30" i="15" s="1"/>
  <c r="A32" i="15"/>
  <c r="D31" i="15"/>
  <c r="H31" i="15"/>
  <c r="F31" i="15"/>
  <c r="J31" i="15"/>
  <c r="I31" i="15"/>
  <c r="C31" i="15"/>
  <c r="K31" i="15"/>
  <c r="E31" i="15"/>
  <c r="G31" i="15"/>
  <c r="N30" i="15"/>
  <c r="AR30" i="15" s="1"/>
  <c r="L30" i="15"/>
  <c r="AD30" i="15" s="1"/>
  <c r="U30" i="15"/>
  <c r="AY30" i="15" s="1"/>
  <c r="BA29" i="15"/>
  <c r="BB29" i="15" s="1"/>
  <c r="B88" i="2"/>
  <c r="C88" i="2" s="1"/>
  <c r="B23" i="3"/>
  <c r="X30" i="15" l="1"/>
  <c r="AB30" i="15"/>
  <c r="AC30" i="15"/>
  <c r="AE30" i="15"/>
  <c r="BA30" i="15"/>
  <c r="BB30" i="15" s="1"/>
  <c r="AF30" i="15"/>
  <c r="Y30" i="15"/>
  <c r="V31" i="15"/>
  <c r="AZ31" i="15" s="1"/>
  <c r="Q31" i="15"/>
  <c r="AU31" i="15" s="1"/>
  <c r="L31" i="15"/>
  <c r="AF31" i="15" s="1"/>
  <c r="N31" i="15"/>
  <c r="AR31" i="15" s="1"/>
  <c r="S31" i="15"/>
  <c r="AW31" i="15" s="1"/>
  <c r="AB31" i="15"/>
  <c r="R31" i="15"/>
  <c r="AV31" i="15" s="1"/>
  <c r="T31" i="15"/>
  <c r="AX31" i="15" s="1"/>
  <c r="O31" i="15"/>
  <c r="AS31" i="15" s="1"/>
  <c r="P31" i="15"/>
  <c r="AT31" i="15" s="1"/>
  <c r="AE31" i="15"/>
  <c r="U31" i="15"/>
  <c r="AY31" i="15" s="1"/>
  <c r="A33" i="15"/>
  <c r="C32" i="15"/>
  <c r="G32" i="15"/>
  <c r="K32" i="15"/>
  <c r="E32" i="15"/>
  <c r="I32" i="15"/>
  <c r="H32" i="15"/>
  <c r="J32" i="15"/>
  <c r="D32" i="15"/>
  <c r="F32" i="15"/>
  <c r="AA30" i="15"/>
  <c r="Z30" i="15"/>
  <c r="C96" i="2"/>
  <c r="C89" i="2"/>
  <c r="C90" i="2"/>
  <c r="C91" i="2"/>
  <c r="C95" i="2"/>
  <c r="C92" i="2"/>
  <c r="C93" i="2"/>
  <c r="C94" i="2"/>
  <c r="E91" i="2"/>
  <c r="E92" i="2"/>
  <c r="E93" i="2"/>
  <c r="E96" i="2"/>
  <c r="E94" i="2"/>
  <c r="E95" i="2"/>
  <c r="E90" i="2"/>
  <c r="E89" i="2"/>
  <c r="E88" i="2"/>
  <c r="C25" i="3"/>
  <c r="D25" i="3" s="1"/>
  <c r="E25" i="3" s="1"/>
  <c r="C23" i="3"/>
  <c r="D23" i="3" s="1"/>
  <c r="E23" i="3" s="1"/>
  <c r="C24" i="3"/>
  <c r="D24" i="3" s="1"/>
  <c r="E24" i="3" s="1"/>
  <c r="BA31" i="15" l="1"/>
  <c r="BB31" i="15" s="1"/>
  <c r="S32" i="15"/>
  <c r="AW32" i="15" s="1"/>
  <c r="Q32" i="15"/>
  <c r="AU32" i="15" s="1"/>
  <c r="T32" i="15"/>
  <c r="AX32" i="15" s="1"/>
  <c r="O32" i="15"/>
  <c r="AS32" i="15" s="1"/>
  <c r="P32" i="15"/>
  <c r="AT32" i="15" s="1"/>
  <c r="A34" i="15"/>
  <c r="F33" i="15"/>
  <c r="J33" i="15"/>
  <c r="D33" i="15"/>
  <c r="H33" i="15"/>
  <c r="G33" i="15"/>
  <c r="I33" i="15"/>
  <c r="C33" i="15"/>
  <c r="K33" i="15"/>
  <c r="E33" i="15"/>
  <c r="Z31" i="15"/>
  <c r="AD31" i="15"/>
  <c r="AC31" i="15"/>
  <c r="U32" i="15"/>
  <c r="AY32" i="15" s="1"/>
  <c r="V32" i="15"/>
  <c r="AZ32" i="15" s="1"/>
  <c r="Y31" i="15"/>
  <c r="AA31" i="15"/>
  <c r="R32" i="15"/>
  <c r="AV32" i="15" s="1"/>
  <c r="N32" i="15"/>
  <c r="AR32" i="15" s="1"/>
  <c r="L32" i="15"/>
  <c r="AC32" i="15" s="1"/>
  <c r="X31" i="15"/>
  <c r="C97" i="2"/>
  <c r="D88" i="2" s="1"/>
  <c r="E97" i="2"/>
  <c r="O33" i="15" l="1"/>
  <c r="AS33" i="15" s="1"/>
  <c r="BA32" i="15"/>
  <c r="BB32" i="15" s="1"/>
  <c r="AE32" i="15"/>
  <c r="P33" i="15"/>
  <c r="AT33" i="15" s="1"/>
  <c r="R33" i="15"/>
  <c r="AV33" i="15" s="1"/>
  <c r="Q33" i="15"/>
  <c r="AU33" i="15" s="1"/>
  <c r="AF32" i="15"/>
  <c r="V33" i="15"/>
  <c r="AZ33" i="15" s="1"/>
  <c r="S33" i="15"/>
  <c r="AW33" i="15" s="1"/>
  <c r="A35" i="15"/>
  <c r="E34" i="15"/>
  <c r="I34" i="15"/>
  <c r="C34" i="15"/>
  <c r="G34" i="15"/>
  <c r="K34" i="15"/>
  <c r="F34" i="15"/>
  <c r="H34" i="15"/>
  <c r="J34" i="15"/>
  <c r="D34" i="15"/>
  <c r="Y32" i="15"/>
  <c r="AA32" i="15"/>
  <c r="AB32" i="15"/>
  <c r="N33" i="15"/>
  <c r="AR33" i="15" s="1"/>
  <c r="L33" i="15"/>
  <c r="AB33" i="15" s="1"/>
  <c r="X32" i="15"/>
  <c r="T33" i="15"/>
  <c r="AX33" i="15" s="1"/>
  <c r="U33" i="15"/>
  <c r="AY33" i="15" s="1"/>
  <c r="Z32" i="15"/>
  <c r="AD32" i="15"/>
  <c r="B100" i="2"/>
  <c r="AC33" i="15" l="1"/>
  <c r="Z33" i="15"/>
  <c r="Y33" i="15"/>
  <c r="AD33" i="15"/>
  <c r="X33" i="15"/>
  <c r="AA33" i="15"/>
  <c r="AE33" i="15"/>
  <c r="AF33" i="15"/>
  <c r="BA33" i="15"/>
  <c r="BB33" i="15" s="1"/>
  <c r="Q34" i="15"/>
  <c r="AU34" i="15" s="1"/>
  <c r="T34" i="15"/>
  <c r="AX34" i="15" s="1"/>
  <c r="O34" i="15"/>
  <c r="AS34" i="15" s="1"/>
  <c r="V34" i="15"/>
  <c r="AZ34" i="15" s="1"/>
  <c r="U34" i="15"/>
  <c r="AY34" i="15" s="1"/>
  <c r="R34" i="15"/>
  <c r="AV34" i="15" s="1"/>
  <c r="A36" i="15"/>
  <c r="D35" i="15"/>
  <c r="H35" i="15"/>
  <c r="F35" i="15"/>
  <c r="J35" i="15"/>
  <c r="E35" i="15"/>
  <c r="G35" i="15"/>
  <c r="I35" i="15"/>
  <c r="C35" i="15"/>
  <c r="K35" i="15"/>
  <c r="S34" i="15"/>
  <c r="AW34" i="15" s="1"/>
  <c r="N34" i="15"/>
  <c r="AR34" i="15" s="1"/>
  <c r="L34" i="15"/>
  <c r="AF34" i="15" s="1"/>
  <c r="P34" i="15"/>
  <c r="AT34" i="15" s="1"/>
  <c r="C102" i="2"/>
  <c r="C107" i="2"/>
  <c r="C108" i="2"/>
  <c r="C101" i="2"/>
  <c r="C103" i="2"/>
  <c r="C104" i="2"/>
  <c r="C105" i="2"/>
  <c r="C106" i="2"/>
  <c r="E107" i="2"/>
  <c r="E105" i="2"/>
  <c r="E108" i="2"/>
  <c r="E103" i="2"/>
  <c r="E104" i="2"/>
  <c r="E106" i="2"/>
  <c r="E101" i="2"/>
  <c r="E102" i="2"/>
  <c r="C100" i="2"/>
  <c r="E100" i="2"/>
  <c r="AE34" i="15" l="1"/>
  <c r="AD34" i="15"/>
  <c r="X34" i="15"/>
  <c r="Z34" i="15"/>
  <c r="Y34" i="15"/>
  <c r="AA34" i="15"/>
  <c r="L35" i="15"/>
  <c r="AE35" i="15" s="1"/>
  <c r="N35" i="15"/>
  <c r="AR35" i="15" s="1"/>
  <c r="U35" i="15"/>
  <c r="AY35" i="15" s="1"/>
  <c r="A37" i="15"/>
  <c r="C36" i="15"/>
  <c r="G36" i="15"/>
  <c r="K36" i="15"/>
  <c r="E36" i="15"/>
  <c r="I36" i="15"/>
  <c r="D36" i="15"/>
  <c r="F36" i="15"/>
  <c r="H36" i="15"/>
  <c r="J36" i="15"/>
  <c r="T35" i="15"/>
  <c r="AX35" i="15" s="1"/>
  <c r="AC34" i="15"/>
  <c r="AB35" i="15"/>
  <c r="R35" i="15"/>
  <c r="AV35" i="15" s="1"/>
  <c r="S35" i="15"/>
  <c r="AW35" i="15" s="1"/>
  <c r="AC35" i="15"/>
  <c r="AB34" i="15"/>
  <c r="BA34" i="15"/>
  <c r="BB34" i="15" s="1"/>
  <c r="V35" i="15"/>
  <c r="AZ35" i="15" s="1"/>
  <c r="Z35" i="15"/>
  <c r="P35" i="15"/>
  <c r="AT35" i="15" s="1"/>
  <c r="O35" i="15"/>
  <c r="AS35" i="15" s="1"/>
  <c r="AA35" i="15"/>
  <c r="Q35" i="15"/>
  <c r="AU35" i="15" s="1"/>
  <c r="E109" i="2"/>
  <c r="C109" i="2"/>
  <c r="D100" i="2" s="1"/>
  <c r="D16" i="4"/>
  <c r="Y35" i="15" l="1"/>
  <c r="AF35" i="15"/>
  <c r="X35" i="15"/>
  <c r="AD35" i="15"/>
  <c r="Q36" i="15"/>
  <c r="AU36" i="15" s="1"/>
  <c r="O36" i="15"/>
  <c r="AS36" i="15" s="1"/>
  <c r="R36" i="15"/>
  <c r="AV36" i="15" s="1"/>
  <c r="U36" i="15"/>
  <c r="AY36" i="15" s="1"/>
  <c r="T36" i="15"/>
  <c r="AX36" i="15" s="1"/>
  <c r="N36" i="15"/>
  <c r="AR36" i="15" s="1"/>
  <c r="L36" i="15"/>
  <c r="AA36" i="15" s="1"/>
  <c r="BA35" i="15"/>
  <c r="BB35" i="15" s="1"/>
  <c r="S36" i="15"/>
  <c r="AW36" i="15" s="1"/>
  <c r="P36" i="15"/>
  <c r="AT36" i="15" s="1"/>
  <c r="A38" i="15"/>
  <c r="F37" i="15"/>
  <c r="J37" i="15"/>
  <c r="D37" i="15"/>
  <c r="H37" i="15"/>
  <c r="C37" i="15"/>
  <c r="K37" i="15"/>
  <c r="E37" i="15"/>
  <c r="G37" i="15"/>
  <c r="I37" i="15"/>
  <c r="V36" i="15"/>
  <c r="AZ36" i="15" s="1"/>
  <c r="B112" i="2"/>
  <c r="E17" i="4"/>
  <c r="E16" i="4"/>
  <c r="E18" i="4"/>
  <c r="AB36" i="15" l="1"/>
  <c r="AF36" i="15"/>
  <c r="Z36" i="15"/>
  <c r="O37" i="15"/>
  <c r="AS37" i="15" s="1"/>
  <c r="T37" i="15"/>
  <c r="AX37" i="15" s="1"/>
  <c r="N37" i="15"/>
  <c r="AR37" i="15" s="1"/>
  <c r="L37" i="15"/>
  <c r="Y37" i="15" s="1"/>
  <c r="Q37" i="15"/>
  <c r="AU37" i="15" s="1"/>
  <c r="BA36" i="15"/>
  <c r="BB36" i="15" s="1"/>
  <c r="AB37" i="15"/>
  <c r="R37" i="15"/>
  <c r="AV37" i="15" s="1"/>
  <c r="S37" i="15"/>
  <c r="AW37" i="15" s="1"/>
  <c r="A39" i="15"/>
  <c r="E38" i="15"/>
  <c r="I38" i="15"/>
  <c r="C38" i="15"/>
  <c r="G38" i="15"/>
  <c r="K38" i="15"/>
  <c r="J38" i="15"/>
  <c r="D38" i="15"/>
  <c r="F38" i="15"/>
  <c r="H38" i="15"/>
  <c r="AC36" i="15"/>
  <c r="X36" i="15"/>
  <c r="AE36" i="15"/>
  <c r="Y36" i="15"/>
  <c r="P37" i="15"/>
  <c r="AT37" i="15" s="1"/>
  <c r="AF37" i="15"/>
  <c r="V37" i="15"/>
  <c r="AZ37" i="15" s="1"/>
  <c r="AE37" i="15"/>
  <c r="U37" i="15"/>
  <c r="AY37" i="15" s="1"/>
  <c r="AD36" i="15"/>
  <c r="C112" i="2"/>
  <c r="C113" i="2"/>
  <c r="C114" i="2"/>
  <c r="C115" i="2"/>
  <c r="C116" i="2"/>
  <c r="C119" i="2"/>
  <c r="C117" i="2"/>
  <c r="C118" i="2"/>
  <c r="C120" i="2"/>
  <c r="E119" i="2"/>
  <c r="E116" i="2"/>
  <c r="E115" i="2"/>
  <c r="E117" i="2"/>
  <c r="E120" i="2"/>
  <c r="E118" i="2"/>
  <c r="E113" i="2"/>
  <c r="E114" i="2"/>
  <c r="E112" i="2"/>
  <c r="S38" i="15" l="1"/>
  <c r="AW38" i="15" s="1"/>
  <c r="V38" i="15"/>
  <c r="AZ38" i="15" s="1"/>
  <c r="P38" i="15"/>
  <c r="AT38" i="15" s="1"/>
  <c r="Q38" i="15"/>
  <c r="AU38" i="15" s="1"/>
  <c r="R38" i="15"/>
  <c r="AV38" i="15" s="1"/>
  <c r="A40" i="15"/>
  <c r="D39" i="15"/>
  <c r="H39" i="15"/>
  <c r="F39" i="15"/>
  <c r="J39" i="15"/>
  <c r="I39" i="15"/>
  <c r="C39" i="15"/>
  <c r="K39" i="15"/>
  <c r="E39" i="15"/>
  <c r="G39" i="15"/>
  <c r="AD37" i="15"/>
  <c r="O38" i="15"/>
  <c r="AS38" i="15" s="1"/>
  <c r="N38" i="15"/>
  <c r="AR38" i="15" s="1"/>
  <c r="L38" i="15"/>
  <c r="AC38" i="15" s="1"/>
  <c r="BA37" i="15"/>
  <c r="BB37" i="15" s="1"/>
  <c r="Z37" i="15"/>
  <c r="U38" i="15"/>
  <c r="AY38" i="15" s="1"/>
  <c r="T38" i="15"/>
  <c r="AX38" i="15" s="1"/>
  <c r="AC37" i="15"/>
  <c r="AA37" i="15"/>
  <c r="X37" i="15"/>
  <c r="C121" i="2"/>
  <c r="D112" i="2" s="1"/>
  <c r="E121" i="2"/>
  <c r="F23" i="4"/>
  <c r="G23" i="4" s="1"/>
  <c r="K23" i="4"/>
  <c r="L25" i="4" s="1"/>
  <c r="X38" i="15" l="1"/>
  <c r="T39" i="15"/>
  <c r="AX39" i="15" s="1"/>
  <c r="O39" i="15"/>
  <c r="AS39" i="15" s="1"/>
  <c r="AD38" i="15"/>
  <c r="P39" i="15"/>
  <c r="AT39" i="15" s="1"/>
  <c r="U39" i="15"/>
  <c r="AY39" i="15" s="1"/>
  <c r="A41" i="15"/>
  <c r="C40" i="15"/>
  <c r="G40" i="15"/>
  <c r="K40" i="15"/>
  <c r="E40" i="15"/>
  <c r="I40" i="15"/>
  <c r="H40" i="15"/>
  <c r="J40" i="15"/>
  <c r="D40" i="15"/>
  <c r="F40" i="15"/>
  <c r="AA38" i="15"/>
  <c r="AF38" i="15"/>
  <c r="R39" i="15"/>
  <c r="AV39" i="15" s="1"/>
  <c r="Y38" i="15"/>
  <c r="V39" i="15"/>
  <c r="AZ39" i="15" s="1"/>
  <c r="Q39" i="15"/>
  <c r="AU39" i="15" s="1"/>
  <c r="Z38" i="15"/>
  <c r="AE38" i="15"/>
  <c r="BA38" i="15"/>
  <c r="BB38" i="15" s="1"/>
  <c r="L39" i="15"/>
  <c r="AD39" i="15" s="1"/>
  <c r="N39" i="15"/>
  <c r="AR39" i="15" s="1"/>
  <c r="S39" i="15"/>
  <c r="AW39" i="15" s="1"/>
  <c r="AB38" i="15"/>
  <c r="B124" i="2"/>
  <c r="G24" i="4"/>
  <c r="G25" i="4"/>
  <c r="L23" i="4"/>
  <c r="L24" i="4"/>
  <c r="AE39" i="15" l="1"/>
  <c r="Y39" i="15"/>
  <c r="X39" i="15"/>
  <c r="AC39" i="15"/>
  <c r="AA39" i="15"/>
  <c r="AB39" i="15"/>
  <c r="Z39" i="15"/>
  <c r="S40" i="15"/>
  <c r="AW40" i="15" s="1"/>
  <c r="Q40" i="15"/>
  <c r="AU40" i="15" s="1"/>
  <c r="T40" i="15"/>
  <c r="AX40" i="15" s="1"/>
  <c r="N40" i="15"/>
  <c r="AR40" i="15" s="1"/>
  <c r="L40" i="15"/>
  <c r="AC40" i="15" s="1"/>
  <c r="R40" i="15"/>
  <c r="AV40" i="15" s="1"/>
  <c r="BA39" i="15"/>
  <c r="BB39" i="15" s="1"/>
  <c r="O40" i="15"/>
  <c r="AS40" i="15" s="1"/>
  <c r="P40" i="15"/>
  <c r="AT40" i="15" s="1"/>
  <c r="A42" i="15"/>
  <c r="F41" i="15"/>
  <c r="J41" i="15"/>
  <c r="D41" i="15"/>
  <c r="H41" i="15"/>
  <c r="G41" i="15"/>
  <c r="I41" i="15"/>
  <c r="C41" i="15"/>
  <c r="K41" i="15"/>
  <c r="E41" i="15"/>
  <c r="AF39" i="15"/>
  <c r="U40" i="15"/>
  <c r="AY40" i="15" s="1"/>
  <c r="V40" i="15"/>
  <c r="AZ40" i="15" s="1"/>
  <c r="C126" i="2"/>
  <c r="C127" i="2"/>
  <c r="C131" i="2"/>
  <c r="C128" i="2"/>
  <c r="C130" i="2"/>
  <c r="C125" i="2"/>
  <c r="C129" i="2"/>
  <c r="C132" i="2"/>
  <c r="E127" i="2"/>
  <c r="E128" i="2"/>
  <c r="E131" i="2"/>
  <c r="E129" i="2"/>
  <c r="E132" i="2"/>
  <c r="E130" i="2"/>
  <c r="E125" i="2"/>
  <c r="E126" i="2"/>
  <c r="C124" i="2"/>
  <c r="E124" i="2"/>
  <c r="AE40" i="15" l="1"/>
  <c r="X40" i="15"/>
  <c r="AA40" i="15"/>
  <c r="AF40" i="15"/>
  <c r="Z40" i="15"/>
  <c r="AB40" i="15"/>
  <c r="Y40" i="15"/>
  <c r="N41" i="15"/>
  <c r="AR41" i="15" s="1"/>
  <c r="L41" i="15"/>
  <c r="X41" i="15" s="1"/>
  <c r="O41" i="15"/>
  <c r="AS41" i="15" s="1"/>
  <c r="T41" i="15"/>
  <c r="AX41" i="15" s="1"/>
  <c r="U41" i="15"/>
  <c r="AY41" i="15" s="1"/>
  <c r="BA40" i="15"/>
  <c r="BB40" i="15" s="1"/>
  <c r="P41" i="15"/>
  <c r="AT41" i="15" s="1"/>
  <c r="R41" i="15"/>
  <c r="AV41" i="15" s="1"/>
  <c r="AA41" i="15"/>
  <c r="Q41" i="15"/>
  <c r="AU41" i="15" s="1"/>
  <c r="V41" i="15"/>
  <c r="AZ41" i="15" s="1"/>
  <c r="S41" i="15"/>
  <c r="AW41" i="15" s="1"/>
  <c r="A43" i="15"/>
  <c r="E42" i="15"/>
  <c r="I42" i="15"/>
  <c r="C42" i="15"/>
  <c r="G42" i="15"/>
  <c r="K42" i="15"/>
  <c r="F42" i="15"/>
  <c r="H42" i="15"/>
  <c r="J42" i="15"/>
  <c r="D42" i="15"/>
  <c r="AD40" i="15"/>
  <c r="C133" i="2"/>
  <c r="D124" i="2" s="1"/>
  <c r="E133" i="2"/>
  <c r="Z41" i="15" l="1"/>
  <c r="AD41" i="15"/>
  <c r="AC41" i="15"/>
  <c r="Y41" i="15"/>
  <c r="O42" i="15"/>
  <c r="AS42" i="15" s="1"/>
  <c r="P42" i="15"/>
  <c r="AT42" i="15" s="1"/>
  <c r="S42" i="15"/>
  <c r="AW42" i="15" s="1"/>
  <c r="N42" i="15"/>
  <c r="AR42" i="15" s="1"/>
  <c r="L42" i="15"/>
  <c r="Y42" i="15" s="1"/>
  <c r="AA42" i="15"/>
  <c r="Q42" i="15"/>
  <c r="AU42" i="15" s="1"/>
  <c r="T42" i="15"/>
  <c r="AX42" i="15" s="1"/>
  <c r="AF42" i="15"/>
  <c r="V42" i="15"/>
  <c r="AZ42" i="15" s="1"/>
  <c r="BA41" i="15"/>
  <c r="BB41" i="15" s="1"/>
  <c r="U42" i="15"/>
  <c r="AY42" i="15" s="1"/>
  <c r="R42" i="15"/>
  <c r="AV42" i="15" s="1"/>
  <c r="A44" i="15"/>
  <c r="D43" i="15"/>
  <c r="H43" i="15"/>
  <c r="F43" i="15"/>
  <c r="J43" i="15"/>
  <c r="E43" i="15"/>
  <c r="G43" i="15"/>
  <c r="I43" i="15"/>
  <c r="C43" i="15"/>
  <c r="K43" i="15"/>
  <c r="AF41" i="15"/>
  <c r="AB41" i="15"/>
  <c r="AE41" i="15"/>
  <c r="B136" i="2"/>
  <c r="D16" i="3"/>
  <c r="AE42" i="15" l="1"/>
  <c r="AD42" i="15"/>
  <c r="Z42" i="15"/>
  <c r="AB42" i="15"/>
  <c r="X42" i="15"/>
  <c r="T43" i="15"/>
  <c r="AX43" i="15" s="1"/>
  <c r="R43" i="15"/>
  <c r="AV43" i="15" s="1"/>
  <c r="S43" i="15"/>
  <c r="AW43" i="15" s="1"/>
  <c r="Q43" i="15"/>
  <c r="AU43" i="15" s="1"/>
  <c r="BA42" i="15"/>
  <c r="BB42" i="15" s="1"/>
  <c r="V43" i="15"/>
  <c r="AZ43" i="15" s="1"/>
  <c r="P43" i="15"/>
  <c r="AT43" i="15" s="1"/>
  <c r="O43" i="15"/>
  <c r="AS43" i="15" s="1"/>
  <c r="L43" i="15"/>
  <c r="AD43" i="15" s="1"/>
  <c r="N43" i="15"/>
  <c r="AR43" i="15" s="1"/>
  <c r="U43" i="15"/>
  <c r="AY43" i="15" s="1"/>
  <c r="A45" i="15"/>
  <c r="C44" i="15"/>
  <c r="G44" i="15"/>
  <c r="K44" i="15"/>
  <c r="E44" i="15"/>
  <c r="I44" i="15"/>
  <c r="D44" i="15"/>
  <c r="F44" i="15"/>
  <c r="H44" i="15"/>
  <c r="J44" i="15"/>
  <c r="AC42" i="15"/>
  <c r="E144" i="2"/>
  <c r="C144" i="2"/>
  <c r="C137" i="2"/>
  <c r="C139" i="2"/>
  <c r="E143" i="2"/>
  <c r="E138" i="2"/>
  <c r="C138" i="2"/>
  <c r="E139" i="2"/>
  <c r="E140" i="2"/>
  <c r="C140" i="2"/>
  <c r="C142" i="2"/>
  <c r="E141" i="2"/>
  <c r="C141" i="2"/>
  <c r="E142" i="2"/>
  <c r="C143" i="2"/>
  <c r="E137" i="2"/>
  <c r="E136" i="2"/>
  <c r="C136" i="2"/>
  <c r="K23" i="3"/>
  <c r="E18" i="3"/>
  <c r="E16" i="3"/>
  <c r="E17" i="3"/>
  <c r="AF43" i="15" l="1"/>
  <c r="Y43" i="15"/>
  <c r="X43" i="15"/>
  <c r="Z43" i="15"/>
  <c r="AE43" i="15"/>
  <c r="AC43" i="15"/>
  <c r="Q44" i="15"/>
  <c r="AU44" i="15" s="1"/>
  <c r="O44" i="15"/>
  <c r="AS44" i="15" s="1"/>
  <c r="R44" i="15"/>
  <c r="AV44" i="15" s="1"/>
  <c r="AB44" i="15"/>
  <c r="AA43" i="15"/>
  <c r="AB43" i="15"/>
  <c r="V44" i="15"/>
  <c r="AZ44" i="15" s="1"/>
  <c r="AE44" i="15"/>
  <c r="U44" i="15"/>
  <c r="AY44" i="15" s="1"/>
  <c r="T44" i="15"/>
  <c r="AX44" i="15" s="1"/>
  <c r="X44" i="15"/>
  <c r="N44" i="15"/>
  <c r="AR44" i="15" s="1"/>
  <c r="L44" i="15"/>
  <c r="AA44" i="15" s="1"/>
  <c r="BA43" i="15"/>
  <c r="BB43" i="15" s="1"/>
  <c r="AC44" i="15"/>
  <c r="S44" i="15"/>
  <c r="AW44" i="15" s="1"/>
  <c r="Z44" i="15"/>
  <c r="P44" i="15"/>
  <c r="AT44" i="15" s="1"/>
  <c r="A46" i="15"/>
  <c r="F45" i="15"/>
  <c r="J45" i="15"/>
  <c r="D45" i="15"/>
  <c r="H45" i="15"/>
  <c r="C45" i="15"/>
  <c r="K45" i="15"/>
  <c r="E45" i="15"/>
  <c r="G45" i="15"/>
  <c r="I45" i="15"/>
  <c r="C145" i="2"/>
  <c r="D136" i="2" s="1"/>
  <c r="E145" i="2"/>
  <c r="F23" i="3"/>
  <c r="L25" i="3"/>
  <c r="L23" i="3"/>
  <c r="L24" i="3"/>
  <c r="B23" i="5"/>
  <c r="C25" i="5" s="1"/>
  <c r="D25" i="5" s="1"/>
  <c r="E25" i="5" s="1"/>
  <c r="Y44" i="15" l="1"/>
  <c r="N45" i="15"/>
  <c r="AR45" i="15" s="1"/>
  <c r="L45" i="15"/>
  <c r="X45" i="15" s="1"/>
  <c r="BA44" i="15"/>
  <c r="BB44" i="15" s="1"/>
  <c r="R45" i="15"/>
  <c r="AV45" i="15" s="1"/>
  <c r="S45" i="15"/>
  <c r="AW45" i="15" s="1"/>
  <c r="A47" i="15"/>
  <c r="E46" i="15"/>
  <c r="I46" i="15"/>
  <c r="C46" i="15"/>
  <c r="G46" i="15"/>
  <c r="K46" i="15"/>
  <c r="J46" i="15"/>
  <c r="D46" i="15"/>
  <c r="F46" i="15"/>
  <c r="H46" i="15"/>
  <c r="T45" i="15"/>
  <c r="AX45" i="15" s="1"/>
  <c r="Q45" i="15"/>
  <c r="AU45" i="15" s="1"/>
  <c r="AA45" i="15"/>
  <c r="P45" i="15"/>
  <c r="AT45" i="15" s="1"/>
  <c r="Y45" i="15"/>
  <c r="O45" i="15"/>
  <c r="AS45" i="15" s="1"/>
  <c r="V45" i="15"/>
  <c r="AZ45" i="15" s="1"/>
  <c r="AE45" i="15"/>
  <c r="U45" i="15"/>
  <c r="AY45" i="15" s="1"/>
  <c r="AD44" i="15"/>
  <c r="AF44" i="15"/>
  <c r="B148" i="2"/>
  <c r="G23" i="3"/>
  <c r="G25" i="3"/>
  <c r="G24" i="3"/>
  <c r="C24" i="5"/>
  <c r="D24" i="5" s="1"/>
  <c r="E24" i="5" s="1"/>
  <c r="F23" i="5"/>
  <c r="G24" i="5" s="1"/>
  <c r="C23" i="5"/>
  <c r="D23" i="5" s="1"/>
  <c r="E23" i="5" s="1"/>
  <c r="K23" i="5"/>
  <c r="AF45" i="15" l="1"/>
  <c r="Z45" i="15"/>
  <c r="AD45" i="15"/>
  <c r="AC45" i="15"/>
  <c r="O46" i="15"/>
  <c r="AS46" i="15" s="1"/>
  <c r="N46" i="15"/>
  <c r="AR46" i="15" s="1"/>
  <c r="L46" i="15"/>
  <c r="Y46" i="15" s="1"/>
  <c r="U46" i="15"/>
  <c r="AY46" i="15" s="1"/>
  <c r="T46" i="15"/>
  <c r="AX46" i="15" s="1"/>
  <c r="AC46" i="15"/>
  <c r="S46" i="15"/>
  <c r="AW46" i="15" s="1"/>
  <c r="V46" i="15"/>
  <c r="AZ46" i="15" s="1"/>
  <c r="P46" i="15"/>
  <c r="AT46" i="15" s="1"/>
  <c r="Z46" i="15"/>
  <c r="BA45" i="15"/>
  <c r="BB45" i="15" s="1"/>
  <c r="Q46" i="15"/>
  <c r="AU46" i="15" s="1"/>
  <c r="AB46" i="15"/>
  <c r="R46" i="15"/>
  <c r="AV46" i="15" s="1"/>
  <c r="A48" i="15"/>
  <c r="D47" i="15"/>
  <c r="H47" i="15"/>
  <c r="F47" i="15"/>
  <c r="J47" i="15"/>
  <c r="I47" i="15"/>
  <c r="C47" i="15"/>
  <c r="K47" i="15"/>
  <c r="E47" i="15"/>
  <c r="G47" i="15"/>
  <c r="AB45" i="15"/>
  <c r="C156" i="2"/>
  <c r="C149" i="2"/>
  <c r="C155" i="2"/>
  <c r="C150" i="2"/>
  <c r="C151" i="2"/>
  <c r="C154" i="2"/>
  <c r="C152" i="2"/>
  <c r="C153" i="2"/>
  <c r="R37" i="2"/>
  <c r="E151" i="2"/>
  <c r="E156" i="2"/>
  <c r="E155" i="2"/>
  <c r="E152" i="2"/>
  <c r="E153" i="2"/>
  <c r="E154" i="2"/>
  <c r="E150" i="2"/>
  <c r="E149" i="2"/>
  <c r="R38" i="2"/>
  <c r="R43" i="2"/>
  <c r="R39" i="2"/>
  <c r="E148" i="2"/>
  <c r="R44" i="2"/>
  <c r="R42" i="2"/>
  <c r="R40" i="2"/>
  <c r="K24" i="2"/>
  <c r="R41" i="2"/>
  <c r="R45" i="2"/>
  <c r="C148" i="2"/>
  <c r="G25" i="5"/>
  <c r="G23" i="5"/>
  <c r="L23" i="5"/>
  <c r="L24" i="5"/>
  <c r="L25" i="5"/>
  <c r="AA46" i="15" l="1"/>
  <c r="X46" i="15"/>
  <c r="AE46" i="15"/>
  <c r="AF46" i="15"/>
  <c r="AD46" i="15"/>
  <c r="V47" i="15"/>
  <c r="AZ47" i="15" s="1"/>
  <c r="Q47" i="15"/>
  <c r="AU47" i="15" s="1"/>
  <c r="BA46" i="15"/>
  <c r="BB46" i="15" s="1"/>
  <c r="X47" i="15"/>
  <c r="L47" i="15"/>
  <c r="AF47" i="15" s="1"/>
  <c r="N47" i="15"/>
  <c r="AR47" i="15" s="1"/>
  <c r="S47" i="15"/>
  <c r="AW47" i="15" s="1"/>
  <c r="AB47" i="15"/>
  <c r="R47" i="15"/>
  <c r="AV47" i="15" s="1"/>
  <c r="T47" i="15"/>
  <c r="AX47" i="15" s="1"/>
  <c r="O47" i="15"/>
  <c r="AS47" i="15" s="1"/>
  <c r="Y47" i="15"/>
  <c r="P47" i="15"/>
  <c r="AT47" i="15" s="1"/>
  <c r="AE47" i="15"/>
  <c r="U47" i="15"/>
  <c r="AY47" i="15" s="1"/>
  <c r="A49" i="15"/>
  <c r="C48" i="15"/>
  <c r="G48" i="15"/>
  <c r="K48" i="15"/>
  <c r="E48" i="15"/>
  <c r="I48" i="15"/>
  <c r="H48" i="15"/>
  <c r="J48" i="15"/>
  <c r="D48" i="15"/>
  <c r="F48" i="15"/>
  <c r="J32" i="2"/>
  <c r="F58" i="2"/>
  <c r="S43" i="2"/>
  <c r="O30" i="2" s="1"/>
  <c r="F56" i="2"/>
  <c r="I31" i="2"/>
  <c r="F57" i="2"/>
  <c r="S40" i="2"/>
  <c r="M27" i="2" s="1"/>
  <c r="F53" i="2"/>
  <c r="F52" i="2"/>
  <c r="I29" i="2"/>
  <c r="F55" i="2"/>
  <c r="I28" i="2"/>
  <c r="F54" i="2"/>
  <c r="S38" i="2"/>
  <c r="N25" i="2" s="1"/>
  <c r="F51" i="2"/>
  <c r="C157" i="2"/>
  <c r="D148" i="2" s="1"/>
  <c r="E157" i="2"/>
  <c r="J28" i="2"/>
  <c r="I24" i="2"/>
  <c r="J24" i="2"/>
  <c r="F50" i="2"/>
  <c r="S37" i="2"/>
  <c r="O24" i="2" s="1"/>
  <c r="S42" i="2"/>
  <c r="I25" i="2"/>
  <c r="S41" i="2"/>
  <c r="K30" i="2"/>
  <c r="I30" i="2"/>
  <c r="J30" i="2"/>
  <c r="K31" i="2"/>
  <c r="J31" i="2"/>
  <c r="K27" i="2"/>
  <c r="K25" i="2"/>
  <c r="S44" i="2"/>
  <c r="J25" i="2"/>
  <c r="J27" i="2"/>
  <c r="K29" i="2"/>
  <c r="J26" i="2"/>
  <c r="R46" i="2"/>
  <c r="B50" i="2" s="1"/>
  <c r="C50" i="2" s="1"/>
  <c r="I26" i="2"/>
  <c r="J29" i="2"/>
  <c r="K26" i="2"/>
  <c r="S39" i="2"/>
  <c r="S45" i="2"/>
  <c r="I32" i="2"/>
  <c r="K32" i="2"/>
  <c r="I27" i="2"/>
  <c r="K28" i="2"/>
  <c r="U48" i="15" l="1"/>
  <c r="AY48" i="15" s="1"/>
  <c r="V48" i="15"/>
  <c r="AZ48" i="15" s="1"/>
  <c r="S48" i="15"/>
  <c r="AW48" i="15" s="1"/>
  <c r="R48" i="15"/>
  <c r="AV48" i="15" s="1"/>
  <c r="BA47" i="15"/>
  <c r="BB47" i="15" s="1"/>
  <c r="AA47" i="15"/>
  <c r="Q48" i="15"/>
  <c r="AU48" i="15" s="1"/>
  <c r="T48" i="15"/>
  <c r="AX48" i="15" s="1"/>
  <c r="N48" i="15"/>
  <c r="AR48" i="15" s="1"/>
  <c r="L48" i="15"/>
  <c r="AE48" i="15" s="1"/>
  <c r="O48" i="15"/>
  <c r="AS48" i="15" s="1"/>
  <c r="P48" i="15"/>
  <c r="AT48" i="15" s="1"/>
  <c r="A50" i="15"/>
  <c r="F49" i="15"/>
  <c r="J49" i="15"/>
  <c r="D49" i="15"/>
  <c r="H49" i="15"/>
  <c r="G49" i="15"/>
  <c r="I49" i="15"/>
  <c r="C49" i="15"/>
  <c r="K49" i="15"/>
  <c r="E49" i="15"/>
  <c r="Z47" i="15"/>
  <c r="AD47" i="15"/>
  <c r="AC47" i="15"/>
  <c r="B55" i="2"/>
  <c r="C55" i="2" s="1"/>
  <c r="L27" i="2"/>
  <c r="N27" i="2"/>
  <c r="B52" i="2"/>
  <c r="C52" i="2" s="1"/>
  <c r="B57" i="2"/>
  <c r="C57" i="2" s="1"/>
  <c r="O25" i="2"/>
  <c r="N30" i="2"/>
  <c r="M30" i="2"/>
  <c r="M25" i="2"/>
  <c r="B56" i="2"/>
  <c r="C56" i="2" s="1"/>
  <c r="L32" i="2"/>
  <c r="L58" i="2"/>
  <c r="I58" i="2"/>
  <c r="L30" i="2"/>
  <c r="L56" i="2"/>
  <c r="I56" i="2"/>
  <c r="L52" i="2"/>
  <c r="I52" i="2"/>
  <c r="L25" i="2"/>
  <c r="O29" i="2"/>
  <c r="L55" i="2"/>
  <c r="I55" i="2"/>
  <c r="B54" i="2"/>
  <c r="C54" i="2" s="1"/>
  <c r="B53" i="2"/>
  <c r="C53" i="2" s="1"/>
  <c r="O31" i="2"/>
  <c r="L57" i="2"/>
  <c r="I57" i="2"/>
  <c r="N28" i="2"/>
  <c r="L54" i="2"/>
  <c r="I54" i="2"/>
  <c r="B51" i="2"/>
  <c r="C51" i="2" s="1"/>
  <c r="F59" i="2"/>
  <c r="G54" i="2" s="1"/>
  <c r="H54" i="2" s="1"/>
  <c r="O27" i="2"/>
  <c r="L53" i="2"/>
  <c r="I53" i="2"/>
  <c r="B58" i="2"/>
  <c r="C58" i="2" s="1"/>
  <c r="L51" i="2"/>
  <c r="I51" i="2"/>
  <c r="M24" i="2"/>
  <c r="N24" i="2"/>
  <c r="N29" i="2"/>
  <c r="L50" i="2"/>
  <c r="I50" i="2"/>
  <c r="L24" i="2"/>
  <c r="L31" i="2"/>
  <c r="K33" i="2"/>
  <c r="D15" i="2" s="1"/>
  <c r="B9" i="3" s="1"/>
  <c r="L28" i="2"/>
  <c r="J33" i="2"/>
  <c r="E14" i="2" s="1"/>
  <c r="C8" i="3" s="1"/>
  <c r="L29" i="2"/>
  <c r="I33" i="2"/>
  <c r="D14" i="2" s="1"/>
  <c r="B8" i="3" s="1"/>
  <c r="M29" i="2"/>
  <c r="N31" i="2"/>
  <c r="M31" i="2"/>
  <c r="N32" i="2"/>
  <c r="M28" i="2"/>
  <c r="O28" i="2"/>
  <c r="M32" i="2"/>
  <c r="O32" i="2"/>
  <c r="L26" i="2"/>
  <c r="M26" i="2"/>
  <c r="O26" i="2"/>
  <c r="O33" i="2" s="1"/>
  <c r="I2" i="2"/>
  <c r="E13" i="2" s="1"/>
  <c r="C7" i="3" s="1"/>
  <c r="S46" i="2"/>
  <c r="D50" i="2" s="1"/>
  <c r="E50" i="2" s="1"/>
  <c r="N26" i="2"/>
  <c r="Z48" i="15" l="1"/>
  <c r="X48" i="15"/>
  <c r="AA48" i="15"/>
  <c r="AB48" i="15"/>
  <c r="Y48" i="15"/>
  <c r="AF48" i="15"/>
  <c r="T49" i="15"/>
  <c r="AX49" i="15" s="1"/>
  <c r="U49" i="15"/>
  <c r="AY49" i="15" s="1"/>
  <c r="P49" i="15"/>
  <c r="AT49" i="15" s="1"/>
  <c r="R49" i="15"/>
  <c r="AV49" i="15" s="1"/>
  <c r="Q49" i="15"/>
  <c r="AU49" i="15" s="1"/>
  <c r="BA48" i="15"/>
  <c r="BB48" i="15" s="1"/>
  <c r="V49" i="15"/>
  <c r="AZ49" i="15" s="1"/>
  <c r="S49" i="15"/>
  <c r="AW49" i="15" s="1"/>
  <c r="A51" i="15"/>
  <c r="E50" i="15"/>
  <c r="I50" i="15"/>
  <c r="C50" i="15"/>
  <c r="G50" i="15"/>
  <c r="K50" i="15"/>
  <c r="F50" i="15"/>
  <c r="H50" i="15"/>
  <c r="J50" i="15"/>
  <c r="D50" i="15"/>
  <c r="N49" i="15"/>
  <c r="AR49" i="15" s="1"/>
  <c r="L49" i="15"/>
  <c r="AD49" i="15" s="1"/>
  <c r="O49" i="15"/>
  <c r="AS49" i="15" s="1"/>
  <c r="AD48" i="15"/>
  <c r="AC48" i="15"/>
  <c r="G51" i="2"/>
  <c r="H51" i="2" s="1"/>
  <c r="G52" i="2"/>
  <c r="H52" i="2" s="1"/>
  <c r="G53" i="2"/>
  <c r="H53" i="2" s="1"/>
  <c r="G58" i="2"/>
  <c r="H58" i="2" s="1"/>
  <c r="G55" i="2"/>
  <c r="H55" i="2" s="1"/>
  <c r="C59" i="2"/>
  <c r="E62" i="2" s="1"/>
  <c r="D56" i="2"/>
  <c r="E56" i="2" s="1"/>
  <c r="G57" i="2"/>
  <c r="H57" i="2" s="1"/>
  <c r="G56" i="2"/>
  <c r="H56" i="2" s="1"/>
  <c r="D52" i="2"/>
  <c r="E52" i="2" s="1"/>
  <c r="D58" i="2"/>
  <c r="E58" i="2" s="1"/>
  <c r="D53" i="2"/>
  <c r="E53" i="2" s="1"/>
  <c r="J57" i="2"/>
  <c r="K57" i="2" s="1"/>
  <c r="D51" i="2"/>
  <c r="E51" i="2" s="1"/>
  <c r="D54" i="2"/>
  <c r="E54" i="2" s="1"/>
  <c r="D57" i="2"/>
  <c r="E57" i="2" s="1"/>
  <c r="D55" i="2"/>
  <c r="E55" i="2" s="1"/>
  <c r="I59" i="2"/>
  <c r="J54" i="2" s="1"/>
  <c r="K54" i="2" s="1"/>
  <c r="L59" i="2"/>
  <c r="M51" i="2" s="1"/>
  <c r="N51" i="2" s="1"/>
  <c r="L33" i="2"/>
  <c r="E16" i="2" s="1"/>
  <c r="C10" i="3" s="1"/>
  <c r="G50" i="2"/>
  <c r="H50" i="2" s="1"/>
  <c r="M33" i="2"/>
  <c r="D16" i="2" s="1"/>
  <c r="B10" i="3" s="1"/>
  <c r="N33" i="2"/>
  <c r="E15" i="2" s="1"/>
  <c r="C9" i="3" s="1"/>
  <c r="M25" i="3" s="1"/>
  <c r="F17" i="3"/>
  <c r="G17" i="3" s="1"/>
  <c r="P24" i="3" s="1"/>
  <c r="Q24" i="3" s="1"/>
  <c r="F16" i="3"/>
  <c r="G16" i="3" s="1"/>
  <c r="H16" i="3" s="1"/>
  <c r="F18" i="3"/>
  <c r="G18" i="3" s="1"/>
  <c r="P25" i="3" s="1"/>
  <c r="Q25" i="3" s="1"/>
  <c r="J2" i="2"/>
  <c r="E19" i="2" s="1"/>
  <c r="C11" i="3" s="1"/>
  <c r="R50" i="15" l="1"/>
  <c r="AV50" i="15" s="1"/>
  <c r="A52" i="15"/>
  <c r="D51" i="15"/>
  <c r="H51" i="15"/>
  <c r="F51" i="15"/>
  <c r="J51" i="15"/>
  <c r="E51" i="15"/>
  <c r="G51" i="15"/>
  <c r="I51" i="15"/>
  <c r="C51" i="15"/>
  <c r="K51" i="15"/>
  <c r="AF49" i="15"/>
  <c r="AE49" i="15"/>
  <c r="BA49" i="15"/>
  <c r="BB49" i="15" s="1"/>
  <c r="S50" i="15"/>
  <c r="AW50" i="15" s="1"/>
  <c r="N50" i="15"/>
  <c r="AR50" i="15" s="1"/>
  <c r="L50" i="15"/>
  <c r="AB50" i="15" s="1"/>
  <c r="AB49" i="15"/>
  <c r="U50" i="15"/>
  <c r="AY50" i="15" s="1"/>
  <c r="X49" i="15"/>
  <c r="Q50" i="15"/>
  <c r="AU50" i="15" s="1"/>
  <c r="T50" i="15"/>
  <c r="AX50" i="15" s="1"/>
  <c r="AC49" i="15"/>
  <c r="Y49" i="15"/>
  <c r="O50" i="15"/>
  <c r="AS50" i="15" s="1"/>
  <c r="V50" i="15"/>
  <c r="AZ50" i="15" s="1"/>
  <c r="P50" i="15"/>
  <c r="AT50" i="15" s="1"/>
  <c r="AA49" i="15"/>
  <c r="Z49" i="15"/>
  <c r="J53" i="2"/>
  <c r="K53" i="2" s="1"/>
  <c r="J52" i="2"/>
  <c r="K52" i="2" s="1"/>
  <c r="J50" i="2"/>
  <c r="K50" i="2" s="1"/>
  <c r="J51" i="2"/>
  <c r="K51" i="2" s="1"/>
  <c r="J58" i="2"/>
  <c r="K58" i="2" s="1"/>
  <c r="J56" i="2"/>
  <c r="K56" i="2" s="1"/>
  <c r="H59" i="2"/>
  <c r="M58" i="2"/>
  <c r="N58" i="2" s="1"/>
  <c r="E59" i="2"/>
  <c r="D68" i="2" s="1"/>
  <c r="E68" i="2" s="1"/>
  <c r="J55" i="2"/>
  <c r="K55" i="2" s="1"/>
  <c r="M57" i="2"/>
  <c r="N57" i="2" s="1"/>
  <c r="M50" i="2"/>
  <c r="N50" i="2" s="1"/>
  <c r="M56" i="2"/>
  <c r="N56" i="2" s="1"/>
  <c r="M54" i="2"/>
  <c r="N54" i="2" s="1"/>
  <c r="M52" i="2"/>
  <c r="N52" i="2" s="1"/>
  <c r="M53" i="2"/>
  <c r="N53" i="2" s="1"/>
  <c r="M55" i="2"/>
  <c r="N55" i="2" s="1"/>
  <c r="H24" i="3"/>
  <c r="I24" i="3" s="1"/>
  <c r="J24" i="3" s="1"/>
  <c r="D63" i="2"/>
  <c r="E63" i="2" s="1"/>
  <c r="H23" i="3"/>
  <c r="I23" i="3" s="1"/>
  <c r="J23" i="3" s="1"/>
  <c r="H18" i="3"/>
  <c r="H25" i="3"/>
  <c r="I25" i="3" s="1"/>
  <c r="J25" i="3" s="1"/>
  <c r="N25" i="3" s="1"/>
  <c r="H17" i="3"/>
  <c r="M23" i="3"/>
  <c r="N23" i="3" s="1"/>
  <c r="O23" i="3" s="1"/>
  <c r="E48" i="3" s="1"/>
  <c r="M24" i="3"/>
  <c r="K2" i="2"/>
  <c r="L2" i="2" s="1"/>
  <c r="P23" i="3"/>
  <c r="Q23" i="3" s="1"/>
  <c r="Q26" i="3" s="1"/>
  <c r="AD50" i="15" l="1"/>
  <c r="AC50" i="15"/>
  <c r="V51" i="15"/>
  <c r="AZ51" i="15" s="1"/>
  <c r="P51" i="15"/>
  <c r="AT51" i="15" s="1"/>
  <c r="O51" i="15"/>
  <c r="AS51" i="15" s="1"/>
  <c r="Z50" i="15"/>
  <c r="Y50" i="15"/>
  <c r="BA50" i="15"/>
  <c r="BB50" i="15" s="1"/>
  <c r="L51" i="15"/>
  <c r="Z51" i="15" s="1"/>
  <c r="N51" i="15"/>
  <c r="AR51" i="15" s="1"/>
  <c r="U51" i="15"/>
  <c r="AY51" i="15" s="1"/>
  <c r="A53" i="15"/>
  <c r="C52" i="15"/>
  <c r="G52" i="15"/>
  <c r="K52" i="15"/>
  <c r="E52" i="15"/>
  <c r="I52" i="15"/>
  <c r="D52" i="15"/>
  <c r="F52" i="15"/>
  <c r="H52" i="15"/>
  <c r="J52" i="15"/>
  <c r="AE50" i="15"/>
  <c r="X50" i="15"/>
  <c r="T51" i="15"/>
  <c r="AX51" i="15" s="1"/>
  <c r="Q51" i="15"/>
  <c r="AU51" i="15" s="1"/>
  <c r="AF50" i="15"/>
  <c r="AA50" i="15"/>
  <c r="R51" i="15"/>
  <c r="AV51" i="15" s="1"/>
  <c r="S51" i="15"/>
  <c r="AW51" i="15" s="1"/>
  <c r="K59" i="2"/>
  <c r="D64" i="2" s="1"/>
  <c r="E64" i="2" s="1"/>
  <c r="N59" i="2"/>
  <c r="D65" i="2" s="1"/>
  <c r="E65" i="2" s="1"/>
  <c r="N24" i="3"/>
  <c r="O24" i="3" s="1"/>
  <c r="C49" i="3" s="1"/>
  <c r="O25" i="3"/>
  <c r="E50" i="3" s="1"/>
  <c r="P26" i="3"/>
  <c r="C48" i="3"/>
  <c r="B23" i="6"/>
  <c r="AD51" i="15" l="1"/>
  <c r="X51" i="15"/>
  <c r="AF51" i="15"/>
  <c r="AB51" i="15"/>
  <c r="AA51" i="15"/>
  <c r="AE51" i="15"/>
  <c r="Y51" i="15"/>
  <c r="AC51" i="15"/>
  <c r="Q52" i="15"/>
  <c r="AU52" i="15" s="1"/>
  <c r="V52" i="15"/>
  <c r="AZ52" i="15" s="1"/>
  <c r="O52" i="15"/>
  <c r="AS52" i="15" s="1"/>
  <c r="R52" i="15"/>
  <c r="AV52" i="15" s="1"/>
  <c r="U52" i="15"/>
  <c r="AY52" i="15" s="1"/>
  <c r="T52" i="15"/>
  <c r="AX52" i="15" s="1"/>
  <c r="N52" i="15"/>
  <c r="AR52" i="15" s="1"/>
  <c r="L52" i="15"/>
  <c r="AA52" i="15" s="1"/>
  <c r="BA51" i="15"/>
  <c r="BB51" i="15" s="1"/>
  <c r="S52" i="15"/>
  <c r="AW52" i="15" s="1"/>
  <c r="P52" i="15"/>
  <c r="AT52" i="15" s="1"/>
  <c r="A54" i="15"/>
  <c r="F53" i="15"/>
  <c r="J53" i="15"/>
  <c r="D53" i="15"/>
  <c r="H53" i="15"/>
  <c r="C53" i="15"/>
  <c r="K53" i="15"/>
  <c r="E53" i="15"/>
  <c r="G53" i="15"/>
  <c r="I53" i="15"/>
  <c r="E49" i="3"/>
  <c r="E51" i="3" s="1"/>
  <c r="C50" i="3"/>
  <c r="C51" i="3" s="1"/>
  <c r="D48" i="3" s="1"/>
  <c r="C25" i="6"/>
  <c r="D25" i="6" s="1"/>
  <c r="E25" i="6" s="1"/>
  <c r="C24" i="6"/>
  <c r="D24" i="6" s="1"/>
  <c r="E24" i="6" s="1"/>
  <c r="C23" i="6"/>
  <c r="D23" i="6" s="1"/>
  <c r="E23" i="6" s="1"/>
  <c r="K23" i="6"/>
  <c r="AB52" i="15" l="1"/>
  <c r="Z52" i="15"/>
  <c r="P53" i="15"/>
  <c r="AT53" i="15" s="1"/>
  <c r="O53" i="15"/>
  <c r="AS53" i="15" s="1"/>
  <c r="V53" i="15"/>
  <c r="AZ53" i="15" s="1"/>
  <c r="U53" i="15"/>
  <c r="AY53" i="15" s="1"/>
  <c r="AD52" i="15"/>
  <c r="AF52" i="15"/>
  <c r="T53" i="15"/>
  <c r="AX53" i="15" s="1"/>
  <c r="N53" i="15"/>
  <c r="AR53" i="15" s="1"/>
  <c r="L53" i="15"/>
  <c r="Z53" i="15" s="1"/>
  <c r="Q53" i="15"/>
  <c r="AU53" i="15" s="1"/>
  <c r="BA52" i="15"/>
  <c r="BB52" i="15" s="1"/>
  <c r="AB53" i="15"/>
  <c r="R53" i="15"/>
  <c r="AV53" i="15" s="1"/>
  <c r="S53" i="15"/>
  <c r="AW53" i="15" s="1"/>
  <c r="A55" i="15"/>
  <c r="E54" i="15"/>
  <c r="I54" i="15"/>
  <c r="C54" i="15"/>
  <c r="G54" i="15"/>
  <c r="K54" i="15"/>
  <c r="J54" i="15"/>
  <c r="D54" i="15"/>
  <c r="F54" i="15"/>
  <c r="H54" i="15"/>
  <c r="AC52" i="15"/>
  <c r="X52" i="15"/>
  <c r="AE52" i="15"/>
  <c r="Y52" i="15"/>
  <c r="B54" i="3"/>
  <c r="E56" i="3" s="1"/>
  <c r="L24" i="6"/>
  <c r="L23" i="6"/>
  <c r="L25" i="6"/>
  <c r="AC53" i="15" l="1"/>
  <c r="AA53" i="15"/>
  <c r="X53" i="15"/>
  <c r="S54" i="15"/>
  <c r="AW54" i="15" s="1"/>
  <c r="V54" i="15"/>
  <c r="AZ54" i="15" s="1"/>
  <c r="P54" i="15"/>
  <c r="AT54" i="15" s="1"/>
  <c r="Q54" i="15"/>
  <c r="AU54" i="15" s="1"/>
  <c r="R54" i="15"/>
  <c r="AV54" i="15" s="1"/>
  <c r="A56" i="15"/>
  <c r="D55" i="15"/>
  <c r="H55" i="15"/>
  <c r="F55" i="15"/>
  <c r="J55" i="15"/>
  <c r="I55" i="15"/>
  <c r="C55" i="15"/>
  <c r="K55" i="15"/>
  <c r="E55" i="15"/>
  <c r="G55" i="15"/>
  <c r="AD53" i="15"/>
  <c r="AE53" i="15"/>
  <c r="Y53" i="15"/>
  <c r="O54" i="15"/>
  <c r="AS54" i="15" s="1"/>
  <c r="N54" i="15"/>
  <c r="AR54" i="15" s="1"/>
  <c r="L54" i="15"/>
  <c r="AC54" i="15" s="1"/>
  <c r="BA53" i="15"/>
  <c r="BB53" i="15" s="1"/>
  <c r="U54" i="15"/>
  <c r="AY54" i="15" s="1"/>
  <c r="T54" i="15"/>
  <c r="AX54" i="15" s="1"/>
  <c r="AF53" i="15"/>
  <c r="C54" i="3"/>
  <c r="C56" i="3"/>
  <c r="C55" i="3"/>
  <c r="E55" i="3"/>
  <c r="E54" i="3"/>
  <c r="D16" i="7"/>
  <c r="AD54" i="15" l="1"/>
  <c r="Y54" i="15"/>
  <c r="R55" i="15"/>
  <c r="AV55" i="15" s="1"/>
  <c r="T55" i="15"/>
  <c r="AX55" i="15" s="1"/>
  <c r="O55" i="15"/>
  <c r="AS55" i="15" s="1"/>
  <c r="BA54" i="15"/>
  <c r="BB54" i="15" s="1"/>
  <c r="P55" i="15"/>
  <c r="AT55" i="15" s="1"/>
  <c r="U55" i="15"/>
  <c r="AY55" i="15" s="1"/>
  <c r="A57" i="15"/>
  <c r="C56" i="15"/>
  <c r="G56" i="15"/>
  <c r="K56" i="15"/>
  <c r="E56" i="15"/>
  <c r="I56" i="15"/>
  <c r="H56" i="15"/>
  <c r="J56" i="15"/>
  <c r="D56" i="15"/>
  <c r="F56" i="15"/>
  <c r="AA54" i="15"/>
  <c r="AF54" i="15"/>
  <c r="AE54" i="15"/>
  <c r="X54" i="15"/>
  <c r="V55" i="15"/>
  <c r="AZ55" i="15" s="1"/>
  <c r="Q55" i="15"/>
  <c r="AU55" i="15" s="1"/>
  <c r="Z54" i="15"/>
  <c r="L55" i="15"/>
  <c r="AD55" i="15" s="1"/>
  <c r="N55" i="15"/>
  <c r="AR55" i="15" s="1"/>
  <c r="S55" i="15"/>
  <c r="AW55" i="15" s="1"/>
  <c r="AB54" i="15"/>
  <c r="C57" i="3"/>
  <c r="D54" i="3" s="1"/>
  <c r="E57" i="3"/>
  <c r="B23" i="4"/>
  <c r="E17" i="7"/>
  <c r="E16" i="7"/>
  <c r="E18" i="7"/>
  <c r="AA55" i="15" l="1"/>
  <c r="Z56" i="15"/>
  <c r="P56" i="15"/>
  <c r="AT56" i="15" s="1"/>
  <c r="AC55" i="15"/>
  <c r="AF55" i="15"/>
  <c r="AC56" i="15"/>
  <c r="S56" i="15"/>
  <c r="AW56" i="15" s="1"/>
  <c r="R56" i="15"/>
  <c r="AV56" i="15" s="1"/>
  <c r="AE55" i="15"/>
  <c r="Y55" i="15"/>
  <c r="BA55" i="15"/>
  <c r="BB55" i="15" s="1"/>
  <c r="Q56" i="15"/>
  <c r="AU56" i="15" s="1"/>
  <c r="T56" i="15"/>
  <c r="AX56" i="15" s="1"/>
  <c r="N56" i="15"/>
  <c r="AR56" i="15" s="1"/>
  <c r="L56" i="15"/>
  <c r="AA56" i="15" s="1"/>
  <c r="AB55" i="15"/>
  <c r="O56" i="15"/>
  <c r="AS56" i="15" s="1"/>
  <c r="F57" i="15"/>
  <c r="J57" i="15"/>
  <c r="D57" i="15"/>
  <c r="H57" i="15"/>
  <c r="G57" i="15"/>
  <c r="A58" i="15"/>
  <c r="I57" i="15"/>
  <c r="C57" i="15"/>
  <c r="K57" i="15"/>
  <c r="E57" i="15"/>
  <c r="Z55" i="15"/>
  <c r="X55" i="15"/>
  <c r="U56" i="15"/>
  <c r="AY56" i="15" s="1"/>
  <c r="V56" i="15"/>
  <c r="AZ56" i="15" s="1"/>
  <c r="B60" i="3"/>
  <c r="C61" i="3" s="1"/>
  <c r="C23" i="4"/>
  <c r="D23" i="4" s="1"/>
  <c r="E23" i="4" s="1"/>
  <c r="C25" i="4"/>
  <c r="D25" i="4" s="1"/>
  <c r="E25" i="4" s="1"/>
  <c r="C24" i="4"/>
  <c r="D24" i="4" s="1"/>
  <c r="E24" i="4" s="1"/>
  <c r="AE56" i="15" l="1"/>
  <c r="X56" i="15"/>
  <c r="AB56" i="15"/>
  <c r="AF56" i="15"/>
  <c r="P57" i="15"/>
  <c r="AT57" i="15" s="1"/>
  <c r="U57" i="15"/>
  <c r="AY57" i="15" s="1"/>
  <c r="V57" i="15"/>
  <c r="AZ57" i="15" s="1"/>
  <c r="R57" i="15"/>
  <c r="AV57" i="15" s="1"/>
  <c r="Q57" i="15"/>
  <c r="AU57" i="15" s="1"/>
  <c r="AD56" i="15"/>
  <c r="E58" i="15"/>
  <c r="I58" i="15"/>
  <c r="C58" i="15"/>
  <c r="G58" i="15"/>
  <c r="K58" i="15"/>
  <c r="A59" i="15"/>
  <c r="F58" i="15"/>
  <c r="H58" i="15"/>
  <c r="J58" i="15"/>
  <c r="D58" i="15"/>
  <c r="X57" i="15"/>
  <c r="N57" i="15"/>
  <c r="AR57" i="15" s="1"/>
  <c r="L57" i="15"/>
  <c r="Z57" i="15" s="1"/>
  <c r="S57" i="15"/>
  <c r="AW57" i="15" s="1"/>
  <c r="T57" i="15"/>
  <c r="AX57" i="15" s="1"/>
  <c r="O57" i="15"/>
  <c r="AS57" i="15" s="1"/>
  <c r="Y56" i="15"/>
  <c r="BA56" i="15"/>
  <c r="BB56" i="15" s="1"/>
  <c r="E62" i="3"/>
  <c r="C62" i="3"/>
  <c r="E61" i="3"/>
  <c r="E60" i="3"/>
  <c r="C60" i="3"/>
  <c r="U58" i="15" l="1"/>
  <c r="AY58" i="15" s="1"/>
  <c r="V58" i="15"/>
  <c r="AZ58" i="15" s="1"/>
  <c r="P58" i="15"/>
  <c r="AT58" i="15" s="1"/>
  <c r="AE57" i="15"/>
  <c r="AD57" i="15"/>
  <c r="BA57" i="15"/>
  <c r="BB57" i="15" s="1"/>
  <c r="S58" i="15"/>
  <c r="AW58" i="15" s="1"/>
  <c r="R58" i="15"/>
  <c r="AV58" i="15" s="1"/>
  <c r="AB57" i="15"/>
  <c r="Q58" i="15"/>
  <c r="AU58" i="15" s="1"/>
  <c r="N58" i="15"/>
  <c r="AR58" i="15" s="1"/>
  <c r="L58" i="15"/>
  <c r="AE58" i="15" s="1"/>
  <c r="Y57" i="15"/>
  <c r="AC57" i="15"/>
  <c r="O58" i="15"/>
  <c r="AS58" i="15" s="1"/>
  <c r="D59" i="15"/>
  <c r="H59" i="15"/>
  <c r="F59" i="15"/>
  <c r="J59" i="15"/>
  <c r="E59" i="15"/>
  <c r="G59" i="15"/>
  <c r="I59" i="15"/>
  <c r="C59" i="15"/>
  <c r="K59" i="15"/>
  <c r="A60" i="15"/>
  <c r="T58" i="15"/>
  <c r="AX58" i="15" s="1"/>
  <c r="AA57" i="15"/>
  <c r="AF57" i="15"/>
  <c r="C63" i="3"/>
  <c r="D60" i="3" s="1"/>
  <c r="E63" i="3"/>
  <c r="B66" i="3" s="1"/>
  <c r="C66" i="3" s="1"/>
  <c r="AD58" i="15" l="1"/>
  <c r="Y58" i="15"/>
  <c r="AB58" i="15"/>
  <c r="AC58" i="15"/>
  <c r="P59" i="15"/>
  <c r="AT59" i="15" s="1"/>
  <c r="O59" i="15"/>
  <c r="AS59" i="15" s="1"/>
  <c r="L59" i="15"/>
  <c r="Z59" i="15" s="1"/>
  <c r="N59" i="15"/>
  <c r="AR59" i="15" s="1"/>
  <c r="U59" i="15"/>
  <c r="AY59" i="15" s="1"/>
  <c r="AA58" i="15"/>
  <c r="AF58" i="15"/>
  <c r="V59" i="15"/>
  <c r="AZ59" i="15" s="1"/>
  <c r="AD59" i="15"/>
  <c r="T59" i="15"/>
  <c r="AX59" i="15" s="1"/>
  <c r="Q59" i="15"/>
  <c r="AU59" i="15" s="1"/>
  <c r="BA58" i="15"/>
  <c r="BB58" i="15" s="1"/>
  <c r="A61" i="15"/>
  <c r="C60" i="15"/>
  <c r="G60" i="15"/>
  <c r="K60" i="15"/>
  <c r="E60" i="15"/>
  <c r="I60" i="15"/>
  <c r="D60" i="15"/>
  <c r="F60" i="15"/>
  <c r="H60" i="15"/>
  <c r="J60" i="15"/>
  <c r="R59" i="15"/>
  <c r="AV59" i="15" s="1"/>
  <c r="S59" i="15"/>
  <c r="AW59" i="15" s="1"/>
  <c r="X58" i="15"/>
  <c r="Z58" i="15"/>
  <c r="E67" i="3"/>
  <c r="E66" i="3"/>
  <c r="C68" i="3"/>
  <c r="C67" i="3"/>
  <c r="E68" i="3"/>
  <c r="K23" i="7"/>
  <c r="L24" i="7" s="1"/>
  <c r="B23" i="7"/>
  <c r="C25" i="7" s="1"/>
  <c r="D25" i="7" s="1"/>
  <c r="E25" i="7" s="1"/>
  <c r="AA59" i="15" l="1"/>
  <c r="AF59" i="15"/>
  <c r="AE59" i="15"/>
  <c r="AC59" i="15"/>
  <c r="T60" i="15"/>
  <c r="AX60" i="15" s="1"/>
  <c r="X60" i="15"/>
  <c r="N60" i="15"/>
  <c r="AR60" i="15" s="1"/>
  <c r="L60" i="15"/>
  <c r="AD60" i="15" s="1"/>
  <c r="BA59" i="15"/>
  <c r="BB59" i="15" s="1"/>
  <c r="AC60" i="15"/>
  <c r="S60" i="15"/>
  <c r="AW60" i="15" s="1"/>
  <c r="Z60" i="15"/>
  <c r="P60" i="15"/>
  <c r="AT60" i="15" s="1"/>
  <c r="A62" i="15"/>
  <c r="F61" i="15"/>
  <c r="J61" i="15"/>
  <c r="D61" i="15"/>
  <c r="H61" i="15"/>
  <c r="C61" i="15"/>
  <c r="K61" i="15"/>
  <c r="E61" i="15"/>
  <c r="G61" i="15"/>
  <c r="I61" i="15"/>
  <c r="Y59" i="15"/>
  <c r="AE60" i="15"/>
  <c r="U60" i="15"/>
  <c r="AY60" i="15" s="1"/>
  <c r="Q60" i="15"/>
  <c r="AU60" i="15" s="1"/>
  <c r="AF60" i="15"/>
  <c r="V60" i="15"/>
  <c r="AZ60" i="15" s="1"/>
  <c r="AB59" i="15"/>
  <c r="O60" i="15"/>
  <c r="AS60" i="15" s="1"/>
  <c r="R60" i="15"/>
  <c r="AV60" i="15" s="1"/>
  <c r="X59" i="15"/>
  <c r="C69" i="3"/>
  <c r="D66" i="3" s="1"/>
  <c r="E69" i="3"/>
  <c r="D16" i="5"/>
  <c r="L25" i="7"/>
  <c r="L23" i="7"/>
  <c r="C23" i="7"/>
  <c r="D23" i="7" s="1"/>
  <c r="E23" i="7" s="1"/>
  <c r="C24" i="7"/>
  <c r="D24" i="7" s="1"/>
  <c r="E24" i="7" s="1"/>
  <c r="F23" i="7"/>
  <c r="Y60" i="15" l="1"/>
  <c r="AB60" i="15"/>
  <c r="AA60" i="15"/>
  <c r="T61" i="15"/>
  <c r="AX61" i="15" s="1"/>
  <c r="N61" i="15"/>
  <c r="AR61" i="15" s="1"/>
  <c r="L61" i="15"/>
  <c r="AD61" i="15" s="1"/>
  <c r="Q61" i="15"/>
  <c r="AU61" i="15" s="1"/>
  <c r="BA60" i="15"/>
  <c r="BB60" i="15" s="1"/>
  <c r="R61" i="15"/>
  <c r="AV61" i="15" s="1"/>
  <c r="S61" i="15"/>
  <c r="AW61" i="15" s="1"/>
  <c r="A63" i="15"/>
  <c r="E62" i="15"/>
  <c r="I62" i="15"/>
  <c r="C62" i="15"/>
  <c r="G62" i="15"/>
  <c r="K62" i="15"/>
  <c r="J62" i="15"/>
  <c r="D62" i="15"/>
  <c r="F62" i="15"/>
  <c r="H62" i="15"/>
  <c r="P61" i="15"/>
  <c r="AT61" i="15" s="1"/>
  <c r="O61" i="15"/>
  <c r="AS61" i="15" s="1"/>
  <c r="V61" i="15"/>
  <c r="AZ61" i="15" s="1"/>
  <c r="AE61" i="15"/>
  <c r="U61" i="15"/>
  <c r="AY61" i="15" s="1"/>
  <c r="B72" i="3"/>
  <c r="C73" i="3" s="1"/>
  <c r="E18" i="5"/>
  <c r="E16" i="5"/>
  <c r="E17" i="5"/>
  <c r="G23" i="7"/>
  <c r="G24" i="7"/>
  <c r="G25" i="7"/>
  <c r="AB61" i="15" l="1"/>
  <c r="Y61" i="15"/>
  <c r="AF61" i="15"/>
  <c r="Z61" i="15"/>
  <c r="AC61" i="15"/>
  <c r="AA61" i="15"/>
  <c r="X61" i="15"/>
  <c r="O62" i="15"/>
  <c r="AS62" i="15" s="1"/>
  <c r="N62" i="15"/>
  <c r="AR62" i="15" s="1"/>
  <c r="L62" i="15"/>
  <c r="Y62" i="15" s="1"/>
  <c r="BA61" i="15"/>
  <c r="BB61" i="15" s="1"/>
  <c r="U62" i="15"/>
  <c r="AY62" i="15" s="1"/>
  <c r="T62" i="15"/>
  <c r="AX62" i="15" s="1"/>
  <c r="S62" i="15"/>
  <c r="AW62" i="15" s="1"/>
  <c r="V62" i="15"/>
  <c r="AZ62" i="15" s="1"/>
  <c r="P62" i="15"/>
  <c r="AT62" i="15" s="1"/>
  <c r="Q62" i="15"/>
  <c r="AU62" i="15" s="1"/>
  <c r="R62" i="15"/>
  <c r="AV62" i="15" s="1"/>
  <c r="A64" i="15"/>
  <c r="D63" i="15"/>
  <c r="H63" i="15"/>
  <c r="F63" i="15"/>
  <c r="J63" i="15"/>
  <c r="I63" i="15"/>
  <c r="C63" i="15"/>
  <c r="K63" i="15"/>
  <c r="E63" i="15"/>
  <c r="G63" i="15"/>
  <c r="C74" i="3"/>
  <c r="C72" i="3"/>
  <c r="E73" i="3"/>
  <c r="E72" i="3"/>
  <c r="E74" i="3"/>
  <c r="AD62" i="15" l="1"/>
  <c r="AF62" i="15"/>
  <c r="AA62" i="15"/>
  <c r="Z62" i="15"/>
  <c r="AB62" i="15"/>
  <c r="AC62" i="15"/>
  <c r="AE62" i="15"/>
  <c r="X62" i="15"/>
  <c r="Q63" i="15"/>
  <c r="AU63" i="15" s="1"/>
  <c r="BA62" i="15"/>
  <c r="BB62" i="15" s="1"/>
  <c r="L63" i="15"/>
  <c r="AA63" i="15" s="1"/>
  <c r="N63" i="15"/>
  <c r="AR63" i="15" s="1"/>
  <c r="S63" i="15"/>
  <c r="AW63" i="15" s="1"/>
  <c r="AF63" i="15"/>
  <c r="V63" i="15"/>
  <c r="AZ63" i="15" s="1"/>
  <c r="R63" i="15"/>
  <c r="AV63" i="15" s="1"/>
  <c r="AD63" i="15"/>
  <c r="T63" i="15"/>
  <c r="AX63" i="15" s="1"/>
  <c r="O63" i="15"/>
  <c r="AS63" i="15" s="1"/>
  <c r="Z63" i="15"/>
  <c r="P63" i="15"/>
  <c r="AT63" i="15" s="1"/>
  <c r="U63" i="15"/>
  <c r="AY63" i="15" s="1"/>
  <c r="A65" i="15"/>
  <c r="C64" i="15"/>
  <c r="G64" i="15"/>
  <c r="K64" i="15"/>
  <c r="E64" i="15"/>
  <c r="I64" i="15"/>
  <c r="H64" i="15"/>
  <c r="J64" i="15"/>
  <c r="D64" i="15"/>
  <c r="F64" i="15"/>
  <c r="C75" i="3"/>
  <c r="D72" i="3" s="1"/>
  <c r="E75" i="3"/>
  <c r="Y63" i="15" l="1"/>
  <c r="X63" i="15"/>
  <c r="AE63" i="15"/>
  <c r="AB63" i="15"/>
  <c r="AC63" i="15"/>
  <c r="U64" i="15"/>
  <c r="AY64" i="15" s="1"/>
  <c r="V64" i="15"/>
  <c r="AZ64" i="15" s="1"/>
  <c r="AF64" i="15"/>
  <c r="S64" i="15"/>
  <c r="AW64" i="15" s="1"/>
  <c r="R64" i="15"/>
  <c r="AV64" i="15" s="1"/>
  <c r="Q64" i="15"/>
  <c r="AU64" i="15" s="1"/>
  <c r="T64" i="15"/>
  <c r="AX64" i="15" s="1"/>
  <c r="N64" i="15"/>
  <c r="AR64" i="15" s="1"/>
  <c r="X64" i="15"/>
  <c r="L64" i="15"/>
  <c r="AE64" i="15" s="1"/>
  <c r="BA63" i="15"/>
  <c r="BB63" i="15" s="1"/>
  <c r="O64" i="15"/>
  <c r="AS64" i="15" s="1"/>
  <c r="Z64" i="15"/>
  <c r="P64" i="15"/>
  <c r="AT64" i="15" s="1"/>
  <c r="A66" i="15"/>
  <c r="F65" i="15"/>
  <c r="J65" i="15"/>
  <c r="D65" i="15"/>
  <c r="H65" i="15"/>
  <c r="G65" i="15"/>
  <c r="I65" i="15"/>
  <c r="C65" i="15"/>
  <c r="K65" i="15"/>
  <c r="E65" i="15"/>
  <c r="B78" i="3"/>
  <c r="E80" i="3" s="1"/>
  <c r="N65" i="15" l="1"/>
  <c r="AR65" i="15" s="1"/>
  <c r="L65" i="15"/>
  <c r="X65" i="15" s="1"/>
  <c r="O65" i="15"/>
  <c r="AS65" i="15" s="1"/>
  <c r="T65" i="15"/>
  <c r="AX65" i="15" s="1"/>
  <c r="U65" i="15"/>
  <c r="AY65" i="15" s="1"/>
  <c r="AD64" i="15"/>
  <c r="AB64" i="15"/>
  <c r="Z65" i="15"/>
  <c r="P65" i="15"/>
  <c r="AT65" i="15" s="1"/>
  <c r="R65" i="15"/>
  <c r="AV65" i="15" s="1"/>
  <c r="AA65" i="15"/>
  <c r="Q65" i="15"/>
  <c r="AU65" i="15" s="1"/>
  <c r="V65" i="15"/>
  <c r="AZ65" i="15" s="1"/>
  <c r="AC65" i="15"/>
  <c r="S65" i="15"/>
  <c r="AW65" i="15" s="1"/>
  <c r="A67" i="15"/>
  <c r="E66" i="15"/>
  <c r="I66" i="15"/>
  <c r="C66" i="15"/>
  <c r="G66" i="15"/>
  <c r="K66" i="15"/>
  <c r="F66" i="15"/>
  <c r="H66" i="15"/>
  <c r="J66" i="15"/>
  <c r="D66" i="15"/>
  <c r="Y64" i="15"/>
  <c r="BA64" i="15"/>
  <c r="BB64" i="15" s="1"/>
  <c r="AA64" i="15"/>
  <c r="AC64" i="15"/>
  <c r="E78" i="3"/>
  <c r="E79" i="3"/>
  <c r="E81" i="3" s="1"/>
  <c r="C79" i="3"/>
  <c r="C80" i="3"/>
  <c r="C78" i="3"/>
  <c r="AD65" i="15" l="1"/>
  <c r="AF65" i="15"/>
  <c r="AB65" i="15"/>
  <c r="Y65" i="15"/>
  <c r="Q66" i="15"/>
  <c r="AU66" i="15" s="1"/>
  <c r="T66" i="15"/>
  <c r="AX66" i="15" s="1"/>
  <c r="O66" i="15"/>
  <c r="AS66" i="15" s="1"/>
  <c r="V66" i="15"/>
  <c r="AZ66" i="15" s="1"/>
  <c r="P66" i="15"/>
  <c r="AT66" i="15" s="1"/>
  <c r="U66" i="15"/>
  <c r="AY66" i="15" s="1"/>
  <c r="R66" i="15"/>
  <c r="AV66" i="15" s="1"/>
  <c r="A68" i="15"/>
  <c r="D67" i="15"/>
  <c r="H67" i="15"/>
  <c r="F67" i="15"/>
  <c r="J67" i="15"/>
  <c r="E67" i="15"/>
  <c r="G67" i="15"/>
  <c r="I67" i="15"/>
  <c r="C67" i="15"/>
  <c r="K67" i="15"/>
  <c r="BA65" i="15"/>
  <c r="BB65" i="15" s="1"/>
  <c r="S66" i="15"/>
  <c r="AW66" i="15" s="1"/>
  <c r="N66" i="15"/>
  <c r="AR66" i="15" s="1"/>
  <c r="L66" i="15"/>
  <c r="AA66" i="15" s="1"/>
  <c r="AE65" i="15"/>
  <c r="C81" i="3"/>
  <c r="D78" i="3" s="1"/>
  <c r="B84" i="3"/>
  <c r="D16" i="6"/>
  <c r="X66" i="15" l="1"/>
  <c r="V67" i="15"/>
  <c r="AZ67" i="15" s="1"/>
  <c r="P67" i="15"/>
  <c r="AT67" i="15" s="1"/>
  <c r="O67" i="15"/>
  <c r="AS67" i="15" s="1"/>
  <c r="AD66" i="15"/>
  <c r="L67" i="15"/>
  <c r="AF67" i="15" s="1"/>
  <c r="N67" i="15"/>
  <c r="AR67" i="15" s="1"/>
  <c r="U67" i="15"/>
  <c r="AY67" i="15" s="1"/>
  <c r="A69" i="15"/>
  <c r="C68" i="15"/>
  <c r="G68" i="15"/>
  <c r="K68" i="15"/>
  <c r="E68" i="15"/>
  <c r="I68" i="15"/>
  <c r="D68" i="15"/>
  <c r="F68" i="15"/>
  <c r="H68" i="15"/>
  <c r="J68" i="15"/>
  <c r="AE66" i="15"/>
  <c r="AF66" i="15"/>
  <c r="AC66" i="15"/>
  <c r="T67" i="15"/>
  <c r="AX67" i="15" s="1"/>
  <c r="Q67" i="15"/>
  <c r="AU67" i="15" s="1"/>
  <c r="BA66" i="15"/>
  <c r="BB66" i="15" s="1"/>
  <c r="R67" i="15"/>
  <c r="AV67" i="15" s="1"/>
  <c r="S67" i="15"/>
  <c r="AW67" i="15" s="1"/>
  <c r="AC67" i="15"/>
  <c r="AB66" i="15"/>
  <c r="Z66" i="15"/>
  <c r="Y66" i="15"/>
  <c r="R24" i="3"/>
  <c r="E85" i="3"/>
  <c r="C84" i="3"/>
  <c r="C86" i="3"/>
  <c r="C85" i="3"/>
  <c r="E84" i="3"/>
  <c r="R25" i="3"/>
  <c r="E86" i="3"/>
  <c r="R23" i="3"/>
  <c r="E17" i="6"/>
  <c r="E16" i="6"/>
  <c r="E18" i="6"/>
  <c r="F23" i="6"/>
  <c r="AE67" i="15" l="1"/>
  <c r="AB67" i="15"/>
  <c r="AD67" i="15"/>
  <c r="AA67" i="15"/>
  <c r="X67" i="15"/>
  <c r="Z67" i="15"/>
  <c r="Q68" i="15"/>
  <c r="AU68" i="15" s="1"/>
  <c r="V68" i="15"/>
  <c r="AZ68" i="15" s="1"/>
  <c r="O68" i="15"/>
  <c r="AS68" i="15" s="1"/>
  <c r="R68" i="15"/>
  <c r="AV68" i="15" s="1"/>
  <c r="U68" i="15"/>
  <c r="AY68" i="15" s="1"/>
  <c r="T68" i="15"/>
  <c r="AX68" i="15" s="1"/>
  <c r="N68" i="15"/>
  <c r="AR68" i="15" s="1"/>
  <c r="L68" i="15"/>
  <c r="AA68" i="15" s="1"/>
  <c r="BA67" i="15"/>
  <c r="BB67" i="15" s="1"/>
  <c r="S68" i="15"/>
  <c r="AW68" i="15" s="1"/>
  <c r="P68" i="15"/>
  <c r="AT68" i="15" s="1"/>
  <c r="A70" i="15"/>
  <c r="F69" i="15"/>
  <c r="J69" i="15"/>
  <c r="D69" i="15"/>
  <c r="H69" i="15"/>
  <c r="C69" i="15"/>
  <c r="K69" i="15"/>
  <c r="E69" i="15"/>
  <c r="G69" i="15"/>
  <c r="I69" i="15"/>
  <c r="Y67" i="15"/>
  <c r="C87" i="3"/>
  <c r="D84" i="3" s="1"/>
  <c r="E87" i="3"/>
  <c r="S25" i="3"/>
  <c r="F32" i="3"/>
  <c r="J18" i="3"/>
  <c r="K18" i="3"/>
  <c r="I18" i="3"/>
  <c r="S23" i="3"/>
  <c r="I16" i="3"/>
  <c r="F30" i="3"/>
  <c r="K16" i="3"/>
  <c r="R26" i="3"/>
  <c r="B32" i="3" s="1"/>
  <c r="C32" i="3" s="1"/>
  <c r="J16" i="3"/>
  <c r="S24" i="3"/>
  <c r="K17" i="3"/>
  <c r="I17" i="3"/>
  <c r="J17" i="3"/>
  <c r="F31" i="3"/>
  <c r="G23" i="6"/>
  <c r="G24" i="6"/>
  <c r="G25" i="6"/>
  <c r="AB68" i="15" l="1"/>
  <c r="Z68" i="15"/>
  <c r="P69" i="15"/>
  <c r="AT69" i="15" s="1"/>
  <c r="O69" i="15"/>
  <c r="AS69" i="15" s="1"/>
  <c r="V69" i="15"/>
  <c r="AZ69" i="15" s="1"/>
  <c r="U69" i="15"/>
  <c r="AY69" i="15" s="1"/>
  <c r="AD68" i="15"/>
  <c r="AF68" i="15"/>
  <c r="T69" i="15"/>
  <c r="AX69" i="15" s="1"/>
  <c r="N69" i="15"/>
  <c r="AR69" i="15" s="1"/>
  <c r="L69" i="15"/>
  <c r="Z69" i="15" s="1"/>
  <c r="Q69" i="15"/>
  <c r="AU69" i="15" s="1"/>
  <c r="BA68" i="15"/>
  <c r="BB68" i="15" s="1"/>
  <c r="AB69" i="15"/>
  <c r="R69" i="15"/>
  <c r="AV69" i="15" s="1"/>
  <c r="S69" i="15"/>
  <c r="AW69" i="15" s="1"/>
  <c r="A71" i="15"/>
  <c r="E70" i="15"/>
  <c r="I70" i="15"/>
  <c r="C70" i="15"/>
  <c r="G70" i="15"/>
  <c r="K70" i="15"/>
  <c r="J70" i="15"/>
  <c r="D70" i="15"/>
  <c r="F70" i="15"/>
  <c r="H70" i="15"/>
  <c r="AC68" i="15"/>
  <c r="X68" i="15"/>
  <c r="AE68" i="15"/>
  <c r="Y68" i="15"/>
  <c r="J19" i="3"/>
  <c r="E8" i="3" s="1"/>
  <c r="C8" i="4" s="1"/>
  <c r="L16" i="3"/>
  <c r="M16" i="3"/>
  <c r="O16" i="3"/>
  <c r="I30" i="3"/>
  <c r="L30" i="3"/>
  <c r="S26" i="3"/>
  <c r="I2" i="3" s="1"/>
  <c r="E11" i="3" s="1"/>
  <c r="C11" i="4" s="1"/>
  <c r="N16" i="3"/>
  <c r="I19" i="3"/>
  <c r="D8" i="3" s="1"/>
  <c r="B8" i="4" s="1"/>
  <c r="K19" i="3"/>
  <c r="D9" i="3" s="1"/>
  <c r="B9" i="4" s="1"/>
  <c r="F33" i="3"/>
  <c r="G30" i="3" s="1"/>
  <c r="H30" i="3" s="1"/>
  <c r="L18" i="3"/>
  <c r="O18" i="3"/>
  <c r="M18" i="3"/>
  <c r="I32" i="3"/>
  <c r="L32" i="3"/>
  <c r="N18" i="3"/>
  <c r="M17" i="3"/>
  <c r="L31" i="3"/>
  <c r="L17" i="3"/>
  <c r="I31" i="3"/>
  <c r="N17" i="3"/>
  <c r="O17" i="3"/>
  <c r="H2" i="3"/>
  <c r="B30" i="3"/>
  <c r="C30" i="3" s="1"/>
  <c r="B31" i="3"/>
  <c r="C31" i="3" s="1"/>
  <c r="K23" i="8"/>
  <c r="L24" i="8" s="1"/>
  <c r="S70" i="15" l="1"/>
  <c r="AW70" i="15" s="1"/>
  <c r="V70" i="15"/>
  <c r="AZ70" i="15" s="1"/>
  <c r="P70" i="15"/>
  <c r="AT70" i="15" s="1"/>
  <c r="Z70" i="15"/>
  <c r="Q70" i="15"/>
  <c r="AU70" i="15" s="1"/>
  <c r="R70" i="15"/>
  <c r="AV70" i="15" s="1"/>
  <c r="A72" i="15"/>
  <c r="D71" i="15"/>
  <c r="H71" i="15"/>
  <c r="F71" i="15"/>
  <c r="J71" i="15"/>
  <c r="I71" i="15"/>
  <c r="C71" i="15"/>
  <c r="K71" i="15"/>
  <c r="E71" i="15"/>
  <c r="G71" i="15"/>
  <c r="AD69" i="15"/>
  <c r="AE69" i="15"/>
  <c r="Y69" i="15"/>
  <c r="Y70" i="15"/>
  <c r="O70" i="15"/>
  <c r="AS70" i="15" s="1"/>
  <c r="X70" i="15"/>
  <c r="L70" i="15"/>
  <c r="AC70" i="15" s="1"/>
  <c r="N70" i="15"/>
  <c r="AR70" i="15" s="1"/>
  <c r="BA69" i="15"/>
  <c r="BB69" i="15" s="1"/>
  <c r="AE70" i="15"/>
  <c r="U70" i="15"/>
  <c r="AY70" i="15" s="1"/>
  <c r="AD70" i="15"/>
  <c r="T70" i="15"/>
  <c r="AX70" i="15" s="1"/>
  <c r="AC69" i="15"/>
  <c r="AA69" i="15"/>
  <c r="X69" i="15"/>
  <c r="AF69" i="15"/>
  <c r="D30" i="3"/>
  <c r="E30" i="3" s="1"/>
  <c r="D32" i="3"/>
  <c r="E32" i="3" s="1"/>
  <c r="D31" i="3"/>
  <c r="E31" i="3" s="1"/>
  <c r="N19" i="3"/>
  <c r="E9" i="3" s="1"/>
  <c r="C9" i="4" s="1"/>
  <c r="M24" i="4" s="1"/>
  <c r="M19" i="3"/>
  <c r="D10" i="3" s="1"/>
  <c r="B10" i="4" s="1"/>
  <c r="F17" i="4"/>
  <c r="G17" i="4" s="1"/>
  <c r="P24" i="4" s="1"/>
  <c r="Q24" i="4" s="1"/>
  <c r="F16" i="4"/>
  <c r="G16" i="4" s="1"/>
  <c r="H16" i="4" s="1"/>
  <c r="F18" i="4"/>
  <c r="G18" i="4" s="1"/>
  <c r="H18" i="4" s="1"/>
  <c r="E7" i="3"/>
  <c r="C7" i="4" s="1"/>
  <c r="J2" i="3"/>
  <c r="K2" i="3" s="1"/>
  <c r="L33" i="3"/>
  <c r="M32" i="3" s="1"/>
  <c r="N32" i="3" s="1"/>
  <c r="I33" i="3"/>
  <c r="J31" i="3" s="1"/>
  <c r="K31" i="3" s="1"/>
  <c r="G31" i="3"/>
  <c r="H31" i="3" s="1"/>
  <c r="G32" i="3"/>
  <c r="H32" i="3" s="1"/>
  <c r="O19" i="3"/>
  <c r="C33" i="3"/>
  <c r="D36" i="3" s="1"/>
  <c r="E36" i="3" s="1"/>
  <c r="L19" i="3"/>
  <c r="E10" i="3" s="1"/>
  <c r="C10" i="4" s="1"/>
  <c r="L25" i="8"/>
  <c r="L23" i="8"/>
  <c r="R71" i="15" l="1"/>
  <c r="AV71" i="15" s="1"/>
  <c r="T71" i="15"/>
  <c r="AX71" i="15" s="1"/>
  <c r="O71" i="15"/>
  <c r="AS71" i="15" s="1"/>
  <c r="Y71" i="15"/>
  <c r="P71" i="15"/>
  <c r="AT71" i="15" s="1"/>
  <c r="U71" i="15"/>
  <c r="AY71" i="15" s="1"/>
  <c r="A73" i="15"/>
  <c r="C72" i="15"/>
  <c r="G72" i="15"/>
  <c r="K72" i="15"/>
  <c r="E72" i="15"/>
  <c r="I72" i="15"/>
  <c r="H72" i="15"/>
  <c r="J72" i="15"/>
  <c r="D72" i="15"/>
  <c r="F72" i="15"/>
  <c r="AA70" i="15"/>
  <c r="AF70" i="15"/>
  <c r="V71" i="15"/>
  <c r="AZ71" i="15" s="1"/>
  <c r="Q71" i="15"/>
  <c r="AU71" i="15" s="1"/>
  <c r="X71" i="15"/>
  <c r="N71" i="15"/>
  <c r="AR71" i="15" s="1"/>
  <c r="L71" i="15"/>
  <c r="AB71" i="15" s="1"/>
  <c r="AC71" i="15"/>
  <c r="S71" i="15"/>
  <c r="AW71" i="15" s="1"/>
  <c r="AB70" i="15"/>
  <c r="BA70" i="15"/>
  <c r="BB70" i="15" s="1"/>
  <c r="E33" i="3"/>
  <c r="D40" i="3" s="1"/>
  <c r="E40" i="3" s="1"/>
  <c r="P25" i="4"/>
  <c r="Q25" i="4" s="1"/>
  <c r="M23" i="4"/>
  <c r="M25" i="4"/>
  <c r="J32" i="3"/>
  <c r="K32" i="3" s="1"/>
  <c r="P23" i="4"/>
  <c r="Q23" i="4" s="1"/>
  <c r="H17" i="4"/>
  <c r="H24" i="4"/>
  <c r="I24" i="4" s="1"/>
  <c r="J24" i="4" s="1"/>
  <c r="N24" i="4" s="1"/>
  <c r="J30" i="3"/>
  <c r="K30" i="3" s="1"/>
  <c r="H33" i="3"/>
  <c r="D37" i="3" s="1"/>
  <c r="E37" i="3" s="1"/>
  <c r="M31" i="3"/>
  <c r="N31" i="3" s="1"/>
  <c r="H23" i="4"/>
  <c r="I23" i="4" s="1"/>
  <c r="J23" i="4" s="1"/>
  <c r="H25" i="4"/>
  <c r="I25" i="4" s="1"/>
  <c r="J25" i="4" s="1"/>
  <c r="M30" i="3"/>
  <c r="N30" i="3" s="1"/>
  <c r="D16" i="10"/>
  <c r="E18" i="10" s="1"/>
  <c r="Q72" i="15" l="1"/>
  <c r="AU72" i="15" s="1"/>
  <c r="T72" i="15"/>
  <c r="AX72" i="15" s="1"/>
  <c r="N72" i="15"/>
  <c r="AR72" i="15" s="1"/>
  <c r="L72" i="15"/>
  <c r="AA72" i="15" s="1"/>
  <c r="AF71" i="15"/>
  <c r="O72" i="15"/>
  <c r="AS72" i="15" s="1"/>
  <c r="P72" i="15"/>
  <c r="AT72" i="15" s="1"/>
  <c r="A74" i="15"/>
  <c r="F73" i="15"/>
  <c r="J73" i="15"/>
  <c r="D73" i="15"/>
  <c r="H73" i="15"/>
  <c r="G73" i="15"/>
  <c r="I73" i="15"/>
  <c r="C73" i="15"/>
  <c r="K73" i="15"/>
  <c r="E73" i="15"/>
  <c r="Z71" i="15"/>
  <c r="AD71" i="15"/>
  <c r="AE72" i="15"/>
  <c r="U72" i="15"/>
  <c r="AY72" i="15" s="1"/>
  <c r="V72" i="15"/>
  <c r="AZ72" i="15" s="1"/>
  <c r="AA71" i="15"/>
  <c r="S72" i="15"/>
  <c r="AW72" i="15" s="1"/>
  <c r="AB72" i="15"/>
  <c r="R72" i="15"/>
  <c r="AV72" i="15" s="1"/>
  <c r="AE71" i="15"/>
  <c r="BA71" i="15"/>
  <c r="BB71" i="15" s="1"/>
  <c r="N25" i="4"/>
  <c r="O25" i="4" s="1"/>
  <c r="K33" i="3"/>
  <c r="D38" i="3" s="1"/>
  <c r="E38" i="3" s="1"/>
  <c r="O24" i="4"/>
  <c r="E49" i="4" s="1"/>
  <c r="Q26" i="4"/>
  <c r="N23" i="4"/>
  <c r="O23" i="4" s="1"/>
  <c r="C48" i="4" s="1"/>
  <c r="P26" i="4"/>
  <c r="E50" i="4"/>
  <c r="C50" i="4"/>
  <c r="N33" i="3"/>
  <c r="D39" i="3" s="1"/>
  <c r="E39" i="3" s="1"/>
  <c r="E17" i="10"/>
  <c r="E16" i="10"/>
  <c r="AF72" i="15" l="1"/>
  <c r="Z72" i="15"/>
  <c r="X72" i="15"/>
  <c r="AC72" i="15"/>
  <c r="L73" i="15"/>
  <c r="X73" i="15" s="1"/>
  <c r="N73" i="15"/>
  <c r="AR73" i="15" s="1"/>
  <c r="O73" i="15"/>
  <c r="AS73" i="15" s="1"/>
  <c r="AD73" i="15"/>
  <c r="T73" i="15"/>
  <c r="AX73" i="15" s="1"/>
  <c r="U73" i="15"/>
  <c r="AY73" i="15" s="1"/>
  <c r="AD72" i="15"/>
  <c r="P73" i="15"/>
  <c r="AT73" i="15" s="1"/>
  <c r="R73" i="15"/>
  <c r="AV73" i="15" s="1"/>
  <c r="Q73" i="15"/>
  <c r="AU73" i="15" s="1"/>
  <c r="V73" i="15"/>
  <c r="AZ73" i="15" s="1"/>
  <c r="S73" i="15"/>
  <c r="AW73" i="15" s="1"/>
  <c r="A75" i="15"/>
  <c r="E74" i="15"/>
  <c r="I74" i="15"/>
  <c r="C74" i="15"/>
  <c r="G74" i="15"/>
  <c r="K74" i="15"/>
  <c r="F74" i="15"/>
  <c r="H74" i="15"/>
  <c r="J74" i="15"/>
  <c r="D74" i="15"/>
  <c r="Y72" i="15"/>
  <c r="BA72" i="15"/>
  <c r="BB72" i="15" s="1"/>
  <c r="C49" i="4"/>
  <c r="C51" i="4" s="1"/>
  <c r="D48" i="4" s="1"/>
  <c r="E48" i="4"/>
  <c r="E51" i="4" s="1"/>
  <c r="Y73" i="15" l="1"/>
  <c r="N74" i="15"/>
  <c r="AR74" i="15" s="1"/>
  <c r="L74" i="15"/>
  <c r="X74" i="15" s="1"/>
  <c r="Q74" i="15"/>
  <c r="AU74" i="15" s="1"/>
  <c r="T74" i="15"/>
  <c r="AX74" i="15" s="1"/>
  <c r="AC73" i="15"/>
  <c r="AA73" i="15"/>
  <c r="Z73" i="15"/>
  <c r="BA73" i="15"/>
  <c r="BB73" i="15" s="1"/>
  <c r="S74" i="15"/>
  <c r="AW74" i="15" s="1"/>
  <c r="O74" i="15"/>
  <c r="AS74" i="15" s="1"/>
  <c r="AF74" i="15"/>
  <c r="V74" i="15"/>
  <c r="AZ74" i="15" s="1"/>
  <c r="P74" i="15"/>
  <c r="AT74" i="15" s="1"/>
  <c r="AE74" i="15"/>
  <c r="U74" i="15"/>
  <c r="AY74" i="15" s="1"/>
  <c r="R74" i="15"/>
  <c r="AV74" i="15" s="1"/>
  <c r="A76" i="15"/>
  <c r="D75" i="15"/>
  <c r="H75" i="15"/>
  <c r="F75" i="15"/>
  <c r="J75" i="15"/>
  <c r="E75" i="15"/>
  <c r="G75" i="15"/>
  <c r="I75" i="15"/>
  <c r="C75" i="15"/>
  <c r="K75" i="15"/>
  <c r="AF73" i="15"/>
  <c r="AB73" i="15"/>
  <c r="AE73" i="15"/>
  <c r="B54" i="4"/>
  <c r="AD74" i="15" l="1"/>
  <c r="AB74" i="15"/>
  <c r="Z74" i="15"/>
  <c r="Y74" i="15"/>
  <c r="AA74" i="15"/>
  <c r="L75" i="15"/>
  <c r="AA75" i="15" s="1"/>
  <c r="N75" i="15"/>
  <c r="AR75" i="15" s="1"/>
  <c r="U75" i="15"/>
  <c r="AY75" i="15" s="1"/>
  <c r="A77" i="15"/>
  <c r="C76" i="15"/>
  <c r="G76" i="15"/>
  <c r="K76" i="15"/>
  <c r="E76" i="15"/>
  <c r="I76" i="15"/>
  <c r="D76" i="15"/>
  <c r="F76" i="15"/>
  <c r="H76" i="15"/>
  <c r="J76" i="15"/>
  <c r="T75" i="15"/>
  <c r="AX75" i="15" s="1"/>
  <c r="Q75" i="15"/>
  <c r="AU75" i="15" s="1"/>
  <c r="R75" i="15"/>
  <c r="AV75" i="15" s="1"/>
  <c r="S75" i="15"/>
  <c r="AW75" i="15" s="1"/>
  <c r="BA74" i="15"/>
  <c r="BB74" i="15" s="1"/>
  <c r="V75" i="15"/>
  <c r="AZ75" i="15" s="1"/>
  <c r="P75" i="15"/>
  <c r="AT75" i="15" s="1"/>
  <c r="O75" i="15"/>
  <c r="AS75" i="15" s="1"/>
  <c r="AC74" i="15"/>
  <c r="E54" i="4"/>
  <c r="C56" i="4"/>
  <c r="C54" i="4"/>
  <c r="C55" i="4"/>
  <c r="E56" i="4"/>
  <c r="E55" i="4"/>
  <c r="AF75" i="15" l="1"/>
  <c r="Y75" i="15"/>
  <c r="AB75" i="15"/>
  <c r="AD75" i="15"/>
  <c r="AE75" i="15"/>
  <c r="Z75" i="15"/>
  <c r="X75" i="15"/>
  <c r="AC75" i="15"/>
  <c r="O76" i="15"/>
  <c r="AS76" i="15" s="1"/>
  <c r="R76" i="15"/>
  <c r="AV76" i="15" s="1"/>
  <c r="U76" i="15"/>
  <c r="AY76" i="15" s="1"/>
  <c r="AE76" i="15"/>
  <c r="T76" i="15"/>
  <c r="AX76" i="15" s="1"/>
  <c r="N76" i="15"/>
  <c r="AR76" i="15" s="1"/>
  <c r="L76" i="15"/>
  <c r="Y76" i="15" s="1"/>
  <c r="AC76" i="15"/>
  <c r="S76" i="15"/>
  <c r="AW76" i="15" s="1"/>
  <c r="P76" i="15"/>
  <c r="AT76" i="15" s="1"/>
  <c r="A78" i="15"/>
  <c r="F77" i="15"/>
  <c r="J77" i="15"/>
  <c r="D77" i="15"/>
  <c r="H77" i="15"/>
  <c r="C77" i="15"/>
  <c r="K77" i="15"/>
  <c r="E77" i="15"/>
  <c r="G77" i="15"/>
  <c r="I77" i="15"/>
  <c r="BA75" i="15"/>
  <c r="BB75" i="15" s="1"/>
  <c r="Q76" i="15"/>
  <c r="AU76" i="15" s="1"/>
  <c r="AA76" i="15"/>
  <c r="V76" i="15"/>
  <c r="AZ76" i="15" s="1"/>
  <c r="E57" i="4"/>
  <c r="C57" i="4"/>
  <c r="D54" i="4" s="1"/>
  <c r="K23" i="9"/>
  <c r="L23" i="9" s="1"/>
  <c r="B23" i="9"/>
  <c r="Z76" i="15" l="1"/>
  <c r="AF76" i="15"/>
  <c r="V77" i="15"/>
  <c r="AZ77" i="15" s="1"/>
  <c r="R77" i="15"/>
  <c r="AV77" i="15" s="1"/>
  <c r="S77" i="15"/>
  <c r="AW77" i="15" s="1"/>
  <c r="A79" i="15"/>
  <c r="E78" i="15"/>
  <c r="I78" i="15"/>
  <c r="C78" i="15"/>
  <c r="G78" i="15"/>
  <c r="K78" i="15"/>
  <c r="J78" i="15"/>
  <c r="D78" i="15"/>
  <c r="F78" i="15"/>
  <c r="H78" i="15"/>
  <c r="P77" i="15"/>
  <c r="AT77" i="15" s="1"/>
  <c r="O77" i="15"/>
  <c r="AS77" i="15" s="1"/>
  <c r="AD76" i="15"/>
  <c r="AB76" i="15"/>
  <c r="U77" i="15"/>
  <c r="AY77" i="15" s="1"/>
  <c r="BA76" i="15"/>
  <c r="BB76" i="15" s="1"/>
  <c r="T77" i="15"/>
  <c r="AX77" i="15" s="1"/>
  <c r="N77" i="15"/>
  <c r="AR77" i="15" s="1"/>
  <c r="L77" i="15"/>
  <c r="AF77" i="15" s="1"/>
  <c r="Q77" i="15"/>
  <c r="AU77" i="15" s="1"/>
  <c r="X76" i="15"/>
  <c r="B60" i="4"/>
  <c r="C60" i="4" s="1"/>
  <c r="F23" i="9"/>
  <c r="G23" i="9" s="1"/>
  <c r="L24" i="9"/>
  <c r="L25" i="9"/>
  <c r="C23" i="9"/>
  <c r="D23" i="9" s="1"/>
  <c r="E23" i="9" s="1"/>
  <c r="C24" i="9"/>
  <c r="D24" i="9" s="1"/>
  <c r="E24" i="9" s="1"/>
  <c r="C25" i="9"/>
  <c r="D25" i="9" s="1"/>
  <c r="E25" i="9" s="1"/>
  <c r="BA77" i="15" l="1"/>
  <c r="BB77" i="15" s="1"/>
  <c r="X77" i="15"/>
  <c r="S78" i="15"/>
  <c r="AW78" i="15" s="1"/>
  <c r="V78" i="15"/>
  <c r="AZ78" i="15" s="1"/>
  <c r="P78" i="15"/>
  <c r="AT78" i="15" s="1"/>
  <c r="AA77" i="15"/>
  <c r="AE77" i="15"/>
  <c r="Y77" i="15"/>
  <c r="Q78" i="15"/>
  <c r="AU78" i="15" s="1"/>
  <c r="R78" i="15"/>
  <c r="AV78" i="15" s="1"/>
  <c r="A80" i="15"/>
  <c r="D79" i="15"/>
  <c r="H79" i="15"/>
  <c r="F79" i="15"/>
  <c r="J79" i="15"/>
  <c r="I79" i="15"/>
  <c r="C79" i="15"/>
  <c r="K79" i="15"/>
  <c r="E79" i="15"/>
  <c r="G79" i="15"/>
  <c r="AB77" i="15"/>
  <c r="AD77" i="15"/>
  <c r="O78" i="15"/>
  <c r="AS78" i="15" s="1"/>
  <c r="N78" i="15"/>
  <c r="AR78" i="15" s="1"/>
  <c r="L78" i="15"/>
  <c r="Z78" i="15" s="1"/>
  <c r="Z77" i="15"/>
  <c r="U78" i="15"/>
  <c r="AY78" i="15" s="1"/>
  <c r="T78" i="15"/>
  <c r="AX78" i="15" s="1"/>
  <c r="AC77" i="15"/>
  <c r="C61" i="4"/>
  <c r="C62" i="4"/>
  <c r="E60" i="4"/>
  <c r="E62" i="4"/>
  <c r="E61" i="4"/>
  <c r="G25" i="9"/>
  <c r="G24" i="9"/>
  <c r="AD78" i="15" l="1"/>
  <c r="AE78" i="15"/>
  <c r="X78" i="15"/>
  <c r="N79" i="15"/>
  <c r="AR79" i="15" s="1"/>
  <c r="L79" i="15"/>
  <c r="AD79" i="15" s="1"/>
  <c r="S79" i="15"/>
  <c r="AW79" i="15" s="1"/>
  <c r="AB78" i="15"/>
  <c r="Y78" i="15"/>
  <c r="R79" i="15"/>
  <c r="AV79" i="15" s="1"/>
  <c r="T79" i="15"/>
  <c r="AX79" i="15" s="1"/>
  <c r="O79" i="15"/>
  <c r="AS79" i="15" s="1"/>
  <c r="AF78" i="15"/>
  <c r="Z79" i="15"/>
  <c r="P79" i="15"/>
  <c r="AT79" i="15" s="1"/>
  <c r="U79" i="15"/>
  <c r="AY79" i="15" s="1"/>
  <c r="A81" i="15"/>
  <c r="C80" i="15"/>
  <c r="G80" i="15"/>
  <c r="K80" i="15"/>
  <c r="E80" i="15"/>
  <c r="I80" i="15"/>
  <c r="H80" i="15"/>
  <c r="J80" i="15"/>
  <c r="D80" i="15"/>
  <c r="F80" i="15"/>
  <c r="AA78" i="15"/>
  <c r="AC78" i="15"/>
  <c r="BA78" i="15"/>
  <c r="BB78" i="15" s="1"/>
  <c r="V79" i="15"/>
  <c r="AZ79" i="15" s="1"/>
  <c r="Q79" i="15"/>
  <c r="AU79" i="15" s="1"/>
  <c r="E63" i="4"/>
  <c r="C63" i="4"/>
  <c r="D60" i="4" s="1"/>
  <c r="AF79" i="15" l="1"/>
  <c r="AE79" i="15"/>
  <c r="X79" i="15"/>
  <c r="Y79" i="15"/>
  <c r="AB79" i="15"/>
  <c r="AC79" i="15"/>
  <c r="AA79" i="15"/>
  <c r="U80" i="15"/>
  <c r="AY80" i="15" s="1"/>
  <c r="V80" i="15"/>
  <c r="AZ80" i="15" s="1"/>
  <c r="BA79" i="15"/>
  <c r="BB79" i="15" s="1"/>
  <c r="S80" i="15"/>
  <c r="AW80" i="15" s="1"/>
  <c r="R80" i="15"/>
  <c r="AV80" i="15" s="1"/>
  <c r="Q80" i="15"/>
  <c r="AU80" i="15" s="1"/>
  <c r="T80" i="15"/>
  <c r="AX80" i="15" s="1"/>
  <c r="N80" i="15"/>
  <c r="AR80" i="15" s="1"/>
  <c r="L80" i="15"/>
  <c r="AE80" i="15" s="1"/>
  <c r="O80" i="15"/>
  <c r="AS80" i="15" s="1"/>
  <c r="P80" i="15"/>
  <c r="AT80" i="15" s="1"/>
  <c r="A82" i="15"/>
  <c r="F81" i="15"/>
  <c r="J81" i="15"/>
  <c r="D81" i="15"/>
  <c r="H81" i="15"/>
  <c r="G81" i="15"/>
  <c r="I81" i="15"/>
  <c r="C81" i="15"/>
  <c r="K81" i="15"/>
  <c r="E81" i="15"/>
  <c r="B66" i="4"/>
  <c r="E66" i="4" s="1"/>
  <c r="N81" i="15" l="1"/>
  <c r="AR81" i="15" s="1"/>
  <c r="L81" i="15"/>
  <c r="X81" i="15" s="1"/>
  <c r="O81" i="15"/>
  <c r="AS81" i="15" s="1"/>
  <c r="AD80" i="15"/>
  <c r="AB80" i="15"/>
  <c r="T81" i="15"/>
  <c r="AX81" i="15" s="1"/>
  <c r="U81" i="15"/>
  <c r="AY81" i="15" s="1"/>
  <c r="Z80" i="15"/>
  <c r="BA80" i="15"/>
  <c r="BB80" i="15" s="1"/>
  <c r="AA80" i="15"/>
  <c r="AF80" i="15"/>
  <c r="Z81" i="15"/>
  <c r="P81" i="15"/>
  <c r="AT81" i="15" s="1"/>
  <c r="AB81" i="15"/>
  <c r="R81" i="15"/>
  <c r="AV81" i="15" s="1"/>
  <c r="AA81" i="15"/>
  <c r="Q81" i="15"/>
  <c r="AU81" i="15" s="1"/>
  <c r="X80" i="15"/>
  <c r="AC80" i="15"/>
  <c r="AF81" i="15"/>
  <c r="V81" i="15"/>
  <c r="AZ81" i="15" s="1"/>
  <c r="AC81" i="15"/>
  <c r="S81" i="15"/>
  <c r="AW81" i="15" s="1"/>
  <c r="A83" i="15"/>
  <c r="E82" i="15"/>
  <c r="I82" i="15"/>
  <c r="C82" i="15"/>
  <c r="G82" i="15"/>
  <c r="K82" i="15"/>
  <c r="F82" i="15"/>
  <c r="H82" i="15"/>
  <c r="J82" i="15"/>
  <c r="D82" i="15"/>
  <c r="Y80" i="15"/>
  <c r="E68" i="4"/>
  <c r="E67" i="4"/>
  <c r="C66" i="4"/>
  <c r="C68" i="4"/>
  <c r="C67" i="4"/>
  <c r="B23" i="8"/>
  <c r="D16" i="8"/>
  <c r="AE81" i="15" l="1"/>
  <c r="Y81" i="15"/>
  <c r="BA81" i="15"/>
  <c r="BB81" i="15" s="1"/>
  <c r="Q82" i="15"/>
  <c r="AU82" i="15" s="1"/>
  <c r="U82" i="15"/>
  <c r="AY82" i="15" s="1"/>
  <c r="R82" i="15"/>
  <c r="AV82" i="15" s="1"/>
  <c r="A84" i="15"/>
  <c r="D83" i="15"/>
  <c r="H83" i="15"/>
  <c r="F83" i="15"/>
  <c r="J83" i="15"/>
  <c r="E83" i="15"/>
  <c r="G83" i="15"/>
  <c r="I83" i="15"/>
  <c r="C83" i="15"/>
  <c r="K83" i="15"/>
  <c r="S82" i="15"/>
  <c r="AW82" i="15" s="1"/>
  <c r="N82" i="15"/>
  <c r="AR82" i="15" s="1"/>
  <c r="L82" i="15"/>
  <c r="AA82" i="15" s="1"/>
  <c r="T82" i="15"/>
  <c r="AX82" i="15" s="1"/>
  <c r="O82" i="15"/>
  <c r="AS82" i="15" s="1"/>
  <c r="Y82" i="15"/>
  <c r="V82" i="15"/>
  <c r="AZ82" i="15" s="1"/>
  <c r="P82" i="15"/>
  <c r="AT82" i="15" s="1"/>
  <c r="AD81" i="15"/>
  <c r="E69" i="4"/>
  <c r="C69" i="4"/>
  <c r="D66" i="4" s="1"/>
  <c r="C25" i="8"/>
  <c r="D25" i="8" s="1"/>
  <c r="E25" i="8" s="1"/>
  <c r="C24" i="8"/>
  <c r="D24" i="8" s="1"/>
  <c r="E24" i="8" s="1"/>
  <c r="C23" i="8"/>
  <c r="D23" i="8" s="1"/>
  <c r="E23" i="8" s="1"/>
  <c r="E16" i="8"/>
  <c r="E17" i="8"/>
  <c r="E18" i="8"/>
  <c r="F23" i="8"/>
  <c r="X82" i="15" l="1"/>
  <c r="AF82" i="15"/>
  <c r="AD82" i="15"/>
  <c r="Z82" i="15"/>
  <c r="V83" i="15"/>
  <c r="AZ83" i="15" s="1"/>
  <c r="P83" i="15"/>
  <c r="AT83" i="15" s="1"/>
  <c r="O83" i="15"/>
  <c r="AS83" i="15" s="1"/>
  <c r="L83" i="15"/>
  <c r="Y83" i="15" s="1"/>
  <c r="N83" i="15"/>
  <c r="AR83" i="15" s="1"/>
  <c r="U83" i="15"/>
  <c r="AY83" i="15" s="1"/>
  <c r="A85" i="15"/>
  <c r="C84" i="15"/>
  <c r="G84" i="15"/>
  <c r="K84" i="15"/>
  <c r="E84" i="15"/>
  <c r="I84" i="15"/>
  <c r="D84" i="15"/>
  <c r="F84" i="15"/>
  <c r="H84" i="15"/>
  <c r="J84" i="15"/>
  <c r="AE82" i="15"/>
  <c r="AD83" i="15"/>
  <c r="T83" i="15"/>
  <c r="AX83" i="15" s="1"/>
  <c r="AA83" i="15"/>
  <c r="Q83" i="15"/>
  <c r="AU83" i="15" s="1"/>
  <c r="BA82" i="15"/>
  <c r="BB82" i="15" s="1"/>
  <c r="AC82" i="15"/>
  <c r="R83" i="15"/>
  <c r="AV83" i="15" s="1"/>
  <c r="S83" i="15"/>
  <c r="AW83" i="15" s="1"/>
  <c r="AB82" i="15"/>
  <c r="B72" i="4"/>
  <c r="C73" i="4" s="1"/>
  <c r="E73" i="4"/>
  <c r="G24" i="8"/>
  <c r="G25" i="8"/>
  <c r="G23" i="8"/>
  <c r="AC83" i="15" l="1"/>
  <c r="X83" i="15"/>
  <c r="AF83" i="15"/>
  <c r="AB83" i="15"/>
  <c r="AE83" i="15"/>
  <c r="S84" i="15"/>
  <c r="AW84" i="15" s="1"/>
  <c r="P84" i="15"/>
  <c r="AT84" i="15" s="1"/>
  <c r="A86" i="15"/>
  <c r="F85" i="15"/>
  <c r="J85" i="15"/>
  <c r="D85" i="15"/>
  <c r="H85" i="15"/>
  <c r="C85" i="15"/>
  <c r="K85" i="15"/>
  <c r="E85" i="15"/>
  <c r="G85" i="15"/>
  <c r="I85" i="15"/>
  <c r="Q84" i="15"/>
  <c r="AU84" i="15" s="1"/>
  <c r="V84" i="15"/>
  <c r="AZ84" i="15" s="1"/>
  <c r="Z83" i="15"/>
  <c r="O84" i="15"/>
  <c r="AS84" i="15" s="1"/>
  <c r="R84" i="15"/>
  <c r="AV84" i="15" s="1"/>
  <c r="U84" i="15"/>
  <c r="AY84" i="15" s="1"/>
  <c r="T84" i="15"/>
  <c r="AX84" i="15" s="1"/>
  <c r="N84" i="15"/>
  <c r="AR84" i="15" s="1"/>
  <c r="L84" i="15"/>
  <c r="AC84" i="15" s="1"/>
  <c r="BA83" i="15"/>
  <c r="BB83" i="15" s="1"/>
  <c r="E72" i="4"/>
  <c r="C72" i="4"/>
  <c r="C74" i="4"/>
  <c r="E74" i="4"/>
  <c r="C75" i="4"/>
  <c r="D72" i="4" s="1"/>
  <c r="B23" i="10"/>
  <c r="C25" i="10" s="1"/>
  <c r="D25" i="10" s="1"/>
  <c r="E25" i="10" s="1"/>
  <c r="X84" i="15" l="1"/>
  <c r="Y84" i="15"/>
  <c r="AE84" i="15"/>
  <c r="P85" i="15"/>
  <c r="AT85" i="15" s="1"/>
  <c r="O85" i="15"/>
  <c r="AS85" i="15" s="1"/>
  <c r="AA84" i="15"/>
  <c r="V85" i="15"/>
  <c r="AZ85" i="15" s="1"/>
  <c r="U85" i="15"/>
  <c r="AY85" i="15" s="1"/>
  <c r="Z84" i="15"/>
  <c r="AD84" i="15"/>
  <c r="AB84" i="15"/>
  <c r="T85" i="15"/>
  <c r="AX85" i="15" s="1"/>
  <c r="N85" i="15"/>
  <c r="AR85" i="15" s="1"/>
  <c r="L85" i="15"/>
  <c r="Y85" i="15" s="1"/>
  <c r="Q85" i="15"/>
  <c r="AU85" i="15" s="1"/>
  <c r="BA84" i="15"/>
  <c r="BB84" i="15" s="1"/>
  <c r="AF84" i="15"/>
  <c r="R85" i="15"/>
  <c r="AV85" i="15" s="1"/>
  <c r="S85" i="15"/>
  <c r="AW85" i="15" s="1"/>
  <c r="A87" i="15"/>
  <c r="E86" i="15"/>
  <c r="I86" i="15"/>
  <c r="C86" i="15"/>
  <c r="G86" i="15"/>
  <c r="K86" i="15"/>
  <c r="J86" i="15"/>
  <c r="D86" i="15"/>
  <c r="F86" i="15"/>
  <c r="H86" i="15"/>
  <c r="E75" i="4"/>
  <c r="B78" i="4" s="1"/>
  <c r="E79" i="4" s="1"/>
  <c r="F23" i="10"/>
  <c r="G24" i="10" s="1"/>
  <c r="K23" i="10"/>
  <c r="L23" i="10" s="1"/>
  <c r="C24" i="10"/>
  <c r="D24" i="10" s="1"/>
  <c r="E24" i="10" s="1"/>
  <c r="C23" i="10"/>
  <c r="D23" i="10" s="1"/>
  <c r="E23" i="10" s="1"/>
  <c r="AC85" i="15" l="1"/>
  <c r="BA85" i="15"/>
  <c r="BB85" i="15" s="1"/>
  <c r="AE85" i="15"/>
  <c r="X85" i="15"/>
  <c r="Z85" i="15"/>
  <c r="AB85" i="15"/>
  <c r="AA85" i="15"/>
  <c r="AD85" i="15"/>
  <c r="AF85" i="15"/>
  <c r="T86" i="15"/>
  <c r="AX86" i="15" s="1"/>
  <c r="S86" i="15"/>
  <c r="AW86" i="15" s="1"/>
  <c r="V86" i="15"/>
  <c r="AZ86" i="15" s="1"/>
  <c r="P86" i="15"/>
  <c r="AT86" i="15" s="1"/>
  <c r="U86" i="15"/>
  <c r="AY86" i="15" s="1"/>
  <c r="Q86" i="15"/>
  <c r="AU86" i="15" s="1"/>
  <c r="R86" i="15"/>
  <c r="AV86" i="15" s="1"/>
  <c r="A88" i="15"/>
  <c r="D87" i="15"/>
  <c r="H87" i="15"/>
  <c r="F87" i="15"/>
  <c r="J87" i="15"/>
  <c r="I87" i="15"/>
  <c r="C87" i="15"/>
  <c r="K87" i="15"/>
  <c r="E87" i="15"/>
  <c r="G87" i="15"/>
  <c r="O86" i="15"/>
  <c r="AS86" i="15" s="1"/>
  <c r="L86" i="15"/>
  <c r="AD86" i="15" s="1"/>
  <c r="N86" i="15"/>
  <c r="AR86" i="15" s="1"/>
  <c r="E80" i="4"/>
  <c r="C80" i="4"/>
  <c r="C78" i="4"/>
  <c r="E78" i="4"/>
  <c r="E81" i="4" s="1"/>
  <c r="C79" i="4"/>
  <c r="C81" i="4" s="1"/>
  <c r="D78" i="4" s="1"/>
  <c r="G25" i="10"/>
  <c r="G23" i="10"/>
  <c r="L25" i="10"/>
  <c r="L24" i="10"/>
  <c r="R87" i="15" l="1"/>
  <c r="AV87" i="15" s="1"/>
  <c r="T87" i="15"/>
  <c r="AX87" i="15" s="1"/>
  <c r="O87" i="15"/>
  <c r="AS87" i="15" s="1"/>
  <c r="X86" i="15"/>
  <c r="P87" i="15"/>
  <c r="AT87" i="15" s="1"/>
  <c r="U87" i="15"/>
  <c r="AY87" i="15" s="1"/>
  <c r="A89" i="15"/>
  <c r="C88" i="15"/>
  <c r="G88" i="15"/>
  <c r="K88" i="15"/>
  <c r="E88" i="15"/>
  <c r="I88" i="15"/>
  <c r="H88" i="15"/>
  <c r="J88" i="15"/>
  <c r="D88" i="15"/>
  <c r="F88" i="15"/>
  <c r="AA86" i="15"/>
  <c r="Z86" i="15"/>
  <c r="AC86" i="15"/>
  <c r="V87" i="15"/>
  <c r="AZ87" i="15" s="1"/>
  <c r="Q87" i="15"/>
  <c r="AU87" i="15" s="1"/>
  <c r="BA86" i="15"/>
  <c r="BB86" i="15" s="1"/>
  <c r="Y86" i="15"/>
  <c r="N87" i="15"/>
  <c r="AR87" i="15" s="1"/>
  <c r="L87" i="15"/>
  <c r="Y87" i="15" s="1"/>
  <c r="AC87" i="15"/>
  <c r="S87" i="15"/>
  <c r="AW87" i="15" s="1"/>
  <c r="AB86" i="15"/>
  <c r="AE86" i="15"/>
  <c r="AF86" i="15"/>
  <c r="B84" i="4"/>
  <c r="C86" i="4" s="1"/>
  <c r="Z87" i="15" l="1"/>
  <c r="AB87" i="15"/>
  <c r="X87" i="15"/>
  <c r="AE87" i="15"/>
  <c r="O88" i="15"/>
  <c r="AS88" i="15" s="1"/>
  <c r="P88" i="15"/>
  <c r="AT88" i="15" s="1"/>
  <c r="A90" i="15"/>
  <c r="F89" i="15"/>
  <c r="J89" i="15"/>
  <c r="D89" i="15"/>
  <c r="H89" i="15"/>
  <c r="G89" i="15"/>
  <c r="I89" i="15"/>
  <c r="C89" i="15"/>
  <c r="K89" i="15"/>
  <c r="E89" i="15"/>
  <c r="BA87" i="15"/>
  <c r="BB87" i="15" s="1"/>
  <c r="AA87" i="15"/>
  <c r="U88" i="15"/>
  <c r="AY88" i="15" s="1"/>
  <c r="AE88" i="15"/>
  <c r="V88" i="15"/>
  <c r="AZ88" i="15" s="1"/>
  <c r="AD87" i="15"/>
  <c r="S88" i="15"/>
  <c r="AW88" i="15" s="1"/>
  <c r="R88" i="15"/>
  <c r="AV88" i="15" s="1"/>
  <c r="AF87" i="15"/>
  <c r="Q88" i="15"/>
  <c r="AU88" i="15" s="1"/>
  <c r="T88" i="15"/>
  <c r="AX88" i="15" s="1"/>
  <c r="N88" i="15"/>
  <c r="AR88" i="15" s="1"/>
  <c r="L88" i="15"/>
  <c r="Y88" i="15" s="1"/>
  <c r="E84" i="4"/>
  <c r="C85" i="4"/>
  <c r="C84" i="4"/>
  <c r="C87" i="4" s="1"/>
  <c r="D84" i="4" s="1"/>
  <c r="E86" i="4"/>
  <c r="R23" i="4"/>
  <c r="I16" i="4" s="1"/>
  <c r="R25" i="4"/>
  <c r="S25" i="4" s="1"/>
  <c r="N18" i="4" s="1"/>
  <c r="R24" i="4"/>
  <c r="S24" i="4" s="1"/>
  <c r="N17" i="4" s="1"/>
  <c r="E85" i="4"/>
  <c r="AC88" i="15" l="1"/>
  <c r="X88" i="15"/>
  <c r="AB88" i="15"/>
  <c r="BA88" i="15"/>
  <c r="BB88" i="15" s="1"/>
  <c r="AA88" i="15"/>
  <c r="AF88" i="15"/>
  <c r="O89" i="15"/>
  <c r="AS89" i="15" s="1"/>
  <c r="T89" i="15"/>
  <c r="AX89" i="15" s="1"/>
  <c r="U89" i="15"/>
  <c r="AY89" i="15" s="1"/>
  <c r="Z88" i="15"/>
  <c r="L89" i="15"/>
  <c r="Y89" i="15" s="1"/>
  <c r="N89" i="15"/>
  <c r="AR89" i="15" s="1"/>
  <c r="P89" i="15"/>
  <c r="AT89" i="15" s="1"/>
  <c r="R89" i="15"/>
  <c r="AV89" i="15" s="1"/>
  <c r="Q89" i="15"/>
  <c r="AU89" i="15" s="1"/>
  <c r="AD88" i="15"/>
  <c r="V89" i="15"/>
  <c r="AZ89" i="15" s="1"/>
  <c r="S89" i="15"/>
  <c r="AW89" i="15" s="1"/>
  <c r="A91" i="15"/>
  <c r="E90" i="15"/>
  <c r="I90" i="15"/>
  <c r="C90" i="15"/>
  <c r="G90" i="15"/>
  <c r="K90" i="15"/>
  <c r="F90" i="15"/>
  <c r="H90" i="15"/>
  <c r="J90" i="15"/>
  <c r="D90" i="15"/>
  <c r="E87" i="4"/>
  <c r="J18" i="4"/>
  <c r="M17" i="4"/>
  <c r="L31" i="4"/>
  <c r="S23" i="4"/>
  <c r="I30" i="4" s="1"/>
  <c r="O18" i="4"/>
  <c r="I18" i="4"/>
  <c r="K18" i="4"/>
  <c r="K16" i="4"/>
  <c r="L17" i="4"/>
  <c r="F32" i="4"/>
  <c r="R26" i="4"/>
  <c r="B32" i="4" s="1"/>
  <c r="C32" i="4" s="1"/>
  <c r="M18" i="4"/>
  <c r="L18" i="4"/>
  <c r="L32" i="4"/>
  <c r="O17" i="4"/>
  <c r="J16" i="4"/>
  <c r="I32" i="4"/>
  <c r="J17" i="4"/>
  <c r="I31" i="4"/>
  <c r="I17" i="4"/>
  <c r="F30" i="4"/>
  <c r="K17" i="4"/>
  <c r="F31" i="4"/>
  <c r="M16" i="4"/>
  <c r="D16" i="9"/>
  <c r="AF89" i="15" l="1"/>
  <c r="U90" i="15"/>
  <c r="AY90" i="15" s="1"/>
  <c r="A92" i="15"/>
  <c r="D91" i="15"/>
  <c r="H91" i="15"/>
  <c r="F91" i="15"/>
  <c r="J91" i="15"/>
  <c r="E91" i="15"/>
  <c r="G91" i="15"/>
  <c r="I91" i="15"/>
  <c r="C91" i="15"/>
  <c r="K91" i="15"/>
  <c r="BA89" i="15"/>
  <c r="BB89" i="15" s="1"/>
  <c r="N90" i="15"/>
  <c r="AR90" i="15" s="1"/>
  <c r="L90" i="15"/>
  <c r="AE90" i="15" s="1"/>
  <c r="Q90" i="15"/>
  <c r="AU90" i="15" s="1"/>
  <c r="T90" i="15"/>
  <c r="AX90" i="15" s="1"/>
  <c r="AC89" i="15"/>
  <c r="Z89" i="15"/>
  <c r="X89" i="15"/>
  <c r="O90" i="15"/>
  <c r="AS90" i="15" s="1"/>
  <c r="AF90" i="15"/>
  <c r="V90" i="15"/>
  <c r="AZ90" i="15" s="1"/>
  <c r="P90" i="15"/>
  <c r="AT90" i="15" s="1"/>
  <c r="AA89" i="15"/>
  <c r="AD89" i="15"/>
  <c r="R90" i="15"/>
  <c r="AV90" i="15" s="1"/>
  <c r="S90" i="15"/>
  <c r="AW90" i="15" s="1"/>
  <c r="AB89" i="15"/>
  <c r="AE89" i="15"/>
  <c r="O16" i="4"/>
  <c r="O19" i="4" s="1"/>
  <c r="I19" i="4"/>
  <c r="D8" i="4" s="1"/>
  <c r="B8" i="5" s="1"/>
  <c r="K19" i="4"/>
  <c r="D9" i="4" s="1"/>
  <c r="B9" i="5" s="1"/>
  <c r="F33" i="4"/>
  <c r="G30" i="4" s="1"/>
  <c r="H30" i="4" s="1"/>
  <c r="L16" i="4"/>
  <c r="L30" i="4"/>
  <c r="L33" i="4" s="1"/>
  <c r="M31" i="4" s="1"/>
  <c r="N31" i="4" s="1"/>
  <c r="N16" i="4"/>
  <c r="N19" i="4" s="1"/>
  <c r="E9" i="4" s="1"/>
  <c r="C9" i="5" s="1"/>
  <c r="I33" i="4"/>
  <c r="J32" i="4" s="1"/>
  <c r="K32" i="4" s="1"/>
  <c r="S26" i="4"/>
  <c r="D30" i="4" s="1"/>
  <c r="E30" i="4" s="1"/>
  <c r="B31" i="4"/>
  <c r="C31" i="4" s="1"/>
  <c r="H2" i="4"/>
  <c r="E7" i="4" s="1"/>
  <c r="C7" i="5" s="1"/>
  <c r="J19" i="4"/>
  <c r="E8" i="4" s="1"/>
  <c r="C8" i="5" s="1"/>
  <c r="F16" i="5" s="1"/>
  <c r="G16" i="5" s="1"/>
  <c r="P23" i="5" s="1"/>
  <c r="Q23" i="5" s="1"/>
  <c r="B30" i="4"/>
  <c r="C30" i="4" s="1"/>
  <c r="M19" i="4"/>
  <c r="D10" i="4" s="1"/>
  <c r="B10" i="5" s="1"/>
  <c r="L19" i="4"/>
  <c r="E10" i="4" s="1"/>
  <c r="C10" i="5" s="1"/>
  <c r="E16" i="9"/>
  <c r="E18" i="9"/>
  <c r="E17" i="9"/>
  <c r="X90" i="15" l="1"/>
  <c r="AA90" i="15"/>
  <c r="AB90" i="15"/>
  <c r="Z90" i="15"/>
  <c r="Y90" i="15"/>
  <c r="T91" i="15"/>
  <c r="AX91" i="15" s="1"/>
  <c r="V91" i="15"/>
  <c r="AZ91" i="15" s="1"/>
  <c r="P91" i="15"/>
  <c r="AT91" i="15" s="1"/>
  <c r="O91" i="15"/>
  <c r="AS91" i="15" s="1"/>
  <c r="AC90" i="15"/>
  <c r="AD90" i="15"/>
  <c r="BA90" i="15"/>
  <c r="BB90" i="15" s="1"/>
  <c r="L91" i="15"/>
  <c r="AD91" i="15" s="1"/>
  <c r="N91" i="15"/>
  <c r="AR91" i="15" s="1"/>
  <c r="U91" i="15"/>
  <c r="AY91" i="15" s="1"/>
  <c r="A93" i="15"/>
  <c r="C92" i="15"/>
  <c r="G92" i="15"/>
  <c r="K92" i="15"/>
  <c r="E92" i="15"/>
  <c r="I92" i="15"/>
  <c r="D92" i="15"/>
  <c r="F92" i="15"/>
  <c r="H92" i="15"/>
  <c r="J92" i="15"/>
  <c r="Q91" i="15"/>
  <c r="AU91" i="15" s="1"/>
  <c r="R91" i="15"/>
  <c r="AV91" i="15" s="1"/>
  <c r="S91" i="15"/>
  <c r="AW91" i="15" s="1"/>
  <c r="I2" i="4"/>
  <c r="M23" i="5"/>
  <c r="J31" i="4"/>
  <c r="K31" i="4" s="1"/>
  <c r="M25" i="5"/>
  <c r="M24" i="5"/>
  <c r="G32" i="4"/>
  <c r="H32" i="4" s="1"/>
  <c r="H16" i="5"/>
  <c r="J30" i="4"/>
  <c r="K30" i="4" s="1"/>
  <c r="K33" i="4" s="1"/>
  <c r="D38" i="4" s="1"/>
  <c r="E38" i="4" s="1"/>
  <c r="F17" i="5"/>
  <c r="G17" i="5" s="1"/>
  <c r="H17" i="5" s="1"/>
  <c r="G31" i="4"/>
  <c r="H31" i="4" s="1"/>
  <c r="H33" i="4" s="1"/>
  <c r="D37" i="4" s="1"/>
  <c r="E37" i="4" s="1"/>
  <c r="M32" i="4"/>
  <c r="N32" i="4" s="1"/>
  <c r="J2" i="4"/>
  <c r="K2" i="4" s="1"/>
  <c r="M30" i="4"/>
  <c r="N30" i="4" s="1"/>
  <c r="F18" i="5"/>
  <c r="G18" i="5" s="1"/>
  <c r="H18" i="5" s="1"/>
  <c r="H25" i="5"/>
  <c r="I25" i="5" s="1"/>
  <c r="J25" i="5" s="1"/>
  <c r="C33" i="4"/>
  <c r="D36" i="4" s="1"/>
  <c r="E36" i="4" s="1"/>
  <c r="P24" i="5"/>
  <c r="Q24" i="5" s="1"/>
  <c r="D32" i="4"/>
  <c r="E32" i="4" s="1"/>
  <c r="D31" i="4"/>
  <c r="E31" i="4" s="1"/>
  <c r="H24" i="5"/>
  <c r="I24" i="5" s="1"/>
  <c r="J24" i="5" s="1"/>
  <c r="N24" i="5" s="1"/>
  <c r="O24" i="5" s="1"/>
  <c r="E49" i="5" s="1"/>
  <c r="H23" i="5"/>
  <c r="I23" i="5" s="1"/>
  <c r="J23" i="5" s="1"/>
  <c r="E11" i="4"/>
  <c r="C11" i="5" s="1"/>
  <c r="V92" i="15" l="1"/>
  <c r="AZ92" i="15" s="1"/>
  <c r="BA91" i="15"/>
  <c r="BB91" i="15" s="1"/>
  <c r="AC91" i="15"/>
  <c r="AA91" i="15"/>
  <c r="O92" i="15"/>
  <c r="AS92" i="15" s="1"/>
  <c r="R92" i="15"/>
  <c r="AV92" i="15" s="1"/>
  <c r="AE91" i="15"/>
  <c r="Y91" i="15"/>
  <c r="AF91" i="15"/>
  <c r="Q92" i="15"/>
  <c r="AU92" i="15" s="1"/>
  <c r="AA92" i="15"/>
  <c r="U92" i="15"/>
  <c r="AY92" i="15" s="1"/>
  <c r="T92" i="15"/>
  <c r="AX92" i="15" s="1"/>
  <c r="X92" i="15"/>
  <c r="N92" i="15"/>
  <c r="AR92" i="15" s="1"/>
  <c r="BA92" i="15" s="1"/>
  <c r="BB92" i="15" s="1"/>
  <c r="L92" i="15"/>
  <c r="AF92" i="15" s="1"/>
  <c r="X91" i="15"/>
  <c r="AB91" i="15"/>
  <c r="AC92" i="15"/>
  <c r="S92" i="15"/>
  <c r="AW92" i="15" s="1"/>
  <c r="Z92" i="15"/>
  <c r="P92" i="15"/>
  <c r="AT92" i="15" s="1"/>
  <c r="A94" i="15"/>
  <c r="F93" i="15"/>
  <c r="J93" i="15"/>
  <c r="D93" i="15"/>
  <c r="H93" i="15"/>
  <c r="C93" i="15"/>
  <c r="K93" i="15"/>
  <c r="E93" i="15"/>
  <c r="G93" i="15"/>
  <c r="I93" i="15"/>
  <c r="Z91" i="15"/>
  <c r="N23" i="5"/>
  <c r="O23" i="5" s="1"/>
  <c r="N25" i="5"/>
  <c r="O25" i="5" s="1"/>
  <c r="E50" i="5" s="1"/>
  <c r="N33" i="4"/>
  <c r="D39" i="4" s="1"/>
  <c r="E39" i="4" s="1"/>
  <c r="P25" i="5"/>
  <c r="Q25" i="5" s="1"/>
  <c r="Q26" i="5" s="1"/>
  <c r="C49" i="5"/>
  <c r="E33" i="4"/>
  <c r="D40" i="4" s="1"/>
  <c r="E40" i="4" s="1"/>
  <c r="C50" i="5"/>
  <c r="Y92" i="15" l="1"/>
  <c r="AE92" i="15"/>
  <c r="AB92" i="15"/>
  <c r="S93" i="15"/>
  <c r="AW93" i="15" s="1"/>
  <c r="A95" i="15"/>
  <c r="E94" i="15"/>
  <c r="I94" i="15"/>
  <c r="C94" i="15"/>
  <c r="G94" i="15"/>
  <c r="K94" i="15"/>
  <c r="J94" i="15"/>
  <c r="D94" i="15"/>
  <c r="F94" i="15"/>
  <c r="H94" i="15"/>
  <c r="P93" i="15"/>
  <c r="AT93" i="15" s="1"/>
  <c r="O93" i="15"/>
  <c r="AS93" i="15" s="1"/>
  <c r="R93" i="15"/>
  <c r="AV93" i="15" s="1"/>
  <c r="V93" i="15"/>
  <c r="AZ93" i="15" s="1"/>
  <c r="U93" i="15"/>
  <c r="AY93" i="15" s="1"/>
  <c r="T93" i="15"/>
  <c r="AX93" i="15" s="1"/>
  <c r="N93" i="15"/>
  <c r="AR93" i="15" s="1"/>
  <c r="L93" i="15"/>
  <c r="AC93" i="15" s="1"/>
  <c r="Q93" i="15"/>
  <c r="AU93" i="15" s="1"/>
  <c r="AD92" i="15"/>
  <c r="C48" i="5"/>
  <c r="C51" i="5" s="1"/>
  <c r="D48" i="5" s="1"/>
  <c r="E48" i="5"/>
  <c r="P26" i="5"/>
  <c r="E51" i="5"/>
  <c r="AA93" i="15" l="1"/>
  <c r="S94" i="15"/>
  <c r="AW94" i="15" s="1"/>
  <c r="V94" i="15"/>
  <c r="AZ94" i="15" s="1"/>
  <c r="P94" i="15"/>
  <c r="AT94" i="15" s="1"/>
  <c r="AD93" i="15"/>
  <c r="AF93" i="15"/>
  <c r="Y93" i="15"/>
  <c r="Q94" i="15"/>
  <c r="AU94" i="15" s="1"/>
  <c r="R94" i="15"/>
  <c r="AV94" i="15" s="1"/>
  <c r="A96" i="15"/>
  <c r="D95" i="15"/>
  <c r="H95" i="15"/>
  <c r="F95" i="15"/>
  <c r="J95" i="15"/>
  <c r="I95" i="15"/>
  <c r="C95" i="15"/>
  <c r="K95" i="15"/>
  <c r="E95" i="15"/>
  <c r="G95" i="15"/>
  <c r="BA93" i="15"/>
  <c r="BB93" i="15" s="1"/>
  <c r="O94" i="15"/>
  <c r="AS94" i="15" s="1"/>
  <c r="L94" i="15"/>
  <c r="Z94" i="15" s="1"/>
  <c r="N94" i="15"/>
  <c r="AR94" i="15" s="1"/>
  <c r="X93" i="15"/>
  <c r="AE93" i="15"/>
  <c r="AB93" i="15"/>
  <c r="Z93" i="15"/>
  <c r="U94" i="15"/>
  <c r="AY94" i="15" s="1"/>
  <c r="T94" i="15"/>
  <c r="AX94" i="15" s="1"/>
  <c r="B54" i="5"/>
  <c r="C54" i="5" s="1"/>
  <c r="AD94" i="15" l="1"/>
  <c r="N95" i="15"/>
  <c r="AR95" i="15" s="1"/>
  <c r="L95" i="15"/>
  <c r="X95" i="15" s="1"/>
  <c r="AC95" i="15"/>
  <c r="S95" i="15"/>
  <c r="AW95" i="15" s="1"/>
  <c r="AB94" i="15"/>
  <c r="X94" i="15"/>
  <c r="AB95" i="15"/>
  <c r="R95" i="15"/>
  <c r="AV95" i="15" s="1"/>
  <c r="AD95" i="15"/>
  <c r="T95" i="15"/>
  <c r="AX95" i="15" s="1"/>
  <c r="Y95" i="15"/>
  <c r="O95" i="15"/>
  <c r="AS95" i="15" s="1"/>
  <c r="AF94" i="15"/>
  <c r="AE94" i="15"/>
  <c r="Y94" i="15"/>
  <c r="P95" i="15"/>
  <c r="AT95" i="15" s="1"/>
  <c r="AE95" i="15"/>
  <c r="U95" i="15"/>
  <c r="AY95" i="15" s="1"/>
  <c r="A97" i="15"/>
  <c r="C96" i="15"/>
  <c r="G96" i="15"/>
  <c r="K96" i="15"/>
  <c r="E96" i="15"/>
  <c r="I96" i="15"/>
  <c r="H96" i="15"/>
  <c r="J96" i="15"/>
  <c r="D96" i="15"/>
  <c r="F96" i="15"/>
  <c r="AA94" i="15"/>
  <c r="AC94" i="15"/>
  <c r="BA94" i="15"/>
  <c r="BB94" i="15" s="1"/>
  <c r="V95" i="15"/>
  <c r="AZ95" i="15" s="1"/>
  <c r="AF95" i="15"/>
  <c r="AA95" i="15"/>
  <c r="Q95" i="15"/>
  <c r="AU95" i="15" s="1"/>
  <c r="C55" i="5"/>
  <c r="C57" i="5" s="1"/>
  <c r="D54" i="5" s="1"/>
  <c r="E56" i="5"/>
  <c r="E54" i="5"/>
  <c r="E57" i="5" s="1"/>
  <c r="E55" i="5"/>
  <c r="C56" i="5"/>
  <c r="T96" i="15" l="1"/>
  <c r="AX96" i="15" s="1"/>
  <c r="U96" i="15"/>
  <c r="AY96" i="15" s="1"/>
  <c r="V96" i="15"/>
  <c r="AZ96" i="15" s="1"/>
  <c r="S96" i="15"/>
  <c r="AW96" i="15" s="1"/>
  <c r="R96" i="15"/>
  <c r="AV96" i="15" s="1"/>
  <c r="Q96" i="15"/>
  <c r="AU96" i="15" s="1"/>
  <c r="N96" i="15"/>
  <c r="AR96" i="15" s="1"/>
  <c r="L96" i="15"/>
  <c r="AD96" i="15" s="1"/>
  <c r="BA95" i="15"/>
  <c r="BB95" i="15" s="1"/>
  <c r="O96" i="15"/>
  <c r="AS96" i="15" s="1"/>
  <c r="P96" i="15"/>
  <c r="AT96" i="15" s="1"/>
  <c r="A98" i="15"/>
  <c r="F97" i="15"/>
  <c r="J97" i="15"/>
  <c r="D97" i="15"/>
  <c r="H97" i="15"/>
  <c r="G97" i="15"/>
  <c r="I97" i="15"/>
  <c r="C97" i="15"/>
  <c r="K97" i="15"/>
  <c r="E97" i="15"/>
  <c r="Z95" i="15"/>
  <c r="B60" i="5"/>
  <c r="E61" i="5" s="1"/>
  <c r="Z96" i="15" l="1"/>
  <c r="AA96" i="15"/>
  <c r="O97" i="15"/>
  <c r="AS97" i="15" s="1"/>
  <c r="T97" i="15"/>
  <c r="AX97" i="15" s="1"/>
  <c r="U97" i="15"/>
  <c r="AY97" i="15" s="1"/>
  <c r="AC96" i="15"/>
  <c r="AE96" i="15"/>
  <c r="N97" i="15"/>
  <c r="AR97" i="15" s="1"/>
  <c r="L97" i="15"/>
  <c r="Y97" i="15" s="1"/>
  <c r="P97" i="15"/>
  <c r="AT97" i="15" s="1"/>
  <c r="R97" i="15"/>
  <c r="AV97" i="15" s="1"/>
  <c r="Q97" i="15"/>
  <c r="AU97" i="15" s="1"/>
  <c r="BA96" i="15"/>
  <c r="BB96" i="15" s="1"/>
  <c r="AF97" i="15"/>
  <c r="V97" i="15"/>
  <c r="AZ97" i="15" s="1"/>
  <c r="S97" i="15"/>
  <c r="AW97" i="15" s="1"/>
  <c r="A99" i="15"/>
  <c r="E98" i="15"/>
  <c r="I98" i="15"/>
  <c r="C98" i="15"/>
  <c r="G98" i="15"/>
  <c r="K98" i="15"/>
  <c r="F98" i="15"/>
  <c r="H98" i="15"/>
  <c r="J98" i="15"/>
  <c r="D98" i="15"/>
  <c r="Y96" i="15"/>
  <c r="X96" i="15"/>
  <c r="AB96" i="15"/>
  <c r="AF96" i="15"/>
  <c r="C62" i="5"/>
  <c r="E62" i="5"/>
  <c r="C60" i="5"/>
  <c r="E60" i="5"/>
  <c r="E63" i="5" s="1"/>
  <c r="C61" i="5"/>
  <c r="AB97" i="15" l="1"/>
  <c r="AD97" i="15"/>
  <c r="AA97" i="15"/>
  <c r="Z97" i="15"/>
  <c r="O98" i="15"/>
  <c r="AS98" i="15" s="1"/>
  <c r="Y98" i="15"/>
  <c r="V98" i="15"/>
  <c r="AZ98" i="15" s="1"/>
  <c r="P98" i="15"/>
  <c r="AT98" i="15" s="1"/>
  <c r="U98" i="15"/>
  <c r="AY98" i="15" s="1"/>
  <c r="R98" i="15"/>
  <c r="AV98" i="15" s="1"/>
  <c r="A100" i="15"/>
  <c r="D99" i="15"/>
  <c r="H99" i="15"/>
  <c r="F99" i="15"/>
  <c r="J99" i="15"/>
  <c r="E99" i="15"/>
  <c r="G99" i="15"/>
  <c r="I99" i="15"/>
  <c r="C99" i="15"/>
  <c r="K99" i="15"/>
  <c r="S98" i="15"/>
  <c r="AW98" i="15" s="1"/>
  <c r="X98" i="15"/>
  <c r="N98" i="15"/>
  <c r="AR98" i="15" s="1"/>
  <c r="L98" i="15"/>
  <c r="Z98" i="15" s="1"/>
  <c r="BA97" i="15"/>
  <c r="BB97" i="15" s="1"/>
  <c r="AA98" i="15"/>
  <c r="Q98" i="15"/>
  <c r="AU98" i="15" s="1"/>
  <c r="AD98" i="15"/>
  <c r="T98" i="15"/>
  <c r="AX98" i="15" s="1"/>
  <c r="AC97" i="15"/>
  <c r="X97" i="15"/>
  <c r="AE97" i="15"/>
  <c r="C63" i="5"/>
  <c r="D60" i="5" s="1"/>
  <c r="B66" i="5" s="1"/>
  <c r="E68" i="5" s="1"/>
  <c r="BA98" i="15" l="1"/>
  <c r="BB98" i="15" s="1"/>
  <c r="V99" i="15"/>
  <c r="AZ99" i="15" s="1"/>
  <c r="P99" i="15"/>
  <c r="AT99" i="15" s="1"/>
  <c r="O99" i="15"/>
  <c r="AS99" i="15" s="1"/>
  <c r="L99" i="15"/>
  <c r="X99" i="15" s="1"/>
  <c r="N99" i="15"/>
  <c r="AR99" i="15" s="1"/>
  <c r="U99" i="15"/>
  <c r="AY99" i="15" s="1"/>
  <c r="A101" i="15"/>
  <c r="C100" i="15"/>
  <c r="G100" i="15"/>
  <c r="K100" i="15"/>
  <c r="E100" i="15"/>
  <c r="I100" i="15"/>
  <c r="D100" i="15"/>
  <c r="F100" i="15"/>
  <c r="H100" i="15"/>
  <c r="J100" i="15"/>
  <c r="AE98" i="15"/>
  <c r="AF98" i="15"/>
  <c r="T99" i="15"/>
  <c r="AX99" i="15" s="1"/>
  <c r="Q99" i="15"/>
  <c r="AU99" i="15" s="1"/>
  <c r="AC98" i="15"/>
  <c r="R99" i="15"/>
  <c r="AV99" i="15" s="1"/>
  <c r="S99" i="15"/>
  <c r="AW99" i="15" s="1"/>
  <c r="AB98" i="15"/>
  <c r="E67" i="5"/>
  <c r="C67" i="5"/>
  <c r="E66" i="5"/>
  <c r="C66" i="5"/>
  <c r="C68" i="5"/>
  <c r="AC99" i="15" l="1"/>
  <c r="Q100" i="15"/>
  <c r="AU100" i="15" s="1"/>
  <c r="V100" i="15"/>
  <c r="AZ100" i="15" s="1"/>
  <c r="Z99" i="15"/>
  <c r="AB99" i="15"/>
  <c r="AA99" i="15"/>
  <c r="O100" i="15"/>
  <c r="AS100" i="15" s="1"/>
  <c r="R100" i="15"/>
  <c r="AV100" i="15" s="1"/>
  <c r="AE99" i="15"/>
  <c r="AF99" i="15"/>
  <c r="U100" i="15"/>
  <c r="AY100" i="15" s="1"/>
  <c r="T100" i="15"/>
  <c r="AX100" i="15" s="1"/>
  <c r="N100" i="15"/>
  <c r="AR100" i="15" s="1"/>
  <c r="L100" i="15"/>
  <c r="AA100" i="15" s="1"/>
  <c r="BA99" i="15"/>
  <c r="BB99" i="15" s="1"/>
  <c r="Y99" i="15"/>
  <c r="AD99" i="15"/>
  <c r="AC100" i="15"/>
  <c r="S100" i="15"/>
  <c r="AW100" i="15" s="1"/>
  <c r="P100" i="15"/>
  <c r="AT100" i="15" s="1"/>
  <c r="A102" i="15"/>
  <c r="F101" i="15"/>
  <c r="J101" i="15"/>
  <c r="D101" i="15"/>
  <c r="H101" i="15"/>
  <c r="C101" i="15"/>
  <c r="K101" i="15"/>
  <c r="E101" i="15"/>
  <c r="G101" i="15"/>
  <c r="I101" i="15"/>
  <c r="C69" i="5"/>
  <c r="D66" i="5" s="1"/>
  <c r="B72" i="5" s="1"/>
  <c r="E72" i="5" s="1"/>
  <c r="E69" i="5"/>
  <c r="R101" i="15" l="1"/>
  <c r="AV101" i="15" s="1"/>
  <c r="A103" i="15"/>
  <c r="E102" i="15"/>
  <c r="I102" i="15"/>
  <c r="C102" i="15"/>
  <c r="G102" i="15"/>
  <c r="K102" i="15"/>
  <c r="J102" i="15"/>
  <c r="D102" i="15"/>
  <c r="F102" i="15"/>
  <c r="H102" i="15"/>
  <c r="AD100" i="15"/>
  <c r="Y100" i="15"/>
  <c r="P101" i="15"/>
  <c r="AT101" i="15" s="1"/>
  <c r="O101" i="15"/>
  <c r="AS101" i="15" s="1"/>
  <c r="BA100" i="15"/>
  <c r="BB100" i="15" s="1"/>
  <c r="AF100" i="15"/>
  <c r="S101" i="15"/>
  <c r="AW101" i="15" s="1"/>
  <c r="V101" i="15"/>
  <c r="AZ101" i="15" s="1"/>
  <c r="U101" i="15"/>
  <c r="AY101" i="15" s="1"/>
  <c r="Z100" i="15"/>
  <c r="X100" i="15"/>
  <c r="AE100" i="15"/>
  <c r="AB100" i="15"/>
  <c r="T101" i="15"/>
  <c r="AX101" i="15" s="1"/>
  <c r="N101" i="15"/>
  <c r="AR101" i="15" s="1"/>
  <c r="L101" i="15"/>
  <c r="AB101" i="15" s="1"/>
  <c r="AA101" i="15"/>
  <c r="Q101" i="15"/>
  <c r="AU101" i="15" s="1"/>
  <c r="C74" i="5"/>
  <c r="C72" i="5"/>
  <c r="E74" i="5"/>
  <c r="C73" i="5"/>
  <c r="E73" i="5"/>
  <c r="AD101" i="15" l="1"/>
  <c r="Z101" i="15"/>
  <c r="S102" i="15"/>
  <c r="AW102" i="15" s="1"/>
  <c r="V102" i="15"/>
  <c r="AZ102" i="15" s="1"/>
  <c r="P102" i="15"/>
  <c r="AT102" i="15" s="1"/>
  <c r="AF101" i="15"/>
  <c r="Q102" i="15"/>
  <c r="AU102" i="15" s="1"/>
  <c r="R102" i="15"/>
  <c r="AV102" i="15" s="1"/>
  <c r="A104" i="15"/>
  <c r="D103" i="15"/>
  <c r="H103" i="15"/>
  <c r="F103" i="15"/>
  <c r="J103" i="15"/>
  <c r="I103" i="15"/>
  <c r="C103" i="15"/>
  <c r="K103" i="15"/>
  <c r="E103" i="15"/>
  <c r="G103" i="15"/>
  <c r="BA101" i="15"/>
  <c r="BB101" i="15" s="1"/>
  <c r="O102" i="15"/>
  <c r="AS102" i="15" s="1"/>
  <c r="L102" i="15"/>
  <c r="AB102" i="15" s="1"/>
  <c r="N102" i="15"/>
  <c r="AR102" i="15" s="1"/>
  <c r="X101" i="15"/>
  <c r="AE101" i="15"/>
  <c r="AC101" i="15"/>
  <c r="Y101" i="15"/>
  <c r="U102" i="15"/>
  <c r="AY102" i="15" s="1"/>
  <c r="T102" i="15"/>
  <c r="AX102" i="15" s="1"/>
  <c r="E75" i="5"/>
  <c r="C75" i="5"/>
  <c r="D72" i="5" s="1"/>
  <c r="BA102" i="15" l="1"/>
  <c r="BB102" i="15" s="1"/>
  <c r="AD102" i="15"/>
  <c r="S103" i="15"/>
  <c r="AW103" i="15" s="1"/>
  <c r="X102" i="15"/>
  <c r="R103" i="15"/>
  <c r="AV103" i="15" s="1"/>
  <c r="O103" i="15"/>
  <c r="AS103" i="15" s="1"/>
  <c r="Z102" i="15"/>
  <c r="AC102" i="15"/>
  <c r="AE102" i="15"/>
  <c r="P103" i="15"/>
  <c r="AT103" i="15" s="1"/>
  <c r="U103" i="15"/>
  <c r="AY103" i="15" s="1"/>
  <c r="A105" i="15"/>
  <c r="C104" i="15"/>
  <c r="G104" i="15"/>
  <c r="K104" i="15"/>
  <c r="E104" i="15"/>
  <c r="I104" i="15"/>
  <c r="H104" i="15"/>
  <c r="J104" i="15"/>
  <c r="D104" i="15"/>
  <c r="F104" i="15"/>
  <c r="AA102" i="15"/>
  <c r="Y102" i="15"/>
  <c r="V103" i="15"/>
  <c r="AZ103" i="15" s="1"/>
  <c r="Q103" i="15"/>
  <c r="AU103" i="15" s="1"/>
  <c r="AF102" i="15"/>
  <c r="N103" i="15"/>
  <c r="AR103" i="15" s="1"/>
  <c r="L103" i="15"/>
  <c r="AC103" i="15" s="1"/>
  <c r="T103" i="15"/>
  <c r="AX103" i="15" s="1"/>
  <c r="B78" i="5"/>
  <c r="E78" i="5" s="1"/>
  <c r="T104" i="15" l="1"/>
  <c r="AX104" i="15" s="1"/>
  <c r="N104" i="15"/>
  <c r="AR104" i="15" s="1"/>
  <c r="L104" i="15"/>
  <c r="X104" i="15" s="1"/>
  <c r="AD103" i="15"/>
  <c r="AF103" i="15"/>
  <c r="O104" i="15"/>
  <c r="AS104" i="15" s="1"/>
  <c r="Z104" i="15"/>
  <c r="P104" i="15"/>
  <c r="AT104" i="15" s="1"/>
  <c r="A106" i="15"/>
  <c r="F105" i="15"/>
  <c r="J105" i="15"/>
  <c r="D105" i="15"/>
  <c r="H105" i="15"/>
  <c r="G105" i="15"/>
  <c r="I105" i="15"/>
  <c r="C105" i="15"/>
  <c r="K105" i="15"/>
  <c r="E105" i="15"/>
  <c r="Z103" i="15"/>
  <c r="BA103" i="15"/>
  <c r="BB103" i="15" s="1"/>
  <c r="Q104" i="15"/>
  <c r="AU104" i="15" s="1"/>
  <c r="U104" i="15"/>
  <c r="AY104" i="15" s="1"/>
  <c r="V104" i="15"/>
  <c r="AZ104" i="15" s="1"/>
  <c r="Y103" i="15"/>
  <c r="X103" i="15"/>
  <c r="AA103" i="15"/>
  <c r="AC104" i="15"/>
  <c r="S104" i="15"/>
  <c r="AW104" i="15" s="1"/>
  <c r="R104" i="15"/>
  <c r="AV104" i="15" s="1"/>
  <c r="AE103" i="15"/>
  <c r="AB103" i="15"/>
  <c r="C79" i="5"/>
  <c r="C78" i="5"/>
  <c r="E79" i="5"/>
  <c r="E81" i="5" s="1"/>
  <c r="E80" i="5"/>
  <c r="C80" i="5"/>
  <c r="T105" i="15" l="1"/>
  <c r="AX105" i="15" s="1"/>
  <c r="P105" i="15"/>
  <c r="AT105" i="15" s="1"/>
  <c r="R105" i="15"/>
  <c r="AV105" i="15" s="1"/>
  <c r="AD104" i="15"/>
  <c r="AF104" i="15"/>
  <c r="AA104" i="15"/>
  <c r="V105" i="15"/>
  <c r="AZ105" i="15" s="1"/>
  <c r="S105" i="15"/>
  <c r="AW105" i="15" s="1"/>
  <c r="A107" i="15"/>
  <c r="E106" i="15"/>
  <c r="I106" i="15"/>
  <c r="C106" i="15"/>
  <c r="G106" i="15"/>
  <c r="K106" i="15"/>
  <c r="F106" i="15"/>
  <c r="H106" i="15"/>
  <c r="J106" i="15"/>
  <c r="D106" i="15"/>
  <c r="Y104" i="15"/>
  <c r="BA104" i="15"/>
  <c r="BB104" i="15" s="1"/>
  <c r="AB104" i="15"/>
  <c r="AE104" i="15"/>
  <c r="L105" i="15"/>
  <c r="Y105" i="15" s="1"/>
  <c r="N105" i="15"/>
  <c r="AR105" i="15" s="1"/>
  <c r="O105" i="15"/>
  <c r="AS105" i="15" s="1"/>
  <c r="U105" i="15"/>
  <c r="AY105" i="15" s="1"/>
  <c r="Q105" i="15"/>
  <c r="AU105" i="15" s="1"/>
  <c r="C81" i="5"/>
  <c r="D78" i="5" s="1"/>
  <c r="B84" i="5" s="1"/>
  <c r="C85" i="5" s="1"/>
  <c r="AE105" i="15" l="1"/>
  <c r="AF105" i="15"/>
  <c r="BA105" i="15"/>
  <c r="BB105" i="15" s="1"/>
  <c r="R106" i="15"/>
  <c r="AV106" i="15" s="1"/>
  <c r="A108" i="15"/>
  <c r="D107" i="15"/>
  <c r="H107" i="15"/>
  <c r="F107" i="15"/>
  <c r="J107" i="15"/>
  <c r="E107" i="15"/>
  <c r="G107" i="15"/>
  <c r="I107" i="15"/>
  <c r="C107" i="15"/>
  <c r="K107" i="15"/>
  <c r="N106" i="15"/>
  <c r="AR106" i="15" s="1"/>
  <c r="L106" i="15"/>
  <c r="AB106" i="15" s="1"/>
  <c r="AB105" i="15"/>
  <c r="AD105" i="15"/>
  <c r="X105" i="15"/>
  <c r="AA106" i="15"/>
  <c r="Q106" i="15"/>
  <c r="AU106" i="15" s="1"/>
  <c r="T106" i="15"/>
  <c r="AX106" i="15" s="1"/>
  <c r="AC105" i="15"/>
  <c r="Z105" i="15"/>
  <c r="AA105" i="15"/>
  <c r="Y106" i="15"/>
  <c r="O106" i="15"/>
  <c r="AS106" i="15" s="1"/>
  <c r="AF106" i="15"/>
  <c r="V106" i="15"/>
  <c r="AZ106" i="15" s="1"/>
  <c r="Z106" i="15"/>
  <c r="P106" i="15"/>
  <c r="AT106" i="15" s="1"/>
  <c r="AE106" i="15"/>
  <c r="U106" i="15"/>
  <c r="AY106" i="15" s="1"/>
  <c r="S106" i="15"/>
  <c r="AW106" i="15" s="1"/>
  <c r="C84" i="5"/>
  <c r="R23" i="5"/>
  <c r="F30" i="5" s="1"/>
  <c r="R24" i="5"/>
  <c r="S24" i="5" s="1"/>
  <c r="M17" i="5" s="1"/>
  <c r="E86" i="5"/>
  <c r="E84" i="5"/>
  <c r="C86" i="5"/>
  <c r="E85" i="5"/>
  <c r="R25" i="5"/>
  <c r="I17" i="5"/>
  <c r="O17" i="5"/>
  <c r="J17" i="5"/>
  <c r="L31" i="5"/>
  <c r="I31" i="5"/>
  <c r="K17" i="5"/>
  <c r="AC106" i="15" l="1"/>
  <c r="V107" i="15"/>
  <c r="AZ107" i="15" s="1"/>
  <c r="P107" i="15"/>
  <c r="AT107" i="15" s="1"/>
  <c r="O107" i="15"/>
  <c r="AS107" i="15" s="1"/>
  <c r="L107" i="15"/>
  <c r="AF107" i="15" s="1"/>
  <c r="N107" i="15"/>
  <c r="AR107" i="15" s="1"/>
  <c r="U107" i="15"/>
  <c r="AY107" i="15" s="1"/>
  <c r="A109" i="15"/>
  <c r="C108" i="15"/>
  <c r="G108" i="15"/>
  <c r="K108" i="15"/>
  <c r="E108" i="15"/>
  <c r="I108" i="15"/>
  <c r="D108" i="15"/>
  <c r="F108" i="15"/>
  <c r="H108" i="15"/>
  <c r="J108" i="15"/>
  <c r="BA106" i="15"/>
  <c r="BB106" i="15" s="1"/>
  <c r="T107" i="15"/>
  <c r="AX107" i="15" s="1"/>
  <c r="AA107" i="15"/>
  <c r="Q107" i="15"/>
  <c r="AU107" i="15" s="1"/>
  <c r="AD106" i="15"/>
  <c r="X106" i="15"/>
  <c r="AB107" i="15"/>
  <c r="R107" i="15"/>
  <c r="AV107" i="15" s="1"/>
  <c r="S107" i="15"/>
  <c r="AW107" i="15" s="1"/>
  <c r="J16" i="5"/>
  <c r="K16" i="5"/>
  <c r="E87" i="5"/>
  <c r="I16" i="5"/>
  <c r="I19" i="5" s="1"/>
  <c r="D8" i="5" s="1"/>
  <c r="B8" i="6" s="1"/>
  <c r="S23" i="5"/>
  <c r="I30" i="5" s="1"/>
  <c r="F31" i="5"/>
  <c r="N17" i="5"/>
  <c r="L17" i="5"/>
  <c r="C87" i="5"/>
  <c r="D84" i="5" s="1"/>
  <c r="S25" i="5"/>
  <c r="K18" i="5"/>
  <c r="K19" i="5" s="1"/>
  <c r="D9" i="5" s="1"/>
  <c r="B9" i="6" s="1"/>
  <c r="F32" i="5"/>
  <c r="J18" i="5"/>
  <c r="I18" i="5"/>
  <c r="R26" i="5"/>
  <c r="H2" i="5" s="1"/>
  <c r="E7" i="5" s="1"/>
  <c r="C7" i="6" s="1"/>
  <c r="L30" i="5"/>
  <c r="N16" i="5"/>
  <c r="AC107" i="15" l="1"/>
  <c r="AD107" i="15"/>
  <c r="AE107" i="15"/>
  <c r="S108" i="15"/>
  <c r="AW108" i="15" s="1"/>
  <c r="A110" i="15"/>
  <c r="F109" i="15"/>
  <c r="J109" i="15"/>
  <c r="D109" i="15"/>
  <c r="H109" i="15"/>
  <c r="C109" i="15"/>
  <c r="K109" i="15"/>
  <c r="E109" i="15"/>
  <c r="G109" i="15"/>
  <c r="I109" i="15"/>
  <c r="Q108" i="15"/>
  <c r="AU108" i="15" s="1"/>
  <c r="V108" i="15"/>
  <c r="AZ108" i="15" s="1"/>
  <c r="Z107" i="15"/>
  <c r="P108" i="15"/>
  <c r="AT108" i="15" s="1"/>
  <c r="BA107" i="15"/>
  <c r="BB107" i="15" s="1"/>
  <c r="O108" i="15"/>
  <c r="AS108" i="15" s="1"/>
  <c r="R108" i="15"/>
  <c r="AV108" i="15" s="1"/>
  <c r="U108" i="15"/>
  <c r="AY108" i="15" s="1"/>
  <c r="T108" i="15"/>
  <c r="AX108" i="15" s="1"/>
  <c r="N108" i="15"/>
  <c r="AR108" i="15" s="1"/>
  <c r="L108" i="15"/>
  <c r="AC108" i="15" s="1"/>
  <c r="X107" i="15"/>
  <c r="Y107" i="15"/>
  <c r="B31" i="5"/>
  <c r="C31" i="5" s="1"/>
  <c r="C33" i="5" s="1"/>
  <c r="D36" i="5" s="1"/>
  <c r="E36" i="5" s="1"/>
  <c r="J19" i="5"/>
  <c r="E8" i="5" s="1"/>
  <c r="C8" i="6" s="1"/>
  <c r="F16" i="6" s="1"/>
  <c r="G16" i="6" s="1"/>
  <c r="P23" i="6" s="1"/>
  <c r="M16" i="5"/>
  <c r="B30" i="5"/>
  <c r="C30" i="5" s="1"/>
  <c r="O16" i="5"/>
  <c r="S26" i="5"/>
  <c r="D30" i="5" s="1"/>
  <c r="E30" i="5" s="1"/>
  <c r="L16" i="5"/>
  <c r="F33" i="5"/>
  <c r="G32" i="5" s="1"/>
  <c r="H32" i="5" s="1"/>
  <c r="I2" i="5"/>
  <c r="J2" i="5" s="1"/>
  <c r="K2" i="5" s="1"/>
  <c r="D31" i="5"/>
  <c r="E31" i="5" s="1"/>
  <c r="F18" i="6"/>
  <c r="G18" i="6" s="1"/>
  <c r="P25" i="6" s="1"/>
  <c r="Q25" i="6" s="1"/>
  <c r="F17" i="6"/>
  <c r="G17" i="6" s="1"/>
  <c r="G30" i="5"/>
  <c r="H30" i="5" s="1"/>
  <c r="B32" i="5"/>
  <c r="C32" i="5" s="1"/>
  <c r="L18" i="5"/>
  <c r="N18" i="5"/>
  <c r="N19" i="5" s="1"/>
  <c r="E9" i="5" s="1"/>
  <c r="C9" i="6" s="1"/>
  <c r="L32" i="5"/>
  <c r="L33" i="5" s="1"/>
  <c r="M30" i="5" s="1"/>
  <c r="N30" i="5" s="1"/>
  <c r="M18" i="5"/>
  <c r="M19" i="5" s="1"/>
  <c r="D10" i="5" s="1"/>
  <c r="B10" i="6" s="1"/>
  <c r="O18" i="5"/>
  <c r="O19" i="5" s="1"/>
  <c r="I32" i="5"/>
  <c r="D32" i="5"/>
  <c r="E32" i="5" s="1"/>
  <c r="H16" i="6"/>
  <c r="E11" i="5"/>
  <c r="C11" i="6" s="1"/>
  <c r="Q23" i="6"/>
  <c r="AE108" i="15" l="1"/>
  <c r="AA108" i="15"/>
  <c r="Z108" i="15"/>
  <c r="T109" i="15"/>
  <c r="AX109" i="15" s="1"/>
  <c r="N109" i="15"/>
  <c r="AR109" i="15" s="1"/>
  <c r="L109" i="15"/>
  <c r="AD109" i="15" s="1"/>
  <c r="Q109" i="15"/>
  <c r="AU109" i="15" s="1"/>
  <c r="AD108" i="15"/>
  <c r="AB108" i="15"/>
  <c r="AF108" i="15"/>
  <c r="R109" i="15"/>
  <c r="AV109" i="15" s="1"/>
  <c r="AC109" i="15"/>
  <c r="S109" i="15"/>
  <c r="AW109" i="15" s="1"/>
  <c r="A111" i="15"/>
  <c r="E110" i="15"/>
  <c r="I110" i="15"/>
  <c r="C110" i="15"/>
  <c r="G110" i="15"/>
  <c r="K110" i="15"/>
  <c r="J110" i="15"/>
  <c r="D110" i="15"/>
  <c r="F110" i="15"/>
  <c r="H110" i="15"/>
  <c r="BA108" i="15"/>
  <c r="BB108" i="15" s="1"/>
  <c r="P109" i="15"/>
  <c r="AT109" i="15" s="1"/>
  <c r="O109" i="15"/>
  <c r="AS109" i="15" s="1"/>
  <c r="X108" i="15"/>
  <c r="Y108" i="15"/>
  <c r="V109" i="15"/>
  <c r="AZ109" i="15" s="1"/>
  <c r="U109" i="15"/>
  <c r="AY109" i="15" s="1"/>
  <c r="M31" i="5"/>
  <c r="N31" i="5" s="1"/>
  <c r="L19" i="5"/>
  <c r="E10" i="5" s="1"/>
  <c r="C10" i="6" s="1"/>
  <c r="H25" i="6" s="1"/>
  <c r="I25" i="6" s="1"/>
  <c r="J25" i="6" s="1"/>
  <c r="M25" i="6"/>
  <c r="M23" i="6"/>
  <c r="G31" i="5"/>
  <c r="H31" i="5" s="1"/>
  <c r="H33" i="5" s="1"/>
  <c r="D37" i="5" s="1"/>
  <c r="E37" i="5" s="1"/>
  <c r="H18" i="6"/>
  <c r="E33" i="5"/>
  <c r="D40" i="5" s="1"/>
  <c r="E40" i="5" s="1"/>
  <c r="H24" i="6"/>
  <c r="I24" i="6" s="1"/>
  <c r="J24" i="6" s="1"/>
  <c r="H17" i="6"/>
  <c r="P24" i="6"/>
  <c r="M24" i="6"/>
  <c r="I33" i="5"/>
  <c r="M32" i="5"/>
  <c r="N32" i="5" s="1"/>
  <c r="N33" i="5" s="1"/>
  <c r="D39" i="5" s="1"/>
  <c r="E39" i="5" s="1"/>
  <c r="AF109" i="15" l="1"/>
  <c r="Y109" i="15"/>
  <c r="AB109" i="15"/>
  <c r="X109" i="15"/>
  <c r="AE109" i="15"/>
  <c r="Z109" i="15"/>
  <c r="AA109" i="15"/>
  <c r="S110" i="15"/>
  <c r="AW110" i="15" s="1"/>
  <c r="V110" i="15"/>
  <c r="AZ110" i="15" s="1"/>
  <c r="P110" i="15"/>
  <c r="AT110" i="15" s="1"/>
  <c r="BA109" i="15"/>
  <c r="BB109" i="15" s="1"/>
  <c r="Q110" i="15"/>
  <c r="AU110" i="15" s="1"/>
  <c r="R110" i="15"/>
  <c r="AV110" i="15" s="1"/>
  <c r="A112" i="15"/>
  <c r="D111" i="15"/>
  <c r="H111" i="15"/>
  <c r="F111" i="15"/>
  <c r="J111" i="15"/>
  <c r="I111" i="15"/>
  <c r="C111" i="15"/>
  <c r="K111" i="15"/>
  <c r="E111" i="15"/>
  <c r="G111" i="15"/>
  <c r="O110" i="15"/>
  <c r="AS110" i="15" s="1"/>
  <c r="N110" i="15"/>
  <c r="AR110" i="15" s="1"/>
  <c r="L110" i="15"/>
  <c r="Z110" i="15" s="1"/>
  <c r="U110" i="15"/>
  <c r="AY110" i="15" s="1"/>
  <c r="T110" i="15"/>
  <c r="AX110" i="15" s="1"/>
  <c r="H23" i="6"/>
  <c r="I23" i="6" s="1"/>
  <c r="J23" i="6" s="1"/>
  <c r="N23" i="6" s="1"/>
  <c r="O23" i="6" s="1"/>
  <c r="E48" i="6" s="1"/>
  <c r="N24" i="6"/>
  <c r="N25" i="6"/>
  <c r="O25" i="6" s="1"/>
  <c r="E50" i="6" s="1"/>
  <c r="J31" i="5"/>
  <c r="K31" i="5" s="1"/>
  <c r="J30" i="5"/>
  <c r="K30" i="5" s="1"/>
  <c r="O24" i="6"/>
  <c r="E49" i="6" s="1"/>
  <c r="J32" i="5"/>
  <c r="K32" i="5" s="1"/>
  <c r="Q24" i="6"/>
  <c r="Q26" i="6" s="1"/>
  <c r="P26" i="6"/>
  <c r="X110" i="15" l="1"/>
  <c r="P111" i="15"/>
  <c r="AT111" i="15" s="1"/>
  <c r="U111" i="15"/>
  <c r="AY111" i="15" s="1"/>
  <c r="A113" i="15"/>
  <c r="C112" i="15"/>
  <c r="G112" i="15"/>
  <c r="K112" i="15"/>
  <c r="E112" i="15"/>
  <c r="I112" i="15"/>
  <c r="H112" i="15"/>
  <c r="J112" i="15"/>
  <c r="D112" i="15"/>
  <c r="F112" i="15"/>
  <c r="AA110" i="15"/>
  <c r="AE110" i="15"/>
  <c r="Y110" i="15"/>
  <c r="V111" i="15"/>
  <c r="AZ111" i="15" s="1"/>
  <c r="AF111" i="15"/>
  <c r="Q111" i="15"/>
  <c r="AU111" i="15" s="1"/>
  <c r="AF110" i="15"/>
  <c r="N111" i="15"/>
  <c r="AR111" i="15" s="1"/>
  <c r="L111" i="15"/>
  <c r="AA111" i="15" s="1"/>
  <c r="S111" i="15"/>
  <c r="AW111" i="15" s="1"/>
  <c r="AB110" i="15"/>
  <c r="AC110" i="15"/>
  <c r="AD110" i="15"/>
  <c r="BA110" i="15"/>
  <c r="BB110" i="15" s="1"/>
  <c r="R111" i="15"/>
  <c r="AV111" i="15" s="1"/>
  <c r="T111" i="15"/>
  <c r="AX111" i="15" s="1"/>
  <c r="O111" i="15"/>
  <c r="AS111" i="15" s="1"/>
  <c r="E51" i="6"/>
  <c r="C48" i="6"/>
  <c r="K33" i="5"/>
  <c r="D38" i="5" s="1"/>
  <c r="E38" i="5" s="1"/>
  <c r="C50" i="6"/>
  <c r="C49" i="6"/>
  <c r="C51" i="6" s="1"/>
  <c r="D48" i="6" s="1"/>
  <c r="B54" i="6" s="1"/>
  <c r="E54" i="6" s="1"/>
  <c r="X111" i="15" l="1"/>
  <c r="S112" i="15"/>
  <c r="AW112" i="15" s="1"/>
  <c r="R112" i="15"/>
  <c r="AV112" i="15" s="1"/>
  <c r="AE111" i="15"/>
  <c r="AD111" i="15"/>
  <c r="AC111" i="15"/>
  <c r="Q112" i="15"/>
  <c r="AU112" i="15" s="1"/>
  <c r="T112" i="15"/>
  <c r="AX112" i="15" s="1"/>
  <c r="N112" i="15"/>
  <c r="AR112" i="15" s="1"/>
  <c r="L112" i="15"/>
  <c r="AC112" i="15" s="1"/>
  <c r="O112" i="15"/>
  <c r="AS112" i="15" s="1"/>
  <c r="P112" i="15"/>
  <c r="AT112" i="15" s="1"/>
  <c r="A114" i="15"/>
  <c r="F113" i="15"/>
  <c r="J113" i="15"/>
  <c r="D113" i="15"/>
  <c r="H113" i="15"/>
  <c r="G113" i="15"/>
  <c r="I113" i="15"/>
  <c r="C113" i="15"/>
  <c r="K113" i="15"/>
  <c r="E113" i="15"/>
  <c r="Z111" i="15"/>
  <c r="Y111" i="15"/>
  <c r="AB111" i="15"/>
  <c r="BA111" i="15"/>
  <c r="BB111" i="15" s="1"/>
  <c r="U112" i="15"/>
  <c r="AY112" i="15" s="1"/>
  <c r="V112" i="15"/>
  <c r="AZ112" i="15" s="1"/>
  <c r="C55" i="6"/>
  <c r="C54" i="6"/>
  <c r="C56" i="6"/>
  <c r="E56" i="6"/>
  <c r="E55" i="6"/>
  <c r="E57" i="6" s="1"/>
  <c r="P113" i="15" l="1"/>
  <c r="AT113" i="15" s="1"/>
  <c r="R113" i="15"/>
  <c r="AV113" i="15" s="1"/>
  <c r="Q113" i="15"/>
  <c r="AU113" i="15" s="1"/>
  <c r="X112" i="15"/>
  <c r="AF112" i="15"/>
  <c r="V113" i="15"/>
  <c r="AZ113" i="15" s="1"/>
  <c r="S113" i="15"/>
  <c r="AW113" i="15" s="1"/>
  <c r="A115" i="15"/>
  <c r="E114" i="15"/>
  <c r="I114" i="15"/>
  <c r="C114" i="15"/>
  <c r="G114" i="15"/>
  <c r="K114" i="15"/>
  <c r="F114" i="15"/>
  <c r="H114" i="15"/>
  <c r="J114" i="15"/>
  <c r="D114" i="15"/>
  <c r="Y112" i="15"/>
  <c r="AB112" i="15"/>
  <c r="N113" i="15"/>
  <c r="AR113" i="15" s="1"/>
  <c r="L113" i="15"/>
  <c r="AB113" i="15" s="1"/>
  <c r="Y113" i="15"/>
  <c r="O113" i="15"/>
  <c r="AS113" i="15" s="1"/>
  <c r="AD112" i="15"/>
  <c r="AE112" i="15"/>
  <c r="T113" i="15"/>
  <c r="AX113" i="15" s="1"/>
  <c r="U113" i="15"/>
  <c r="AY113" i="15" s="1"/>
  <c r="Z112" i="15"/>
  <c r="BA112" i="15"/>
  <c r="BB112" i="15" s="1"/>
  <c r="AA112" i="15"/>
  <c r="C57" i="6"/>
  <c r="D54" i="6" s="1"/>
  <c r="B60" i="6" s="1"/>
  <c r="C62" i="6" s="1"/>
  <c r="C60" i="6"/>
  <c r="Z113" i="15" l="1"/>
  <c r="AE113" i="15"/>
  <c r="BA113" i="15"/>
  <c r="BB113" i="15" s="1"/>
  <c r="AF113" i="15"/>
  <c r="AA113" i="15"/>
  <c r="AD113" i="15"/>
  <c r="X113" i="15"/>
  <c r="O114" i="15"/>
  <c r="AS114" i="15" s="1"/>
  <c r="V114" i="15"/>
  <c r="AZ114" i="15" s="1"/>
  <c r="U114" i="15"/>
  <c r="AY114" i="15" s="1"/>
  <c r="R114" i="15"/>
  <c r="AV114" i="15" s="1"/>
  <c r="A116" i="15"/>
  <c r="D115" i="15"/>
  <c r="H115" i="15"/>
  <c r="F115" i="15"/>
  <c r="J115" i="15"/>
  <c r="E115" i="15"/>
  <c r="G115" i="15"/>
  <c r="I115" i="15"/>
  <c r="C115" i="15"/>
  <c r="K115" i="15"/>
  <c r="S114" i="15"/>
  <c r="AW114" i="15" s="1"/>
  <c r="N114" i="15"/>
  <c r="AR114" i="15" s="1"/>
  <c r="L114" i="15"/>
  <c r="AF114" i="15" s="1"/>
  <c r="Q114" i="15"/>
  <c r="AU114" i="15" s="1"/>
  <c r="T114" i="15"/>
  <c r="AX114" i="15" s="1"/>
  <c r="AC113" i="15"/>
  <c r="P114" i="15"/>
  <c r="AT114" i="15" s="1"/>
  <c r="E60" i="6"/>
  <c r="E62" i="6"/>
  <c r="C61" i="6"/>
  <c r="C63" i="6" s="1"/>
  <c r="D60" i="6" s="1"/>
  <c r="E61" i="6"/>
  <c r="E63" i="6"/>
  <c r="AD114" i="15" l="1"/>
  <c r="BA114" i="15"/>
  <c r="BB114" i="15" s="1"/>
  <c r="AA114" i="15"/>
  <c r="AE114" i="15"/>
  <c r="Z114" i="15"/>
  <c r="X114" i="15"/>
  <c r="Y114" i="15"/>
  <c r="V115" i="15"/>
  <c r="AZ115" i="15" s="1"/>
  <c r="P115" i="15"/>
  <c r="AT115" i="15" s="1"/>
  <c r="O115" i="15"/>
  <c r="AS115" i="15" s="1"/>
  <c r="L115" i="15"/>
  <c r="Y115" i="15" s="1"/>
  <c r="N115" i="15"/>
  <c r="AR115" i="15" s="1"/>
  <c r="U115" i="15"/>
  <c r="AY115" i="15" s="1"/>
  <c r="A117" i="15"/>
  <c r="C116" i="15"/>
  <c r="G116" i="15"/>
  <c r="K116" i="15"/>
  <c r="E116" i="15"/>
  <c r="I116" i="15"/>
  <c r="D116" i="15"/>
  <c r="F116" i="15"/>
  <c r="H116" i="15"/>
  <c r="J116" i="15"/>
  <c r="T115" i="15"/>
  <c r="AX115" i="15" s="1"/>
  <c r="Q115" i="15"/>
  <c r="AU115" i="15" s="1"/>
  <c r="AC114" i="15"/>
  <c r="R115" i="15"/>
  <c r="AV115" i="15" s="1"/>
  <c r="S115" i="15"/>
  <c r="AW115" i="15" s="1"/>
  <c r="AB114" i="15"/>
  <c r="B66" i="6"/>
  <c r="AB115" i="15" l="1"/>
  <c r="AA115" i="15"/>
  <c r="X115" i="15"/>
  <c r="AF115" i="15"/>
  <c r="AD115" i="15"/>
  <c r="AE115" i="15"/>
  <c r="AC115" i="15"/>
  <c r="S116" i="15"/>
  <c r="AW116" i="15" s="1"/>
  <c r="P116" i="15"/>
  <c r="AT116" i="15" s="1"/>
  <c r="A118" i="15"/>
  <c r="F117" i="15"/>
  <c r="J117" i="15"/>
  <c r="D117" i="15"/>
  <c r="H117" i="15"/>
  <c r="C117" i="15"/>
  <c r="K117" i="15"/>
  <c r="E117" i="15"/>
  <c r="G117" i="15"/>
  <c r="I117" i="15"/>
  <c r="Q116" i="15"/>
  <c r="AU116" i="15" s="1"/>
  <c r="V116" i="15"/>
  <c r="AZ116" i="15" s="1"/>
  <c r="Z115" i="15"/>
  <c r="O116" i="15"/>
  <c r="AS116" i="15" s="1"/>
  <c r="R116" i="15"/>
  <c r="AV116" i="15" s="1"/>
  <c r="U116" i="15"/>
  <c r="AY116" i="15" s="1"/>
  <c r="T116" i="15"/>
  <c r="AX116" i="15" s="1"/>
  <c r="L116" i="15"/>
  <c r="AC116" i="15" s="1"/>
  <c r="N116" i="15"/>
  <c r="AR116" i="15" s="1"/>
  <c r="BA115" i="15"/>
  <c r="BB115" i="15" s="1"/>
  <c r="E68" i="6"/>
  <c r="C68" i="6"/>
  <c r="C67" i="6"/>
  <c r="C66" i="6"/>
  <c r="E67" i="6"/>
  <c r="E66" i="6"/>
  <c r="X116" i="15" l="1"/>
  <c r="AB116" i="15"/>
  <c r="AD116" i="15"/>
  <c r="BA116" i="15"/>
  <c r="BB116" i="15" s="1"/>
  <c r="Y116" i="15"/>
  <c r="P117" i="15"/>
  <c r="AT117" i="15" s="1"/>
  <c r="O117" i="15"/>
  <c r="AS117" i="15" s="1"/>
  <c r="AA116" i="15"/>
  <c r="V117" i="15"/>
  <c r="AZ117" i="15" s="1"/>
  <c r="AE117" i="15"/>
  <c r="U117" i="15"/>
  <c r="AY117" i="15" s="1"/>
  <c r="Z116" i="15"/>
  <c r="T117" i="15"/>
  <c r="AX117" i="15" s="1"/>
  <c r="AD117" i="15"/>
  <c r="X117" i="15"/>
  <c r="N117" i="15"/>
  <c r="AR117" i="15" s="1"/>
  <c r="L117" i="15"/>
  <c r="Y117" i="15" s="1"/>
  <c r="AA117" i="15"/>
  <c r="Q117" i="15"/>
  <c r="AU117" i="15" s="1"/>
  <c r="AE116" i="15"/>
  <c r="AF116" i="15"/>
  <c r="AB117" i="15"/>
  <c r="R117" i="15"/>
  <c r="AV117" i="15" s="1"/>
  <c r="S117" i="15"/>
  <c r="AW117" i="15" s="1"/>
  <c r="A119" i="15"/>
  <c r="E118" i="15"/>
  <c r="I118" i="15"/>
  <c r="C118" i="15"/>
  <c r="G118" i="15"/>
  <c r="K118" i="15"/>
  <c r="J118" i="15"/>
  <c r="D118" i="15"/>
  <c r="F118" i="15"/>
  <c r="H118" i="15"/>
  <c r="E69" i="6"/>
  <c r="C69" i="6"/>
  <c r="D66" i="6" s="1"/>
  <c r="Z117" i="15" l="1"/>
  <c r="AC117" i="15"/>
  <c r="BA117" i="15"/>
  <c r="BB117" i="15" s="1"/>
  <c r="AF117" i="15"/>
  <c r="U118" i="15"/>
  <c r="AY118" i="15" s="1"/>
  <c r="T118" i="15"/>
  <c r="AX118" i="15" s="1"/>
  <c r="V118" i="15"/>
  <c r="AZ118" i="15" s="1"/>
  <c r="P118" i="15"/>
  <c r="AT118" i="15" s="1"/>
  <c r="Q118" i="15"/>
  <c r="AU118" i="15" s="1"/>
  <c r="R118" i="15"/>
  <c r="AV118" i="15" s="1"/>
  <c r="A120" i="15"/>
  <c r="D119" i="15"/>
  <c r="H119" i="15"/>
  <c r="F119" i="15"/>
  <c r="J119" i="15"/>
  <c r="I119" i="15"/>
  <c r="C119" i="15"/>
  <c r="K119" i="15"/>
  <c r="E119" i="15"/>
  <c r="G119" i="15"/>
  <c r="O118" i="15"/>
  <c r="AS118" i="15" s="1"/>
  <c r="N118" i="15"/>
  <c r="AR118" i="15" s="1"/>
  <c r="L118" i="15"/>
  <c r="AD118" i="15" s="1"/>
  <c r="S118" i="15"/>
  <c r="AW118" i="15" s="1"/>
  <c r="B72" i="6"/>
  <c r="E73" i="6" s="1"/>
  <c r="BA118" i="15" l="1"/>
  <c r="BB118" i="15" s="1"/>
  <c r="AE118" i="15"/>
  <c r="AC118" i="15"/>
  <c r="X118" i="15"/>
  <c r="AF118" i="15"/>
  <c r="AA118" i="15"/>
  <c r="T119" i="15"/>
  <c r="AX119" i="15" s="1"/>
  <c r="O119" i="15"/>
  <c r="AS119" i="15" s="1"/>
  <c r="P119" i="15"/>
  <c r="AT119" i="15" s="1"/>
  <c r="U119" i="15"/>
  <c r="AY119" i="15" s="1"/>
  <c r="A121" i="15"/>
  <c r="C120" i="15"/>
  <c r="G120" i="15"/>
  <c r="K120" i="15"/>
  <c r="E120" i="15"/>
  <c r="I120" i="15"/>
  <c r="H120" i="15"/>
  <c r="J120" i="15"/>
  <c r="D120" i="15"/>
  <c r="F120" i="15"/>
  <c r="V119" i="15"/>
  <c r="AZ119" i="15" s="1"/>
  <c r="Q119" i="15"/>
  <c r="AU119" i="15" s="1"/>
  <c r="Y118" i="15"/>
  <c r="N119" i="15"/>
  <c r="AR119" i="15" s="1"/>
  <c r="L119" i="15"/>
  <c r="AA119" i="15" s="1"/>
  <c r="S119" i="15"/>
  <c r="AW119" i="15" s="1"/>
  <c r="AB118" i="15"/>
  <c r="Z118" i="15"/>
  <c r="R119" i="15"/>
  <c r="AV119" i="15" s="1"/>
  <c r="E74" i="6"/>
  <c r="E72" i="6"/>
  <c r="C73" i="6"/>
  <c r="C74" i="6"/>
  <c r="C72" i="6"/>
  <c r="Q120" i="15" l="1"/>
  <c r="AU120" i="15" s="1"/>
  <c r="N120" i="15"/>
  <c r="AR120" i="15" s="1"/>
  <c r="L120" i="15"/>
  <c r="X120" i="15" s="1"/>
  <c r="X119" i="15"/>
  <c r="O120" i="15"/>
  <c r="AS120" i="15" s="1"/>
  <c r="Z120" i="15"/>
  <c r="P120" i="15"/>
  <c r="AT120" i="15" s="1"/>
  <c r="A122" i="15"/>
  <c r="F121" i="15"/>
  <c r="J121" i="15"/>
  <c r="D121" i="15"/>
  <c r="H121" i="15"/>
  <c r="G121" i="15"/>
  <c r="I121" i="15"/>
  <c r="C121" i="15"/>
  <c r="K121" i="15"/>
  <c r="E121" i="15"/>
  <c r="Z119" i="15"/>
  <c r="AD119" i="15"/>
  <c r="AB119" i="15"/>
  <c r="U120" i="15"/>
  <c r="AY120" i="15" s="1"/>
  <c r="AE120" i="15"/>
  <c r="AF120" i="15"/>
  <c r="V120" i="15"/>
  <c r="AZ120" i="15" s="1"/>
  <c r="BA119" i="15"/>
  <c r="BB119" i="15" s="1"/>
  <c r="AC119" i="15"/>
  <c r="AF119" i="15"/>
  <c r="S120" i="15"/>
  <c r="AW120" i="15" s="1"/>
  <c r="AB120" i="15"/>
  <c r="R120" i="15"/>
  <c r="AV120" i="15" s="1"/>
  <c r="AE119" i="15"/>
  <c r="Y119" i="15"/>
  <c r="AD120" i="15"/>
  <c r="T120" i="15"/>
  <c r="AX120" i="15" s="1"/>
  <c r="E75" i="6"/>
  <c r="C75" i="6"/>
  <c r="D72" i="6" s="1"/>
  <c r="AC120" i="15" l="1"/>
  <c r="Y120" i="15"/>
  <c r="AA120" i="15"/>
  <c r="P121" i="15"/>
  <c r="AT121" i="15" s="1"/>
  <c r="R121" i="15"/>
  <c r="AV121" i="15" s="1"/>
  <c r="Q121" i="15"/>
  <c r="AU121" i="15" s="1"/>
  <c r="BA120" i="15"/>
  <c r="BB120" i="15" s="1"/>
  <c r="V121" i="15"/>
  <c r="AZ121" i="15" s="1"/>
  <c r="S121" i="15"/>
  <c r="AW121" i="15" s="1"/>
  <c r="A123" i="15"/>
  <c r="E122" i="15"/>
  <c r="I122" i="15"/>
  <c r="C122" i="15"/>
  <c r="G122" i="15"/>
  <c r="K122" i="15"/>
  <c r="F122" i="15"/>
  <c r="H122" i="15"/>
  <c r="J122" i="15"/>
  <c r="D122" i="15"/>
  <c r="N121" i="15"/>
  <c r="AR121" i="15" s="1"/>
  <c r="L121" i="15"/>
  <c r="AB121" i="15" s="1"/>
  <c r="O121" i="15"/>
  <c r="AS121" i="15" s="1"/>
  <c r="T121" i="15"/>
  <c r="AX121" i="15" s="1"/>
  <c r="AE121" i="15"/>
  <c r="U121" i="15"/>
  <c r="AY121" i="15" s="1"/>
  <c r="B78" i="6"/>
  <c r="E78" i="6" s="1"/>
  <c r="X121" i="15" l="1"/>
  <c r="AC121" i="15"/>
  <c r="AA121" i="15"/>
  <c r="Y121" i="15"/>
  <c r="Z121" i="15"/>
  <c r="Q122" i="15"/>
  <c r="AU122" i="15" s="1"/>
  <c r="T122" i="15"/>
  <c r="AX122" i="15" s="1"/>
  <c r="O122" i="15"/>
  <c r="AS122" i="15" s="1"/>
  <c r="V122" i="15"/>
  <c r="AZ122" i="15" s="1"/>
  <c r="P122" i="15"/>
  <c r="AT122" i="15" s="1"/>
  <c r="U122" i="15"/>
  <c r="AY122" i="15" s="1"/>
  <c r="R122" i="15"/>
  <c r="AV122" i="15" s="1"/>
  <c r="A124" i="15"/>
  <c r="D123" i="15"/>
  <c r="H123" i="15"/>
  <c r="F123" i="15"/>
  <c r="J123" i="15"/>
  <c r="E123" i="15"/>
  <c r="G123" i="15"/>
  <c r="I123" i="15"/>
  <c r="C123" i="15"/>
  <c r="K123" i="15"/>
  <c r="AF121" i="15"/>
  <c r="AD121" i="15"/>
  <c r="BA121" i="15"/>
  <c r="BB121" i="15" s="1"/>
  <c r="S122" i="15"/>
  <c r="AW122" i="15" s="1"/>
  <c r="N122" i="15"/>
  <c r="AR122" i="15" s="1"/>
  <c r="L122" i="15"/>
  <c r="AA122" i="15" s="1"/>
  <c r="C78" i="6"/>
  <c r="E80" i="6"/>
  <c r="C79" i="6"/>
  <c r="E79" i="6"/>
  <c r="E81" i="6" s="1"/>
  <c r="C80" i="6"/>
  <c r="V123" i="15" l="1"/>
  <c r="AZ123" i="15" s="1"/>
  <c r="P123" i="15"/>
  <c r="AT123" i="15" s="1"/>
  <c r="O123" i="15"/>
  <c r="AS123" i="15" s="1"/>
  <c r="N123" i="15"/>
  <c r="AR123" i="15" s="1"/>
  <c r="L123" i="15"/>
  <c r="Y123" i="15" s="1"/>
  <c r="U123" i="15"/>
  <c r="AY123" i="15" s="1"/>
  <c r="A125" i="15"/>
  <c r="C124" i="15"/>
  <c r="G124" i="15"/>
  <c r="K124" i="15"/>
  <c r="E124" i="15"/>
  <c r="I124" i="15"/>
  <c r="D124" i="15"/>
  <c r="F124" i="15"/>
  <c r="H124" i="15"/>
  <c r="J124" i="15"/>
  <c r="AE122" i="15"/>
  <c r="AF122" i="15"/>
  <c r="AD122" i="15"/>
  <c r="X122" i="15"/>
  <c r="AD123" i="15"/>
  <c r="T123" i="15"/>
  <c r="AX123" i="15" s="1"/>
  <c r="Q123" i="15"/>
  <c r="AU123" i="15" s="1"/>
  <c r="BA122" i="15"/>
  <c r="BB122" i="15" s="1"/>
  <c r="Y122" i="15"/>
  <c r="AC122" i="15"/>
  <c r="R123" i="15"/>
  <c r="AV123" i="15" s="1"/>
  <c r="S123" i="15"/>
  <c r="AW123" i="15" s="1"/>
  <c r="AB122" i="15"/>
  <c r="Z122" i="15"/>
  <c r="C81" i="6"/>
  <c r="D78" i="6" s="1"/>
  <c r="B84" i="6" s="1"/>
  <c r="C84" i="6" s="1"/>
  <c r="C86" i="6"/>
  <c r="E86" i="6"/>
  <c r="AA123" i="15" l="1"/>
  <c r="S124" i="15"/>
  <c r="AW124" i="15" s="1"/>
  <c r="P124" i="15"/>
  <c r="AT124" i="15" s="1"/>
  <c r="A126" i="15"/>
  <c r="F125" i="15"/>
  <c r="J125" i="15"/>
  <c r="D125" i="15"/>
  <c r="H125" i="15"/>
  <c r="C125" i="15"/>
  <c r="K125" i="15"/>
  <c r="E125" i="15"/>
  <c r="G125" i="15"/>
  <c r="I125" i="15"/>
  <c r="AC123" i="15"/>
  <c r="Q124" i="15"/>
  <c r="AU124" i="15" s="1"/>
  <c r="V124" i="15"/>
  <c r="AZ124" i="15" s="1"/>
  <c r="BA123" i="15"/>
  <c r="BB123" i="15" s="1"/>
  <c r="Z123" i="15"/>
  <c r="O124" i="15"/>
  <c r="AS124" i="15" s="1"/>
  <c r="AB124" i="15"/>
  <c r="R124" i="15"/>
  <c r="AV124" i="15" s="1"/>
  <c r="AE123" i="15"/>
  <c r="AF123" i="15"/>
  <c r="AB123" i="15"/>
  <c r="U124" i="15"/>
  <c r="AY124" i="15" s="1"/>
  <c r="T124" i="15"/>
  <c r="AX124" i="15" s="1"/>
  <c r="L124" i="15"/>
  <c r="AC124" i="15" s="1"/>
  <c r="N124" i="15"/>
  <c r="AR124" i="15" s="1"/>
  <c r="X123" i="15"/>
  <c r="E85" i="6"/>
  <c r="E87" i="6" s="1"/>
  <c r="E84" i="6"/>
  <c r="R25" i="6"/>
  <c r="S25" i="6" s="1"/>
  <c r="L18" i="6" s="1"/>
  <c r="R23" i="6"/>
  <c r="K16" i="6" s="1"/>
  <c r="C85" i="6"/>
  <c r="C87" i="6" s="1"/>
  <c r="D84" i="6" s="1"/>
  <c r="R24" i="6"/>
  <c r="K17" i="6" s="1"/>
  <c r="S23" i="6"/>
  <c r="N16" i="6" s="1"/>
  <c r="S24" i="6"/>
  <c r="I31" i="6" s="1"/>
  <c r="J18" i="6"/>
  <c r="F32" i="6"/>
  <c r="K18" i="6"/>
  <c r="K19" i="6" s="1"/>
  <c r="D9" i="6" s="1"/>
  <c r="B9" i="7" s="1"/>
  <c r="R26" i="6"/>
  <c r="H2" i="6" s="1"/>
  <c r="E7" i="6" s="1"/>
  <c r="C7" i="7" s="1"/>
  <c r="L32" i="6"/>
  <c r="I32" i="6"/>
  <c r="P125" i="15" l="1"/>
  <c r="AT125" i="15" s="1"/>
  <c r="O125" i="15"/>
  <c r="AS125" i="15" s="1"/>
  <c r="BA124" i="15"/>
  <c r="BB124" i="15" s="1"/>
  <c r="AD124" i="15"/>
  <c r="V125" i="15"/>
  <c r="AZ125" i="15" s="1"/>
  <c r="U125" i="15"/>
  <c r="AY125" i="15" s="1"/>
  <c r="Z124" i="15"/>
  <c r="AE124" i="15"/>
  <c r="Y124" i="15"/>
  <c r="AF124" i="15"/>
  <c r="T125" i="15"/>
  <c r="AX125" i="15" s="1"/>
  <c r="N125" i="15"/>
  <c r="AR125" i="15" s="1"/>
  <c r="L125" i="15"/>
  <c r="Z125" i="15" s="1"/>
  <c r="Q125" i="15"/>
  <c r="AU125" i="15" s="1"/>
  <c r="X124" i="15"/>
  <c r="AA124" i="15"/>
  <c r="R125" i="15"/>
  <c r="AV125" i="15" s="1"/>
  <c r="S125" i="15"/>
  <c r="AW125" i="15" s="1"/>
  <c r="A127" i="15"/>
  <c r="E126" i="15"/>
  <c r="I126" i="15"/>
  <c r="C126" i="15"/>
  <c r="G126" i="15"/>
  <c r="K126" i="15"/>
  <c r="J126" i="15"/>
  <c r="D126" i="15"/>
  <c r="F126" i="15"/>
  <c r="H126" i="15"/>
  <c r="M16" i="6"/>
  <c r="I16" i="6"/>
  <c r="O18" i="6"/>
  <c r="I17" i="6"/>
  <c r="M18" i="6"/>
  <c r="F31" i="6"/>
  <c r="L16" i="6"/>
  <c r="J17" i="6"/>
  <c r="F30" i="6"/>
  <c r="N18" i="6"/>
  <c r="I18" i="6"/>
  <c r="J16" i="6"/>
  <c r="I30" i="6"/>
  <c r="I33" i="6" s="1"/>
  <c r="J31" i="6" s="1"/>
  <c r="K31" i="6" s="1"/>
  <c r="S26" i="6"/>
  <c r="I2" i="6" s="1"/>
  <c r="J2" i="6" s="1"/>
  <c r="K2" i="6" s="1"/>
  <c r="O16" i="6"/>
  <c r="O19" i="6" s="1"/>
  <c r="L30" i="6"/>
  <c r="L31" i="6"/>
  <c r="O17" i="6"/>
  <c r="N17" i="6"/>
  <c r="N19" i="6" s="1"/>
  <c r="E9" i="6" s="1"/>
  <c r="C9" i="7" s="1"/>
  <c r="M24" i="7" s="1"/>
  <c r="L17" i="6"/>
  <c r="B30" i="6"/>
  <c r="C30" i="6" s="1"/>
  <c r="M17" i="6"/>
  <c r="M19" i="6" s="1"/>
  <c r="D10" i="6" s="1"/>
  <c r="B10" i="7" s="1"/>
  <c r="B32" i="6"/>
  <c r="C32" i="6" s="1"/>
  <c r="I19" i="6"/>
  <c r="D8" i="6" s="1"/>
  <c r="B8" i="7" s="1"/>
  <c r="B31" i="6"/>
  <c r="C31" i="6" s="1"/>
  <c r="BA125" i="15" l="1"/>
  <c r="BB125" i="15" s="1"/>
  <c r="AD125" i="15"/>
  <c r="AB125" i="15"/>
  <c r="AA125" i="15"/>
  <c r="AC125" i="15"/>
  <c r="U126" i="15"/>
  <c r="AY126" i="15" s="1"/>
  <c r="Q126" i="15"/>
  <c r="AU126" i="15" s="1"/>
  <c r="R126" i="15"/>
  <c r="AV126" i="15" s="1"/>
  <c r="A128" i="15"/>
  <c r="D127" i="15"/>
  <c r="H127" i="15"/>
  <c r="F127" i="15"/>
  <c r="J127" i="15"/>
  <c r="I127" i="15"/>
  <c r="C127" i="15"/>
  <c r="K127" i="15"/>
  <c r="E127" i="15"/>
  <c r="G127" i="15"/>
  <c r="O126" i="15"/>
  <c r="AS126" i="15" s="1"/>
  <c r="L126" i="15"/>
  <c r="AE126" i="15" s="1"/>
  <c r="N126" i="15"/>
  <c r="AR126" i="15" s="1"/>
  <c r="AF125" i="15"/>
  <c r="Y125" i="15"/>
  <c r="AD126" i="15"/>
  <c r="T126" i="15"/>
  <c r="AX126" i="15" s="1"/>
  <c r="S126" i="15"/>
  <c r="AW126" i="15" s="1"/>
  <c r="V126" i="15"/>
  <c r="AZ126" i="15" s="1"/>
  <c r="Z126" i="15"/>
  <c r="P126" i="15"/>
  <c r="AT126" i="15" s="1"/>
  <c r="X125" i="15"/>
  <c r="AE125" i="15"/>
  <c r="J19" i="6"/>
  <c r="E8" i="6" s="1"/>
  <c r="C8" i="7" s="1"/>
  <c r="L19" i="6"/>
  <c r="E10" i="6" s="1"/>
  <c r="C10" i="7" s="1"/>
  <c r="D32" i="6"/>
  <c r="E32" i="6" s="1"/>
  <c r="F33" i="6"/>
  <c r="G32" i="6" s="1"/>
  <c r="H32" i="6" s="1"/>
  <c r="D31" i="6"/>
  <c r="E31" i="6" s="1"/>
  <c r="E11" i="6"/>
  <c r="C11" i="7" s="1"/>
  <c r="L33" i="6"/>
  <c r="M32" i="6" s="1"/>
  <c r="N32" i="6" s="1"/>
  <c r="D30" i="6"/>
  <c r="E30" i="6" s="1"/>
  <c r="F17" i="7"/>
  <c r="G17" i="7" s="1"/>
  <c r="P24" i="7" s="1"/>
  <c r="Q24" i="7" s="1"/>
  <c r="C33" i="6"/>
  <c r="D36" i="6" s="1"/>
  <c r="E36" i="6" s="1"/>
  <c r="M23" i="7"/>
  <c r="G30" i="6"/>
  <c r="H30" i="6" s="1"/>
  <c r="F16" i="7"/>
  <c r="G16" i="7" s="1"/>
  <c r="H16" i="7" s="1"/>
  <c r="F18" i="7"/>
  <c r="G18" i="7" s="1"/>
  <c r="H18" i="7" s="1"/>
  <c r="M25" i="7"/>
  <c r="J30" i="6"/>
  <c r="K30" i="6" s="1"/>
  <c r="J32" i="6"/>
  <c r="K32" i="6" s="1"/>
  <c r="H23" i="7"/>
  <c r="I23" i="7" s="1"/>
  <c r="J23" i="7" s="1"/>
  <c r="N23" i="7" s="1"/>
  <c r="H24" i="7"/>
  <c r="I24" i="7" s="1"/>
  <c r="J24" i="7" s="1"/>
  <c r="N24" i="7" s="1"/>
  <c r="H25" i="7"/>
  <c r="I25" i="7" s="1"/>
  <c r="J25" i="7" s="1"/>
  <c r="AF126" i="15" l="1"/>
  <c r="R127" i="15"/>
  <c r="AV127" i="15" s="1"/>
  <c r="T127" i="15"/>
  <c r="AX127" i="15" s="1"/>
  <c r="O127" i="15"/>
  <c r="AS127" i="15" s="1"/>
  <c r="AC126" i="15"/>
  <c r="X126" i="15"/>
  <c r="P127" i="15"/>
  <c r="AT127" i="15" s="1"/>
  <c r="U127" i="15"/>
  <c r="AY127" i="15" s="1"/>
  <c r="A129" i="15"/>
  <c r="C128" i="15"/>
  <c r="G128" i="15"/>
  <c r="K128" i="15"/>
  <c r="E128" i="15"/>
  <c r="I128" i="15"/>
  <c r="H128" i="15"/>
  <c r="J128" i="15"/>
  <c r="D128" i="15"/>
  <c r="F128" i="15"/>
  <c r="AA126" i="15"/>
  <c r="Y126" i="15"/>
  <c r="V127" i="15"/>
  <c r="AZ127" i="15" s="1"/>
  <c r="Q127" i="15"/>
  <c r="AU127" i="15" s="1"/>
  <c r="BA126" i="15"/>
  <c r="BB126" i="15" s="1"/>
  <c r="N127" i="15"/>
  <c r="AR127" i="15" s="1"/>
  <c r="L127" i="15"/>
  <c r="AD127" i="15" s="1"/>
  <c r="S127" i="15"/>
  <c r="AW127" i="15" s="1"/>
  <c r="AB126" i="15"/>
  <c r="E33" i="6"/>
  <c r="D40" i="6" s="1"/>
  <c r="E40" i="6" s="1"/>
  <c r="M30" i="6"/>
  <c r="N30" i="6" s="1"/>
  <c r="G31" i="6"/>
  <c r="H31" i="6" s="1"/>
  <c r="H17" i="7"/>
  <c r="H33" i="6"/>
  <c r="D37" i="6" s="1"/>
  <c r="E37" i="6" s="1"/>
  <c r="M31" i="6"/>
  <c r="N31" i="6" s="1"/>
  <c r="N33" i="6" s="1"/>
  <c r="D39" i="6" s="1"/>
  <c r="E39" i="6" s="1"/>
  <c r="P23" i="7"/>
  <c r="Q23" i="7" s="1"/>
  <c r="P25" i="7"/>
  <c r="Q25" i="7" s="1"/>
  <c r="N25" i="7"/>
  <c r="O25" i="7" s="1"/>
  <c r="K33" i="6"/>
  <c r="D38" i="6" s="1"/>
  <c r="E38" i="6" s="1"/>
  <c r="O24" i="7"/>
  <c r="E49" i="7" s="1"/>
  <c r="O23" i="7"/>
  <c r="AF127" i="15" l="1"/>
  <c r="Z127" i="15"/>
  <c r="Y127" i="15"/>
  <c r="X127" i="15"/>
  <c r="AC127" i="15"/>
  <c r="AB127" i="15"/>
  <c r="T128" i="15"/>
  <c r="AX128" i="15" s="1"/>
  <c r="N128" i="15"/>
  <c r="AR128" i="15" s="1"/>
  <c r="L128" i="15"/>
  <c r="AD128" i="15" s="1"/>
  <c r="BA127" i="15"/>
  <c r="BB127" i="15" s="1"/>
  <c r="O128" i="15"/>
  <c r="AS128" i="15" s="1"/>
  <c r="P128" i="15"/>
  <c r="AT128" i="15" s="1"/>
  <c r="A130" i="15"/>
  <c r="F129" i="15"/>
  <c r="J129" i="15"/>
  <c r="D129" i="15"/>
  <c r="H129" i="15"/>
  <c r="G129" i="15"/>
  <c r="I129" i="15"/>
  <c r="C129" i="15"/>
  <c r="K129" i="15"/>
  <c r="E129" i="15"/>
  <c r="U128" i="15"/>
  <c r="AY128" i="15" s="1"/>
  <c r="V128" i="15"/>
  <c r="AZ128" i="15" s="1"/>
  <c r="AA127" i="15"/>
  <c r="S128" i="15"/>
  <c r="AW128" i="15" s="1"/>
  <c r="R128" i="15"/>
  <c r="AV128" i="15" s="1"/>
  <c r="AE127" i="15"/>
  <c r="Q128" i="15"/>
  <c r="AU128" i="15" s="1"/>
  <c r="P26" i="7"/>
  <c r="Q26" i="7"/>
  <c r="C49" i="7"/>
  <c r="E50" i="7"/>
  <c r="C50" i="7"/>
  <c r="C48" i="7"/>
  <c r="E48" i="7"/>
  <c r="AE128" i="15" l="1"/>
  <c r="Z128" i="15"/>
  <c r="AA128" i="15"/>
  <c r="AB128" i="15"/>
  <c r="AF128" i="15"/>
  <c r="Y128" i="15"/>
  <c r="X128" i="15"/>
  <c r="AC128" i="15"/>
  <c r="P129" i="15"/>
  <c r="AT129" i="15" s="1"/>
  <c r="R129" i="15"/>
  <c r="AV129" i="15" s="1"/>
  <c r="Q129" i="15"/>
  <c r="AU129" i="15" s="1"/>
  <c r="BA128" i="15"/>
  <c r="BB128" i="15" s="1"/>
  <c r="V129" i="15"/>
  <c r="AZ129" i="15" s="1"/>
  <c r="S129" i="15"/>
  <c r="AW129" i="15" s="1"/>
  <c r="A131" i="15"/>
  <c r="E130" i="15"/>
  <c r="I130" i="15"/>
  <c r="C130" i="15"/>
  <c r="G130" i="15"/>
  <c r="K130" i="15"/>
  <c r="F130" i="15"/>
  <c r="H130" i="15"/>
  <c r="J130" i="15"/>
  <c r="D130" i="15"/>
  <c r="N129" i="15"/>
  <c r="AR129" i="15" s="1"/>
  <c r="L129" i="15"/>
  <c r="AA129" i="15" s="1"/>
  <c r="O129" i="15"/>
  <c r="AS129" i="15" s="1"/>
  <c r="T129" i="15"/>
  <c r="AX129" i="15" s="1"/>
  <c r="U129" i="15"/>
  <c r="AY129" i="15" s="1"/>
  <c r="E51" i="7"/>
  <c r="C51" i="7"/>
  <c r="D48" i="7" s="1"/>
  <c r="AD129" i="15" l="1"/>
  <c r="U130" i="15"/>
  <c r="AY130" i="15" s="1"/>
  <c r="R130" i="15"/>
  <c r="AV130" i="15" s="1"/>
  <c r="A132" i="15"/>
  <c r="D131" i="15"/>
  <c r="H131" i="15"/>
  <c r="F131" i="15"/>
  <c r="J131" i="15"/>
  <c r="E131" i="15"/>
  <c r="G131" i="15"/>
  <c r="I131" i="15"/>
  <c r="C131" i="15"/>
  <c r="K131" i="15"/>
  <c r="AF129" i="15"/>
  <c r="BA129" i="15"/>
  <c r="BB129" i="15" s="1"/>
  <c r="S130" i="15"/>
  <c r="AW130" i="15" s="1"/>
  <c r="X130" i="15"/>
  <c r="N130" i="15"/>
  <c r="AR130" i="15" s="1"/>
  <c r="L130" i="15"/>
  <c r="AE130" i="15" s="1"/>
  <c r="AB129" i="15"/>
  <c r="X129" i="15"/>
  <c r="AA130" i="15"/>
  <c r="Q130" i="15"/>
  <c r="AU130" i="15" s="1"/>
  <c r="AD130" i="15"/>
  <c r="T130" i="15"/>
  <c r="AX130" i="15" s="1"/>
  <c r="AC129" i="15"/>
  <c r="Z129" i="15"/>
  <c r="AE129" i="15"/>
  <c r="Y129" i="15"/>
  <c r="O130" i="15"/>
  <c r="AS130" i="15" s="1"/>
  <c r="Y130" i="15"/>
  <c r="AF130" i="15"/>
  <c r="V130" i="15"/>
  <c r="AZ130" i="15" s="1"/>
  <c r="Z130" i="15"/>
  <c r="P130" i="15"/>
  <c r="AT130" i="15" s="1"/>
  <c r="B54" i="7"/>
  <c r="C56" i="7" s="1"/>
  <c r="C54" i="7"/>
  <c r="BA130" i="15" l="1"/>
  <c r="BB130" i="15" s="1"/>
  <c r="AD131" i="15"/>
  <c r="T131" i="15"/>
  <c r="AX131" i="15" s="1"/>
  <c r="Q131" i="15"/>
  <c r="AU131" i="15" s="1"/>
  <c r="R131" i="15"/>
  <c r="AV131" i="15" s="1"/>
  <c r="S131" i="15"/>
  <c r="AW131" i="15" s="1"/>
  <c r="AB130" i="15"/>
  <c r="V131" i="15"/>
  <c r="AZ131" i="15" s="1"/>
  <c r="P131" i="15"/>
  <c r="AT131" i="15" s="1"/>
  <c r="O131" i="15"/>
  <c r="AS131" i="15" s="1"/>
  <c r="AC130" i="15"/>
  <c r="N131" i="15"/>
  <c r="AR131" i="15" s="1"/>
  <c r="L131" i="15"/>
  <c r="Z131" i="15" s="1"/>
  <c r="X131" i="15"/>
  <c r="U131" i="15"/>
  <c r="AY131" i="15" s="1"/>
  <c r="A133" i="15"/>
  <c r="C132" i="15"/>
  <c r="G132" i="15"/>
  <c r="K132" i="15"/>
  <c r="E132" i="15"/>
  <c r="I132" i="15"/>
  <c r="D132" i="15"/>
  <c r="F132" i="15"/>
  <c r="H132" i="15"/>
  <c r="J132" i="15"/>
  <c r="E56" i="7"/>
  <c r="E54" i="7"/>
  <c r="E55" i="7"/>
  <c r="C55" i="7"/>
  <c r="C57" i="7" s="1"/>
  <c r="D54" i="7" s="1"/>
  <c r="E57" i="7"/>
  <c r="AE131" i="15" l="1"/>
  <c r="AA131" i="15"/>
  <c r="AF131" i="15"/>
  <c r="AC131" i="15"/>
  <c r="Q132" i="15"/>
  <c r="AU132" i="15" s="1"/>
  <c r="U132" i="15"/>
  <c r="AY132" i="15" s="1"/>
  <c r="T132" i="15"/>
  <c r="AX132" i="15" s="1"/>
  <c r="L132" i="15"/>
  <c r="AA132" i="15" s="1"/>
  <c r="N132" i="15"/>
  <c r="AR132" i="15" s="1"/>
  <c r="S132" i="15"/>
  <c r="AW132" i="15" s="1"/>
  <c r="P132" i="15"/>
  <c r="AT132" i="15" s="1"/>
  <c r="A134" i="15"/>
  <c r="F133" i="15"/>
  <c r="J133" i="15"/>
  <c r="D133" i="15"/>
  <c r="H133" i="15"/>
  <c r="C133" i="15"/>
  <c r="K133" i="15"/>
  <c r="E133" i="15"/>
  <c r="G133" i="15"/>
  <c r="I133" i="15"/>
  <c r="Y131" i="15"/>
  <c r="AB131" i="15"/>
  <c r="V132" i="15"/>
  <c r="AZ132" i="15" s="1"/>
  <c r="BA131" i="15"/>
  <c r="BB131" i="15" s="1"/>
  <c r="O132" i="15"/>
  <c r="AS132" i="15" s="1"/>
  <c r="R132" i="15"/>
  <c r="AV132" i="15" s="1"/>
  <c r="B60" i="7"/>
  <c r="C62" i="7" s="1"/>
  <c r="Z132" i="15" l="1"/>
  <c r="AF132" i="15"/>
  <c r="V133" i="15"/>
  <c r="AZ133" i="15" s="1"/>
  <c r="U133" i="15"/>
  <c r="AY133" i="15" s="1"/>
  <c r="AE132" i="15"/>
  <c r="AB132" i="15"/>
  <c r="T133" i="15"/>
  <c r="AX133" i="15" s="1"/>
  <c r="N133" i="15"/>
  <c r="AR133" i="15" s="1"/>
  <c r="L133" i="15"/>
  <c r="AE133" i="15" s="1"/>
  <c r="Q133" i="15"/>
  <c r="AU133" i="15" s="1"/>
  <c r="X132" i="15"/>
  <c r="R133" i="15"/>
  <c r="AV133" i="15" s="1"/>
  <c r="S133" i="15"/>
  <c r="AW133" i="15" s="1"/>
  <c r="A135" i="15"/>
  <c r="E134" i="15"/>
  <c r="I134" i="15"/>
  <c r="C134" i="15"/>
  <c r="G134" i="15"/>
  <c r="K134" i="15"/>
  <c r="J134" i="15"/>
  <c r="D134" i="15"/>
  <c r="F134" i="15"/>
  <c r="H134" i="15"/>
  <c r="AC132" i="15"/>
  <c r="Y132" i="15"/>
  <c r="P133" i="15"/>
  <c r="AT133" i="15" s="1"/>
  <c r="O133" i="15"/>
  <c r="AS133" i="15" s="1"/>
  <c r="BA132" i="15"/>
  <c r="BB132" i="15" s="1"/>
  <c r="AD132" i="15"/>
  <c r="E61" i="7"/>
  <c r="C61" i="7"/>
  <c r="E60" i="7"/>
  <c r="C60" i="7"/>
  <c r="E62" i="7"/>
  <c r="AB133" i="15" l="1"/>
  <c r="AF133" i="15"/>
  <c r="Y133" i="15"/>
  <c r="AC133" i="15"/>
  <c r="X133" i="15"/>
  <c r="Z133" i="15"/>
  <c r="AA133" i="15"/>
  <c r="AD133" i="15"/>
  <c r="N134" i="15"/>
  <c r="AR134" i="15" s="1"/>
  <c r="L134" i="15"/>
  <c r="AC134" i="15" s="1"/>
  <c r="BA133" i="15"/>
  <c r="BB133" i="15" s="1"/>
  <c r="U134" i="15"/>
  <c r="AY134" i="15" s="1"/>
  <c r="S134" i="15"/>
  <c r="AW134" i="15" s="1"/>
  <c r="V134" i="15"/>
  <c r="AZ134" i="15" s="1"/>
  <c r="P134" i="15"/>
  <c r="AT134" i="15" s="1"/>
  <c r="Q134" i="15"/>
  <c r="AU134" i="15" s="1"/>
  <c r="AB134" i="15"/>
  <c r="R134" i="15"/>
  <c r="AV134" i="15" s="1"/>
  <c r="A136" i="15"/>
  <c r="D135" i="15"/>
  <c r="H135" i="15"/>
  <c r="F135" i="15"/>
  <c r="J135" i="15"/>
  <c r="I135" i="15"/>
  <c r="C135" i="15"/>
  <c r="K135" i="15"/>
  <c r="E135" i="15"/>
  <c r="G135" i="15"/>
  <c r="Y134" i="15"/>
  <c r="O134" i="15"/>
  <c r="AS134" i="15" s="1"/>
  <c r="T134" i="15"/>
  <c r="AX134" i="15" s="1"/>
  <c r="C63" i="7"/>
  <c r="D60" i="7" s="1"/>
  <c r="E63" i="7"/>
  <c r="Z134" i="15" l="1"/>
  <c r="AD134" i="15"/>
  <c r="AA134" i="15"/>
  <c r="AF134" i="15"/>
  <c r="AE134" i="15"/>
  <c r="X134" i="15"/>
  <c r="R135" i="15"/>
  <c r="AV135" i="15" s="1"/>
  <c r="T135" i="15"/>
  <c r="AX135" i="15" s="1"/>
  <c r="P135" i="15"/>
  <c r="AT135" i="15" s="1"/>
  <c r="U135" i="15"/>
  <c r="AY135" i="15" s="1"/>
  <c r="A137" i="15"/>
  <c r="C136" i="15"/>
  <c r="G136" i="15"/>
  <c r="K136" i="15"/>
  <c r="E136" i="15"/>
  <c r="I136" i="15"/>
  <c r="H136" i="15"/>
  <c r="J136" i="15"/>
  <c r="D136" i="15"/>
  <c r="F136" i="15"/>
  <c r="V135" i="15"/>
  <c r="AZ135" i="15" s="1"/>
  <c r="Q135" i="15"/>
  <c r="AU135" i="15" s="1"/>
  <c r="BA134" i="15"/>
  <c r="BB134" i="15" s="1"/>
  <c r="N135" i="15"/>
  <c r="AR135" i="15" s="1"/>
  <c r="L135" i="15"/>
  <c r="Z135" i="15" s="1"/>
  <c r="S135" i="15"/>
  <c r="AW135" i="15" s="1"/>
  <c r="O135" i="15"/>
  <c r="AS135" i="15" s="1"/>
  <c r="B66" i="7"/>
  <c r="C67" i="7" s="1"/>
  <c r="C66" i="7"/>
  <c r="BA135" i="15" l="1"/>
  <c r="BB135" i="15" s="1"/>
  <c r="U136" i="15"/>
  <c r="AY136" i="15" s="1"/>
  <c r="V136" i="15"/>
  <c r="AZ136" i="15" s="1"/>
  <c r="AC135" i="15"/>
  <c r="AF135" i="15"/>
  <c r="S136" i="15"/>
  <c r="AW136" i="15" s="1"/>
  <c r="R136" i="15"/>
  <c r="AV136" i="15" s="1"/>
  <c r="AE135" i="15"/>
  <c r="AD135" i="15"/>
  <c r="Q136" i="15"/>
  <c r="AU136" i="15" s="1"/>
  <c r="T136" i="15"/>
  <c r="AX136" i="15" s="1"/>
  <c r="N136" i="15"/>
  <c r="AR136" i="15" s="1"/>
  <c r="L136" i="15"/>
  <c r="AB136" i="15" s="1"/>
  <c r="AB135" i="15"/>
  <c r="Y135" i="15"/>
  <c r="X135" i="15"/>
  <c r="AA135" i="15"/>
  <c r="O136" i="15"/>
  <c r="AS136" i="15" s="1"/>
  <c r="P136" i="15"/>
  <c r="AT136" i="15" s="1"/>
  <c r="A138" i="15"/>
  <c r="F137" i="15"/>
  <c r="J137" i="15"/>
  <c r="D137" i="15"/>
  <c r="H137" i="15"/>
  <c r="G137" i="15"/>
  <c r="I137" i="15"/>
  <c r="C137" i="15"/>
  <c r="K137" i="15"/>
  <c r="E137" i="15"/>
  <c r="E67" i="7"/>
  <c r="E68" i="7"/>
  <c r="E66" i="7"/>
  <c r="E69" i="7" s="1"/>
  <c r="C68" i="7"/>
  <c r="C69" i="7"/>
  <c r="D66" i="7" s="1"/>
  <c r="AE136" i="15" l="1"/>
  <c r="Z136" i="15"/>
  <c r="BA136" i="15"/>
  <c r="BB136" i="15" s="1"/>
  <c r="Y136" i="15"/>
  <c r="AA136" i="15"/>
  <c r="T137" i="15"/>
  <c r="AX137" i="15" s="1"/>
  <c r="V137" i="15"/>
  <c r="AZ137" i="15" s="1"/>
  <c r="S137" i="15"/>
  <c r="AW137" i="15" s="1"/>
  <c r="A139" i="15"/>
  <c r="E138" i="15"/>
  <c r="I138" i="15"/>
  <c r="C138" i="15"/>
  <c r="G138" i="15"/>
  <c r="K138" i="15"/>
  <c r="F138" i="15"/>
  <c r="H138" i="15"/>
  <c r="J138" i="15"/>
  <c r="D138" i="15"/>
  <c r="N137" i="15"/>
  <c r="AR137" i="15" s="1"/>
  <c r="L137" i="15"/>
  <c r="AD137" i="15" s="1"/>
  <c r="O137" i="15"/>
  <c r="AS137" i="15" s="1"/>
  <c r="AD136" i="15"/>
  <c r="AC136" i="15"/>
  <c r="AF136" i="15"/>
  <c r="U137" i="15"/>
  <c r="AY137" i="15" s="1"/>
  <c r="P137" i="15"/>
  <c r="AT137" i="15" s="1"/>
  <c r="R137" i="15"/>
  <c r="AV137" i="15" s="1"/>
  <c r="Q137" i="15"/>
  <c r="AU137" i="15" s="1"/>
  <c r="X136" i="15"/>
  <c r="B72" i="7"/>
  <c r="C73" i="7" s="1"/>
  <c r="AA137" i="15" l="1"/>
  <c r="Z137" i="15"/>
  <c r="Y137" i="15"/>
  <c r="O138" i="15"/>
  <c r="AS138" i="15" s="1"/>
  <c r="Y138" i="15"/>
  <c r="V138" i="15"/>
  <c r="AZ138" i="15" s="1"/>
  <c r="P138" i="15"/>
  <c r="AT138" i="15" s="1"/>
  <c r="U138" i="15"/>
  <c r="AY138" i="15" s="1"/>
  <c r="AB138" i="15"/>
  <c r="R138" i="15"/>
  <c r="AV138" i="15" s="1"/>
  <c r="A140" i="15"/>
  <c r="D139" i="15"/>
  <c r="H139" i="15"/>
  <c r="F139" i="15"/>
  <c r="J139" i="15"/>
  <c r="E139" i="15"/>
  <c r="G139" i="15"/>
  <c r="I139" i="15"/>
  <c r="C139" i="15"/>
  <c r="K139" i="15"/>
  <c r="AF137" i="15"/>
  <c r="BA137" i="15"/>
  <c r="BB137" i="15" s="1"/>
  <c r="S138" i="15"/>
  <c r="AW138" i="15" s="1"/>
  <c r="AC138" i="15"/>
  <c r="X138" i="15"/>
  <c r="N138" i="15"/>
  <c r="AR138" i="15" s="1"/>
  <c r="L138" i="15"/>
  <c r="AF138" i="15" s="1"/>
  <c r="AB137" i="15"/>
  <c r="AE137" i="15"/>
  <c r="X137" i="15"/>
  <c r="AA138" i="15"/>
  <c r="Q138" i="15"/>
  <c r="AU138" i="15" s="1"/>
  <c r="AD138" i="15"/>
  <c r="T138" i="15"/>
  <c r="AX138" i="15" s="1"/>
  <c r="AC137" i="15"/>
  <c r="C74" i="7"/>
  <c r="E72" i="7"/>
  <c r="C72" i="7"/>
  <c r="E73" i="7"/>
  <c r="E74" i="7"/>
  <c r="Z138" i="15" l="1"/>
  <c r="BA138" i="15"/>
  <c r="BB138" i="15" s="1"/>
  <c r="T139" i="15"/>
  <c r="AX139" i="15" s="1"/>
  <c r="Q139" i="15"/>
  <c r="AU139" i="15" s="1"/>
  <c r="R139" i="15"/>
  <c r="AV139" i="15" s="1"/>
  <c r="S139" i="15"/>
  <c r="AW139" i="15" s="1"/>
  <c r="V139" i="15"/>
  <c r="AZ139" i="15" s="1"/>
  <c r="P139" i="15"/>
  <c r="AT139" i="15" s="1"/>
  <c r="O139" i="15"/>
  <c r="AS139" i="15" s="1"/>
  <c r="N139" i="15"/>
  <c r="AR139" i="15" s="1"/>
  <c r="L139" i="15"/>
  <c r="AF139" i="15" s="1"/>
  <c r="U139" i="15"/>
  <c r="AY139" i="15" s="1"/>
  <c r="A141" i="15"/>
  <c r="C140" i="15"/>
  <c r="G140" i="15"/>
  <c r="K140" i="15"/>
  <c r="E140" i="15"/>
  <c r="I140" i="15"/>
  <c r="D140" i="15"/>
  <c r="F140" i="15"/>
  <c r="H140" i="15"/>
  <c r="J140" i="15"/>
  <c r="AE138" i="15"/>
  <c r="C75" i="7"/>
  <c r="D72" i="7" s="1"/>
  <c r="E75" i="7"/>
  <c r="X139" i="15" l="1"/>
  <c r="Y139" i="15"/>
  <c r="AB139" i="15"/>
  <c r="U140" i="15"/>
  <c r="AY140" i="15" s="1"/>
  <c r="L140" i="15"/>
  <c r="X140" i="15" s="1"/>
  <c r="N140" i="15"/>
  <c r="AR140" i="15" s="1"/>
  <c r="AD139" i="15"/>
  <c r="S140" i="15"/>
  <c r="AW140" i="15" s="1"/>
  <c r="Z140" i="15"/>
  <c r="P140" i="15"/>
  <c r="AT140" i="15" s="1"/>
  <c r="A142" i="15"/>
  <c r="F141" i="15"/>
  <c r="J141" i="15"/>
  <c r="D141" i="15"/>
  <c r="H141" i="15"/>
  <c r="C141" i="15"/>
  <c r="K141" i="15"/>
  <c r="E141" i="15"/>
  <c r="G141" i="15"/>
  <c r="I141" i="15"/>
  <c r="Q140" i="15"/>
  <c r="AU140" i="15" s="1"/>
  <c r="AA140" i="15"/>
  <c r="V140" i="15"/>
  <c r="AZ140" i="15" s="1"/>
  <c r="BA139" i="15"/>
  <c r="BB139" i="15" s="1"/>
  <c r="Z139" i="15"/>
  <c r="AC139" i="15"/>
  <c r="AA139" i="15"/>
  <c r="O140" i="15"/>
  <c r="AS140" i="15" s="1"/>
  <c r="R140" i="15"/>
  <c r="AV140" i="15" s="1"/>
  <c r="AE139" i="15"/>
  <c r="T140" i="15"/>
  <c r="AX140" i="15" s="1"/>
  <c r="B78" i="7"/>
  <c r="E79" i="7" s="1"/>
  <c r="E80" i="7"/>
  <c r="C80" i="7"/>
  <c r="E78" i="7"/>
  <c r="C78" i="7"/>
  <c r="C79" i="7"/>
  <c r="AD140" i="15" l="1"/>
  <c r="Y140" i="15"/>
  <c r="AE140" i="15"/>
  <c r="P141" i="15"/>
  <c r="AT141" i="15" s="1"/>
  <c r="O141" i="15"/>
  <c r="AS141" i="15" s="1"/>
  <c r="V141" i="15"/>
  <c r="AZ141" i="15" s="1"/>
  <c r="U141" i="15"/>
  <c r="AY141" i="15" s="1"/>
  <c r="BA140" i="15"/>
  <c r="BB140" i="15" s="1"/>
  <c r="T141" i="15"/>
  <c r="AX141" i="15" s="1"/>
  <c r="N141" i="15"/>
  <c r="AR141" i="15" s="1"/>
  <c r="L141" i="15"/>
  <c r="Z141" i="15" s="1"/>
  <c r="Q141" i="15"/>
  <c r="AU141" i="15" s="1"/>
  <c r="AB140" i="15"/>
  <c r="AF140" i="15"/>
  <c r="R141" i="15"/>
  <c r="AV141" i="15" s="1"/>
  <c r="S141" i="15"/>
  <c r="AW141" i="15" s="1"/>
  <c r="A143" i="15"/>
  <c r="E142" i="15"/>
  <c r="I142" i="15"/>
  <c r="C142" i="15"/>
  <c r="G142" i="15"/>
  <c r="K142" i="15"/>
  <c r="J142" i="15"/>
  <c r="D142" i="15"/>
  <c r="F142" i="15"/>
  <c r="H142" i="15"/>
  <c r="AC140" i="15"/>
  <c r="E81" i="7"/>
  <c r="C81" i="7"/>
  <c r="D78" i="7" s="1"/>
  <c r="S142" i="15" l="1"/>
  <c r="AW142" i="15" s="1"/>
  <c r="V142" i="15"/>
  <c r="AZ142" i="15" s="1"/>
  <c r="P142" i="15"/>
  <c r="AT142" i="15" s="1"/>
  <c r="X141" i="15"/>
  <c r="Q142" i="15"/>
  <c r="AU142" i="15" s="1"/>
  <c r="R142" i="15"/>
  <c r="AV142" i="15" s="1"/>
  <c r="A144" i="15"/>
  <c r="D143" i="15"/>
  <c r="H143" i="15"/>
  <c r="F143" i="15"/>
  <c r="J143" i="15"/>
  <c r="I143" i="15"/>
  <c r="C143" i="15"/>
  <c r="K143" i="15"/>
  <c r="E143" i="15"/>
  <c r="G143" i="15"/>
  <c r="AB141" i="15"/>
  <c r="AA141" i="15"/>
  <c r="AD141" i="15"/>
  <c r="AE141" i="15"/>
  <c r="Y141" i="15"/>
  <c r="O142" i="15"/>
  <c r="AS142" i="15" s="1"/>
  <c r="L142" i="15"/>
  <c r="Z142" i="15" s="1"/>
  <c r="N142" i="15"/>
  <c r="AR142" i="15" s="1"/>
  <c r="U142" i="15"/>
  <c r="AY142" i="15" s="1"/>
  <c r="T142" i="15"/>
  <c r="AX142" i="15" s="1"/>
  <c r="AC141" i="15"/>
  <c r="BA141" i="15"/>
  <c r="BB141" i="15" s="1"/>
  <c r="AF141" i="15"/>
  <c r="B84" i="7"/>
  <c r="C84" i="7" s="1"/>
  <c r="E84" i="7"/>
  <c r="R24" i="7"/>
  <c r="AF142" i="15" l="1"/>
  <c r="BA142" i="15"/>
  <c r="BB142" i="15" s="1"/>
  <c r="S143" i="15"/>
  <c r="AW143" i="15" s="1"/>
  <c r="AE142" i="15"/>
  <c r="Y142" i="15"/>
  <c r="P143" i="15"/>
  <c r="AT143" i="15" s="1"/>
  <c r="U143" i="15"/>
  <c r="AY143" i="15" s="1"/>
  <c r="A145" i="15"/>
  <c r="C144" i="15"/>
  <c r="G144" i="15"/>
  <c r="K144" i="15"/>
  <c r="E144" i="15"/>
  <c r="I144" i="15"/>
  <c r="H144" i="15"/>
  <c r="J144" i="15"/>
  <c r="D144" i="15"/>
  <c r="F144" i="15"/>
  <c r="AA142" i="15"/>
  <c r="V143" i="15"/>
  <c r="AZ143" i="15" s="1"/>
  <c r="Q143" i="15"/>
  <c r="AU143" i="15" s="1"/>
  <c r="AD142" i="15"/>
  <c r="N143" i="15"/>
  <c r="AR143" i="15" s="1"/>
  <c r="L143" i="15"/>
  <c r="AC143" i="15" s="1"/>
  <c r="AB142" i="15"/>
  <c r="AC142" i="15"/>
  <c r="X142" i="15"/>
  <c r="R143" i="15"/>
  <c r="AV143" i="15" s="1"/>
  <c r="AB143" i="15"/>
  <c r="T143" i="15"/>
  <c r="AX143" i="15" s="1"/>
  <c r="Y143" i="15"/>
  <c r="O143" i="15"/>
  <c r="AS143" i="15" s="1"/>
  <c r="C86" i="7"/>
  <c r="R25" i="7"/>
  <c r="S25" i="7" s="1"/>
  <c r="L32" i="7" s="1"/>
  <c r="C85" i="7"/>
  <c r="E86" i="7"/>
  <c r="R23" i="7"/>
  <c r="S23" i="7" s="1"/>
  <c r="M16" i="7" s="1"/>
  <c r="E85" i="7"/>
  <c r="M18" i="7"/>
  <c r="N18" i="7"/>
  <c r="F32" i="7"/>
  <c r="K18" i="7"/>
  <c r="I32" i="7"/>
  <c r="I18" i="7"/>
  <c r="O18" i="7"/>
  <c r="J18" i="7"/>
  <c r="C87" i="7"/>
  <c r="D84" i="7" s="1"/>
  <c r="S24" i="7"/>
  <c r="J17" i="7"/>
  <c r="I17" i="7"/>
  <c r="K17" i="7"/>
  <c r="F31" i="7"/>
  <c r="R26" i="7"/>
  <c r="B32" i="7" s="1"/>
  <c r="C32" i="7" s="1"/>
  <c r="BA143" i="15" l="1"/>
  <c r="BB143" i="15" s="1"/>
  <c r="AA143" i="15"/>
  <c r="U144" i="15"/>
  <c r="AY144" i="15" s="1"/>
  <c r="V144" i="15"/>
  <c r="AZ144" i="15" s="1"/>
  <c r="S144" i="15"/>
  <c r="AW144" i="15" s="1"/>
  <c r="R144" i="15"/>
  <c r="AV144" i="15" s="1"/>
  <c r="AE143" i="15"/>
  <c r="Q144" i="15"/>
  <c r="AU144" i="15" s="1"/>
  <c r="T144" i="15"/>
  <c r="AX144" i="15" s="1"/>
  <c r="L144" i="15"/>
  <c r="AE144" i="15" s="1"/>
  <c r="N144" i="15"/>
  <c r="AR144" i="15" s="1"/>
  <c r="AD143" i="15"/>
  <c r="X143" i="15"/>
  <c r="AF143" i="15"/>
  <c r="O144" i="15"/>
  <c r="AS144" i="15" s="1"/>
  <c r="P144" i="15"/>
  <c r="AT144" i="15" s="1"/>
  <c r="A146" i="15"/>
  <c r="F145" i="15"/>
  <c r="J145" i="15"/>
  <c r="D145" i="15"/>
  <c r="H145" i="15"/>
  <c r="G145" i="15"/>
  <c r="I145" i="15"/>
  <c r="C145" i="15"/>
  <c r="K145" i="15"/>
  <c r="E145" i="15"/>
  <c r="Z143" i="15"/>
  <c r="E87" i="7"/>
  <c r="L30" i="7"/>
  <c r="L18" i="7"/>
  <c r="I30" i="7"/>
  <c r="L16" i="7"/>
  <c r="F30" i="7"/>
  <c r="F33" i="7" s="1"/>
  <c r="G30" i="7" s="1"/>
  <c r="H30" i="7" s="1"/>
  <c r="O16" i="7"/>
  <c r="J16" i="7"/>
  <c r="J19" i="7" s="1"/>
  <c r="E8" i="7" s="1"/>
  <c r="C8" i="8" s="1"/>
  <c r="K16" i="7"/>
  <c r="K19" i="7" s="1"/>
  <c r="D9" i="7" s="1"/>
  <c r="B9" i="8" s="1"/>
  <c r="N16" i="7"/>
  <c r="I16" i="7"/>
  <c r="I19" i="7" s="1"/>
  <c r="D8" i="7" s="1"/>
  <c r="B8" i="8" s="1"/>
  <c r="B31" i="7"/>
  <c r="C31" i="7" s="1"/>
  <c r="B30" i="7"/>
  <c r="C30" i="7" s="1"/>
  <c r="C33" i="7" s="1"/>
  <c r="D36" i="7" s="1"/>
  <c r="E36" i="7" s="1"/>
  <c r="H2" i="7"/>
  <c r="E7" i="7" s="1"/>
  <c r="C7" i="8" s="1"/>
  <c r="O17" i="7"/>
  <c r="O19" i="7" s="1"/>
  <c r="I31" i="7"/>
  <c r="I33" i="7" s="1"/>
  <c r="S26" i="7"/>
  <c r="L31" i="7"/>
  <c r="L33" i="7" s="1"/>
  <c r="M31" i="7" s="1"/>
  <c r="N31" i="7" s="1"/>
  <c r="L17" i="7"/>
  <c r="N17" i="7"/>
  <c r="M17" i="7"/>
  <c r="M19" i="7" s="1"/>
  <c r="D10" i="7" s="1"/>
  <c r="B10" i="8" s="1"/>
  <c r="Z144" i="15" l="1"/>
  <c r="X144" i="15"/>
  <c r="Y144" i="15"/>
  <c r="BA144" i="15"/>
  <c r="BB144" i="15" s="1"/>
  <c r="AD144" i="15"/>
  <c r="V145" i="15"/>
  <c r="AZ145" i="15" s="1"/>
  <c r="S145" i="15"/>
  <c r="AW145" i="15" s="1"/>
  <c r="A147" i="15"/>
  <c r="E146" i="15"/>
  <c r="I146" i="15"/>
  <c r="C146" i="15"/>
  <c r="G146" i="15"/>
  <c r="K146" i="15"/>
  <c r="F146" i="15"/>
  <c r="H146" i="15"/>
  <c r="J146" i="15"/>
  <c r="D146" i="15"/>
  <c r="N145" i="15"/>
  <c r="AR145" i="15" s="1"/>
  <c r="L145" i="15"/>
  <c r="AF145" i="15" s="1"/>
  <c r="O145" i="15"/>
  <c r="AS145" i="15" s="1"/>
  <c r="AA144" i="15"/>
  <c r="AB144" i="15"/>
  <c r="AF144" i="15"/>
  <c r="T145" i="15"/>
  <c r="AX145" i="15" s="1"/>
  <c r="U145" i="15"/>
  <c r="AY145" i="15" s="1"/>
  <c r="P145" i="15"/>
  <c r="AT145" i="15" s="1"/>
  <c r="R145" i="15"/>
  <c r="AV145" i="15" s="1"/>
  <c r="AA145" i="15"/>
  <c r="Q145" i="15"/>
  <c r="AU145" i="15" s="1"/>
  <c r="AC144" i="15"/>
  <c r="L19" i="7"/>
  <c r="E10" i="7" s="1"/>
  <c r="C10" i="8" s="1"/>
  <c r="H23" i="8" s="1"/>
  <c r="I23" i="8" s="1"/>
  <c r="J23" i="8" s="1"/>
  <c r="N19" i="7"/>
  <c r="E9" i="7" s="1"/>
  <c r="C9" i="8" s="1"/>
  <c r="M25" i="8" s="1"/>
  <c r="G32" i="7"/>
  <c r="H32" i="7" s="1"/>
  <c r="G31" i="7"/>
  <c r="H31" i="7" s="1"/>
  <c r="H33" i="7" s="1"/>
  <c r="D37" i="7" s="1"/>
  <c r="E37" i="7" s="1"/>
  <c r="F17" i="8"/>
  <c r="G17" i="8" s="1"/>
  <c r="P24" i="8" s="1"/>
  <c r="Q24" i="8" s="1"/>
  <c r="F18" i="8"/>
  <c r="G18" i="8" s="1"/>
  <c r="P25" i="8" s="1"/>
  <c r="Q25" i="8" s="1"/>
  <c r="F16" i="8"/>
  <c r="G16" i="8" s="1"/>
  <c r="P23" i="8" s="1"/>
  <c r="Q23" i="8" s="1"/>
  <c r="M30" i="7"/>
  <c r="N30" i="7" s="1"/>
  <c r="M32" i="7"/>
  <c r="N32" i="7" s="1"/>
  <c r="M23" i="8"/>
  <c r="H24" i="8"/>
  <c r="I24" i="8" s="1"/>
  <c r="J24" i="8" s="1"/>
  <c r="H25" i="8"/>
  <c r="I25" i="8" s="1"/>
  <c r="J25" i="8" s="1"/>
  <c r="N25" i="8" s="1"/>
  <c r="J30" i="7"/>
  <c r="K30" i="7" s="1"/>
  <c r="J32" i="7"/>
  <c r="K32" i="7" s="1"/>
  <c r="J31" i="7"/>
  <c r="K31" i="7" s="1"/>
  <c r="D32" i="7"/>
  <c r="E32" i="7" s="1"/>
  <c r="D31" i="7"/>
  <c r="E31" i="7" s="1"/>
  <c r="I2" i="7"/>
  <c r="D30" i="7"/>
  <c r="E30" i="7" s="1"/>
  <c r="M24" i="8"/>
  <c r="AE145" i="15" l="1"/>
  <c r="AB145" i="15"/>
  <c r="X145" i="15"/>
  <c r="Y145" i="15"/>
  <c r="Z145" i="15"/>
  <c r="AD145" i="15"/>
  <c r="BA145" i="15"/>
  <c r="BB145" i="15" s="1"/>
  <c r="S146" i="15"/>
  <c r="AW146" i="15" s="1"/>
  <c r="N146" i="15"/>
  <c r="AR146" i="15" s="1"/>
  <c r="L146" i="15"/>
  <c r="AD146" i="15" s="1"/>
  <c r="Q146" i="15"/>
  <c r="AU146" i="15" s="1"/>
  <c r="T146" i="15"/>
  <c r="AX146" i="15" s="1"/>
  <c r="AC145" i="15"/>
  <c r="O146" i="15"/>
  <c r="AS146" i="15" s="1"/>
  <c r="V146" i="15"/>
  <c r="AZ146" i="15" s="1"/>
  <c r="P146" i="15"/>
  <c r="AT146" i="15" s="1"/>
  <c r="U146" i="15"/>
  <c r="AY146" i="15" s="1"/>
  <c r="R146" i="15"/>
  <c r="AV146" i="15" s="1"/>
  <c r="A148" i="15"/>
  <c r="D147" i="15"/>
  <c r="H147" i="15"/>
  <c r="F147" i="15"/>
  <c r="J147" i="15"/>
  <c r="E147" i="15"/>
  <c r="G147" i="15"/>
  <c r="I147" i="15"/>
  <c r="C147" i="15"/>
  <c r="K147" i="15"/>
  <c r="N33" i="7"/>
  <c r="D39" i="7" s="1"/>
  <c r="E39" i="7" s="1"/>
  <c r="H18" i="8"/>
  <c r="P26" i="8"/>
  <c r="H16" i="8"/>
  <c r="H17" i="8"/>
  <c r="Q26" i="8"/>
  <c r="O25" i="8"/>
  <c r="C50" i="8" s="1"/>
  <c r="N23" i="8"/>
  <c r="O23" i="8" s="1"/>
  <c r="E48" i="8" s="1"/>
  <c r="E33" i="7"/>
  <c r="D40" i="7" s="1"/>
  <c r="E40" i="7" s="1"/>
  <c r="N24" i="8"/>
  <c r="K33" i="7"/>
  <c r="D38" i="7" s="1"/>
  <c r="E38" i="7" s="1"/>
  <c r="E11" i="7"/>
  <c r="C11" i="8" s="1"/>
  <c r="J2" i="7"/>
  <c r="K2" i="7" s="1"/>
  <c r="AE146" i="15" l="1"/>
  <c r="AF146" i="15"/>
  <c r="AB146" i="15"/>
  <c r="Z146" i="15"/>
  <c r="X146" i="15"/>
  <c r="R147" i="15"/>
  <c r="AV147" i="15" s="1"/>
  <c r="S147" i="15"/>
  <c r="AW147" i="15" s="1"/>
  <c r="V147" i="15"/>
  <c r="AZ147" i="15" s="1"/>
  <c r="P147" i="15"/>
  <c r="AT147" i="15" s="1"/>
  <c r="O147" i="15"/>
  <c r="AS147" i="15" s="1"/>
  <c r="AA146" i="15"/>
  <c r="N147" i="15"/>
  <c r="AR147" i="15" s="1"/>
  <c r="L147" i="15"/>
  <c r="Y147" i="15" s="1"/>
  <c r="U147" i="15"/>
  <c r="AY147" i="15" s="1"/>
  <c r="A149" i="15"/>
  <c r="C148" i="15"/>
  <c r="G148" i="15"/>
  <c r="K148" i="15"/>
  <c r="E148" i="15"/>
  <c r="I148" i="15"/>
  <c r="D148" i="15"/>
  <c r="F148" i="15"/>
  <c r="H148" i="15"/>
  <c r="J148" i="15"/>
  <c r="AC146" i="15"/>
  <c r="AD147" i="15"/>
  <c r="T147" i="15"/>
  <c r="AX147" i="15" s="1"/>
  <c r="AA147" i="15"/>
  <c r="Q147" i="15"/>
  <c r="AU147" i="15" s="1"/>
  <c r="Y146" i="15"/>
  <c r="BA146" i="15"/>
  <c r="BB146" i="15" s="1"/>
  <c r="O24" i="8"/>
  <c r="E49" i="8" s="1"/>
  <c r="E50" i="8"/>
  <c r="E51" i="8" s="1"/>
  <c r="C48" i="8"/>
  <c r="X147" i="15" l="1"/>
  <c r="AF147" i="15"/>
  <c r="AB147" i="15"/>
  <c r="Q148" i="15"/>
  <c r="AU148" i="15" s="1"/>
  <c r="V148" i="15"/>
  <c r="AZ148" i="15" s="1"/>
  <c r="BA147" i="15"/>
  <c r="BB147" i="15" s="1"/>
  <c r="O148" i="15"/>
  <c r="AS148" i="15" s="1"/>
  <c r="R148" i="15"/>
  <c r="AV148" i="15" s="1"/>
  <c r="AE147" i="15"/>
  <c r="Z147" i="15"/>
  <c r="AC147" i="15"/>
  <c r="U148" i="15"/>
  <c r="AY148" i="15" s="1"/>
  <c r="T148" i="15"/>
  <c r="AX148" i="15" s="1"/>
  <c r="L148" i="15"/>
  <c r="AA148" i="15" s="1"/>
  <c r="N148" i="15"/>
  <c r="AR148" i="15" s="1"/>
  <c r="S148" i="15"/>
  <c r="AW148" i="15" s="1"/>
  <c r="P148" i="15"/>
  <c r="AT148" i="15" s="1"/>
  <c r="A150" i="15"/>
  <c r="F149" i="15"/>
  <c r="J149" i="15"/>
  <c r="D149" i="15"/>
  <c r="H149" i="15"/>
  <c r="C149" i="15"/>
  <c r="K149" i="15"/>
  <c r="E149" i="15"/>
  <c r="G149" i="15"/>
  <c r="I149" i="15"/>
  <c r="C49" i="8"/>
  <c r="C51" i="8" s="1"/>
  <c r="D48" i="8" s="1"/>
  <c r="B54" i="8" s="1"/>
  <c r="Z148" i="15" l="1"/>
  <c r="R149" i="15"/>
  <c r="AV149" i="15" s="1"/>
  <c r="S149" i="15"/>
  <c r="AW149" i="15" s="1"/>
  <c r="A151" i="15"/>
  <c r="E150" i="15"/>
  <c r="I150" i="15"/>
  <c r="C150" i="15"/>
  <c r="G150" i="15"/>
  <c r="K150" i="15"/>
  <c r="J150" i="15"/>
  <c r="D150" i="15"/>
  <c r="F150" i="15"/>
  <c r="H150" i="15"/>
  <c r="AC148" i="15"/>
  <c r="AB148" i="15"/>
  <c r="P149" i="15"/>
  <c r="AT149" i="15" s="1"/>
  <c r="O149" i="15"/>
  <c r="AS149" i="15" s="1"/>
  <c r="BA148" i="15"/>
  <c r="BB148" i="15" s="1"/>
  <c r="AD148" i="15"/>
  <c r="AF148" i="15"/>
  <c r="V149" i="15"/>
  <c r="AZ149" i="15" s="1"/>
  <c r="U149" i="15"/>
  <c r="AY149" i="15" s="1"/>
  <c r="AE148" i="15"/>
  <c r="Y148" i="15"/>
  <c r="T149" i="15"/>
  <c r="AX149" i="15" s="1"/>
  <c r="N149" i="15"/>
  <c r="AR149" i="15" s="1"/>
  <c r="L149" i="15"/>
  <c r="AB149" i="15" s="1"/>
  <c r="Q149" i="15"/>
  <c r="AU149" i="15" s="1"/>
  <c r="X148" i="15"/>
  <c r="E55" i="8"/>
  <c r="C55" i="8"/>
  <c r="E54" i="8"/>
  <c r="E56" i="8"/>
  <c r="C56" i="8"/>
  <c r="C54" i="8"/>
  <c r="X149" i="15" l="1"/>
  <c r="AF149" i="15"/>
  <c r="O150" i="15"/>
  <c r="AS150" i="15" s="1"/>
  <c r="N150" i="15"/>
  <c r="AR150" i="15" s="1"/>
  <c r="L150" i="15"/>
  <c r="X150" i="15" s="1"/>
  <c r="AA149" i="15"/>
  <c r="AD149" i="15"/>
  <c r="Y149" i="15"/>
  <c r="AE150" i="15"/>
  <c r="U150" i="15"/>
  <c r="AY150" i="15" s="1"/>
  <c r="T150" i="15"/>
  <c r="AX150" i="15" s="1"/>
  <c r="AC149" i="15"/>
  <c r="AE149" i="15"/>
  <c r="Z149" i="15"/>
  <c r="S150" i="15"/>
  <c r="AW150" i="15" s="1"/>
  <c r="AF150" i="15"/>
  <c r="V150" i="15"/>
  <c r="AZ150" i="15" s="1"/>
  <c r="P150" i="15"/>
  <c r="AT150" i="15" s="1"/>
  <c r="BA149" i="15"/>
  <c r="BB149" i="15" s="1"/>
  <c r="Q150" i="15"/>
  <c r="AU150" i="15" s="1"/>
  <c r="R150" i="15"/>
  <c r="AV150" i="15" s="1"/>
  <c r="A152" i="15"/>
  <c r="D151" i="15"/>
  <c r="H151" i="15"/>
  <c r="F151" i="15"/>
  <c r="J151" i="15"/>
  <c r="I151" i="15"/>
  <c r="C151" i="15"/>
  <c r="K151" i="15"/>
  <c r="E151" i="15"/>
  <c r="G151" i="15"/>
  <c r="E57" i="8"/>
  <c r="C57" i="8"/>
  <c r="D54" i="8" s="1"/>
  <c r="AC150" i="15" l="1"/>
  <c r="AB150" i="15"/>
  <c r="Z150" i="15"/>
  <c r="V151" i="15"/>
  <c r="AZ151" i="15" s="1"/>
  <c r="Q151" i="15"/>
  <c r="AU151" i="15" s="1"/>
  <c r="N151" i="15"/>
  <c r="AR151" i="15" s="1"/>
  <c r="L151" i="15"/>
  <c r="AA151" i="15" s="1"/>
  <c r="AC151" i="15"/>
  <c r="S151" i="15"/>
  <c r="AW151" i="15" s="1"/>
  <c r="BA150" i="15"/>
  <c r="BB150" i="15" s="1"/>
  <c r="Y150" i="15"/>
  <c r="R151" i="15"/>
  <c r="AV151" i="15" s="1"/>
  <c r="T151" i="15"/>
  <c r="AX151" i="15" s="1"/>
  <c r="Y151" i="15"/>
  <c r="O151" i="15"/>
  <c r="AS151" i="15" s="1"/>
  <c r="P151" i="15"/>
  <c r="AT151" i="15" s="1"/>
  <c r="U151" i="15"/>
  <c r="AY151" i="15" s="1"/>
  <c r="A153" i="15"/>
  <c r="C152" i="15"/>
  <c r="G152" i="15"/>
  <c r="K152" i="15"/>
  <c r="E152" i="15"/>
  <c r="I152" i="15"/>
  <c r="H152" i="15"/>
  <c r="J152" i="15"/>
  <c r="D152" i="15"/>
  <c r="F152" i="15"/>
  <c r="AA150" i="15"/>
  <c r="AD150" i="15"/>
  <c r="B60" i="8"/>
  <c r="E62" i="8" s="1"/>
  <c r="C62" i="8"/>
  <c r="AE151" i="15" l="1"/>
  <c r="Z151" i="15"/>
  <c r="AD151" i="15"/>
  <c r="X151" i="15"/>
  <c r="AF151" i="15"/>
  <c r="AB151" i="15"/>
  <c r="O152" i="15"/>
  <c r="AS152" i="15" s="1"/>
  <c r="P152" i="15"/>
  <c r="AT152" i="15" s="1"/>
  <c r="A154" i="15"/>
  <c r="F153" i="15"/>
  <c r="J153" i="15"/>
  <c r="D153" i="15"/>
  <c r="H153" i="15"/>
  <c r="G153" i="15"/>
  <c r="I153" i="15"/>
  <c r="C153" i="15"/>
  <c r="K153" i="15"/>
  <c r="E153" i="15"/>
  <c r="V152" i="15"/>
  <c r="AZ152" i="15" s="1"/>
  <c r="BA151" i="15"/>
  <c r="BB151" i="15" s="1"/>
  <c r="AC152" i="15"/>
  <c r="S152" i="15"/>
  <c r="AW152" i="15" s="1"/>
  <c r="R152" i="15"/>
  <c r="AV152" i="15" s="1"/>
  <c r="Q152" i="15"/>
  <c r="AU152" i="15" s="1"/>
  <c r="T152" i="15"/>
  <c r="AX152" i="15" s="1"/>
  <c r="X152" i="15"/>
  <c r="N152" i="15"/>
  <c r="AR152" i="15" s="1"/>
  <c r="L152" i="15"/>
  <c r="Z152" i="15" s="1"/>
  <c r="U152" i="15"/>
  <c r="AY152" i="15" s="1"/>
  <c r="AE152" i="15"/>
  <c r="E60" i="8"/>
  <c r="E61" i="8"/>
  <c r="C61" i="8"/>
  <c r="C60" i="8"/>
  <c r="C63" i="8" s="1"/>
  <c r="D60" i="8" s="1"/>
  <c r="Y152" i="15" l="1"/>
  <c r="P153" i="15"/>
  <c r="AT153" i="15" s="1"/>
  <c r="R153" i="15"/>
  <c r="AV153" i="15" s="1"/>
  <c r="Q153" i="15"/>
  <c r="AU153" i="15" s="1"/>
  <c r="V153" i="15"/>
  <c r="AZ153" i="15" s="1"/>
  <c r="S153" i="15"/>
  <c r="AW153" i="15" s="1"/>
  <c r="A155" i="15"/>
  <c r="E154" i="15"/>
  <c r="I154" i="15"/>
  <c r="C154" i="15"/>
  <c r="G154" i="15"/>
  <c r="K154" i="15"/>
  <c r="F154" i="15"/>
  <c r="H154" i="15"/>
  <c r="J154" i="15"/>
  <c r="D154" i="15"/>
  <c r="AD152" i="15"/>
  <c r="AB152" i="15"/>
  <c r="N153" i="15"/>
  <c r="AR153" i="15" s="1"/>
  <c r="L153" i="15"/>
  <c r="AB153" i="15" s="1"/>
  <c r="O153" i="15"/>
  <c r="AS153" i="15" s="1"/>
  <c r="BA152" i="15"/>
  <c r="BB152" i="15" s="1"/>
  <c r="AA152" i="15"/>
  <c r="AF152" i="15"/>
  <c r="T153" i="15"/>
  <c r="AX153" i="15" s="1"/>
  <c r="U153" i="15"/>
  <c r="AY153" i="15" s="1"/>
  <c r="E63" i="8"/>
  <c r="B66" i="8" s="1"/>
  <c r="Y153" i="15" l="1"/>
  <c r="S154" i="15"/>
  <c r="AW154" i="15" s="1"/>
  <c r="AC154" i="15"/>
  <c r="N154" i="15"/>
  <c r="AR154" i="15" s="1"/>
  <c r="L154" i="15"/>
  <c r="X154" i="15" s="1"/>
  <c r="Z153" i="15"/>
  <c r="AE153" i="15"/>
  <c r="Q154" i="15"/>
  <c r="AU154" i="15" s="1"/>
  <c r="AD154" i="15"/>
  <c r="T154" i="15"/>
  <c r="AX154" i="15" s="1"/>
  <c r="AC153" i="15"/>
  <c r="AA153" i="15"/>
  <c r="BA153" i="15"/>
  <c r="BB153" i="15" s="1"/>
  <c r="O154" i="15"/>
  <c r="AS154" i="15" s="1"/>
  <c r="AF154" i="15"/>
  <c r="V154" i="15"/>
  <c r="AZ154" i="15" s="1"/>
  <c r="P154" i="15"/>
  <c r="AT154" i="15" s="1"/>
  <c r="AD153" i="15"/>
  <c r="X153" i="15"/>
  <c r="U154" i="15"/>
  <c r="AY154" i="15" s="1"/>
  <c r="AB154" i="15"/>
  <c r="R154" i="15"/>
  <c r="AV154" i="15" s="1"/>
  <c r="A156" i="15"/>
  <c r="D155" i="15"/>
  <c r="H155" i="15"/>
  <c r="F155" i="15"/>
  <c r="J155" i="15"/>
  <c r="E155" i="15"/>
  <c r="G155" i="15"/>
  <c r="I155" i="15"/>
  <c r="C155" i="15"/>
  <c r="K155" i="15"/>
  <c r="AF153" i="15"/>
  <c r="E66" i="8"/>
  <c r="C68" i="8"/>
  <c r="E67" i="8"/>
  <c r="E68" i="8"/>
  <c r="E69" i="8" s="1"/>
  <c r="C67" i="8"/>
  <c r="C66" i="8"/>
  <c r="C69" i="8" s="1"/>
  <c r="D66" i="8" s="1"/>
  <c r="B72" i="8" s="1"/>
  <c r="E74" i="8" s="1"/>
  <c r="Y154" i="15" l="1"/>
  <c r="AA154" i="15"/>
  <c r="AE154" i="15"/>
  <c r="Z154" i="15"/>
  <c r="P155" i="15"/>
  <c r="AT155" i="15" s="1"/>
  <c r="O155" i="15"/>
  <c r="AS155" i="15" s="1"/>
  <c r="BA154" i="15"/>
  <c r="BB154" i="15" s="1"/>
  <c r="N155" i="15"/>
  <c r="AR155" i="15" s="1"/>
  <c r="L155" i="15"/>
  <c r="Z155" i="15" s="1"/>
  <c r="U155" i="15"/>
  <c r="AY155" i="15" s="1"/>
  <c r="C156" i="15"/>
  <c r="G156" i="15"/>
  <c r="K156" i="15"/>
  <c r="E156" i="15"/>
  <c r="I156" i="15"/>
  <c r="A157" i="15"/>
  <c r="D156" i="15"/>
  <c r="F156" i="15"/>
  <c r="H156" i="15"/>
  <c r="J156" i="15"/>
  <c r="V155" i="15"/>
  <c r="AZ155" i="15" s="1"/>
  <c r="T155" i="15"/>
  <c r="AX155" i="15" s="1"/>
  <c r="Q155" i="15"/>
  <c r="AU155" i="15" s="1"/>
  <c r="R155" i="15"/>
  <c r="AV155" i="15" s="1"/>
  <c r="S155" i="15"/>
  <c r="AW155" i="15" s="1"/>
  <c r="C74" i="8"/>
  <c r="C72" i="8"/>
  <c r="E72" i="8"/>
  <c r="C73" i="8"/>
  <c r="E73" i="8"/>
  <c r="E75" i="8" s="1"/>
  <c r="C75" i="8"/>
  <c r="D72" i="8" s="1"/>
  <c r="AB155" i="15" l="1"/>
  <c r="AD155" i="15"/>
  <c r="AF155" i="15"/>
  <c r="AC155" i="15"/>
  <c r="AA155" i="15"/>
  <c r="X155" i="15"/>
  <c r="U156" i="15"/>
  <c r="AY156" i="15" s="1"/>
  <c r="F157" i="15"/>
  <c r="J157" i="15"/>
  <c r="D157" i="15"/>
  <c r="H157" i="15"/>
  <c r="C157" i="15"/>
  <c r="K157" i="15"/>
  <c r="E157" i="15"/>
  <c r="G157" i="15"/>
  <c r="I157" i="15"/>
  <c r="A158" i="15"/>
  <c r="R156" i="15"/>
  <c r="AV156" i="15" s="1"/>
  <c r="BA155" i="15"/>
  <c r="BB155" i="15" s="1"/>
  <c r="S156" i="15"/>
  <c r="AW156" i="15" s="1"/>
  <c r="T156" i="15"/>
  <c r="AX156" i="15" s="1"/>
  <c r="L156" i="15"/>
  <c r="AB156" i="15" s="1"/>
  <c r="N156" i="15"/>
  <c r="AR156" i="15" s="1"/>
  <c r="Y155" i="15"/>
  <c r="Q156" i="15"/>
  <c r="AU156" i="15" s="1"/>
  <c r="AA156" i="15"/>
  <c r="P156" i="15"/>
  <c r="AT156" i="15" s="1"/>
  <c r="O156" i="15"/>
  <c r="AS156" i="15" s="1"/>
  <c r="V156" i="15"/>
  <c r="AZ156" i="15" s="1"/>
  <c r="AE155" i="15"/>
  <c r="B78" i="8"/>
  <c r="E80" i="8"/>
  <c r="E79" i="8"/>
  <c r="E78" i="8"/>
  <c r="C80" i="8"/>
  <c r="C78" i="8"/>
  <c r="C79" i="8"/>
  <c r="AE156" i="15" l="1"/>
  <c r="AF156" i="15"/>
  <c r="Z156" i="15"/>
  <c r="AD156" i="15"/>
  <c r="Y156" i="15"/>
  <c r="X156" i="15"/>
  <c r="AC156" i="15"/>
  <c r="E158" i="15"/>
  <c r="I158" i="15"/>
  <c r="A159" i="15"/>
  <c r="C158" i="15"/>
  <c r="G158" i="15"/>
  <c r="K158" i="15"/>
  <c r="J158" i="15"/>
  <c r="D158" i="15"/>
  <c r="F158" i="15"/>
  <c r="H158" i="15"/>
  <c r="V157" i="15"/>
  <c r="AZ157" i="15" s="1"/>
  <c r="U157" i="15"/>
  <c r="AY157" i="15" s="1"/>
  <c r="T157" i="15"/>
  <c r="AX157" i="15" s="1"/>
  <c r="N157" i="15"/>
  <c r="AR157" i="15" s="1"/>
  <c r="L157" i="15"/>
  <c r="AE157" i="15" s="1"/>
  <c r="Q157" i="15"/>
  <c r="AU157" i="15" s="1"/>
  <c r="BA156" i="15"/>
  <c r="BB156" i="15" s="1"/>
  <c r="AB157" i="15"/>
  <c r="R157" i="15"/>
  <c r="AV157" i="15" s="1"/>
  <c r="S157" i="15"/>
  <c r="AW157" i="15" s="1"/>
  <c r="P157" i="15"/>
  <c r="AT157" i="15" s="1"/>
  <c r="O157" i="15"/>
  <c r="AS157" i="15" s="1"/>
  <c r="C81" i="8"/>
  <c r="D78" i="8" s="1"/>
  <c r="E81" i="8"/>
  <c r="AA157" i="15" l="1"/>
  <c r="Z157" i="15"/>
  <c r="AD157" i="15"/>
  <c r="O158" i="15"/>
  <c r="AS158" i="15" s="1"/>
  <c r="L158" i="15"/>
  <c r="X158" i="15" s="1"/>
  <c r="N158" i="15"/>
  <c r="AR158" i="15" s="1"/>
  <c r="AF157" i="15"/>
  <c r="U158" i="15"/>
  <c r="AY158" i="15" s="1"/>
  <c r="A160" i="15"/>
  <c r="D159" i="15"/>
  <c r="H159" i="15"/>
  <c r="F159" i="15"/>
  <c r="J159" i="15"/>
  <c r="I159" i="15"/>
  <c r="C159" i="15"/>
  <c r="K159" i="15"/>
  <c r="E159" i="15"/>
  <c r="G159" i="15"/>
  <c r="BA157" i="15"/>
  <c r="BB157" i="15" s="1"/>
  <c r="S158" i="15"/>
  <c r="AW158" i="15" s="1"/>
  <c r="AC158" i="15"/>
  <c r="AF158" i="15"/>
  <c r="V158" i="15"/>
  <c r="AZ158" i="15" s="1"/>
  <c r="T158" i="15"/>
  <c r="AX158" i="15" s="1"/>
  <c r="Y157" i="15"/>
  <c r="AC157" i="15"/>
  <c r="X157" i="15"/>
  <c r="AA158" i="15"/>
  <c r="Q158" i="15"/>
  <c r="AU158" i="15" s="1"/>
  <c r="R158" i="15"/>
  <c r="AV158" i="15" s="1"/>
  <c r="P158" i="15"/>
  <c r="AT158" i="15" s="1"/>
  <c r="B84" i="8"/>
  <c r="C84" i="8" s="1"/>
  <c r="R25" i="8"/>
  <c r="S25" i="8" s="1"/>
  <c r="L32" i="8" s="1"/>
  <c r="E85" i="8"/>
  <c r="Z158" i="15" l="1"/>
  <c r="AD158" i="15"/>
  <c r="Y158" i="15"/>
  <c r="T159" i="15"/>
  <c r="AX159" i="15" s="1"/>
  <c r="O159" i="15"/>
  <c r="AS159" i="15" s="1"/>
  <c r="P159" i="15"/>
  <c r="AT159" i="15" s="1"/>
  <c r="U159" i="15"/>
  <c r="AY159" i="15" s="1"/>
  <c r="A161" i="15"/>
  <c r="C160" i="15"/>
  <c r="G160" i="15"/>
  <c r="K160" i="15"/>
  <c r="E160" i="15"/>
  <c r="I160" i="15"/>
  <c r="H160" i="15"/>
  <c r="J160" i="15"/>
  <c r="D160" i="15"/>
  <c r="F160" i="15"/>
  <c r="BA158" i="15"/>
  <c r="BB158" i="15" s="1"/>
  <c r="V159" i="15"/>
  <c r="AZ159" i="15" s="1"/>
  <c r="AF159" i="15"/>
  <c r="Q159" i="15"/>
  <c r="AU159" i="15" s="1"/>
  <c r="AB158" i="15"/>
  <c r="X159" i="15"/>
  <c r="N159" i="15"/>
  <c r="AR159" i="15" s="1"/>
  <c r="L159" i="15"/>
  <c r="Y159" i="15" s="1"/>
  <c r="AC159" i="15"/>
  <c r="S159" i="15"/>
  <c r="AW159" i="15" s="1"/>
  <c r="AE158" i="15"/>
  <c r="R159" i="15"/>
  <c r="AV159" i="15" s="1"/>
  <c r="AB159" i="15"/>
  <c r="R23" i="8"/>
  <c r="K16" i="8" s="1"/>
  <c r="R24" i="8"/>
  <c r="C85" i="8"/>
  <c r="E84" i="8"/>
  <c r="C86" i="8"/>
  <c r="E86" i="8"/>
  <c r="E87" i="8" s="1"/>
  <c r="J17" i="8"/>
  <c r="I17" i="8"/>
  <c r="L18" i="8"/>
  <c r="F32" i="8"/>
  <c r="O18" i="8"/>
  <c r="M18" i="8"/>
  <c r="I18" i="8"/>
  <c r="F31" i="8"/>
  <c r="I32" i="8"/>
  <c r="J16" i="8"/>
  <c r="N18" i="8"/>
  <c r="J18" i="8"/>
  <c r="K18" i="8"/>
  <c r="AD159" i="15" l="1"/>
  <c r="BA159" i="15"/>
  <c r="BB159" i="15" s="1"/>
  <c r="AA159" i="15"/>
  <c r="Z159" i="15"/>
  <c r="Q160" i="15"/>
  <c r="AU160" i="15" s="1"/>
  <c r="L160" i="15"/>
  <c r="AD160" i="15" s="1"/>
  <c r="N160" i="15"/>
  <c r="AR160" i="15" s="1"/>
  <c r="O160" i="15"/>
  <c r="AS160" i="15" s="1"/>
  <c r="P160" i="15"/>
  <c r="AT160" i="15" s="1"/>
  <c r="A162" i="15"/>
  <c r="F161" i="15"/>
  <c r="J161" i="15"/>
  <c r="D161" i="15"/>
  <c r="H161" i="15"/>
  <c r="G161" i="15"/>
  <c r="I161" i="15"/>
  <c r="C161" i="15"/>
  <c r="K161" i="15"/>
  <c r="E161" i="15"/>
  <c r="U160" i="15"/>
  <c r="AY160" i="15" s="1"/>
  <c r="V160" i="15"/>
  <c r="AZ160" i="15" s="1"/>
  <c r="S160" i="15"/>
  <c r="AW160" i="15" s="1"/>
  <c r="R160" i="15"/>
  <c r="AV160" i="15" s="1"/>
  <c r="AE159" i="15"/>
  <c r="T160" i="15"/>
  <c r="AX160" i="15" s="1"/>
  <c r="F30" i="8"/>
  <c r="F33" i="8" s="1"/>
  <c r="G30" i="8" s="1"/>
  <c r="H30" i="8" s="1"/>
  <c r="R26" i="8"/>
  <c r="H2" i="8" s="1"/>
  <c r="I16" i="8"/>
  <c r="I19" i="8" s="1"/>
  <c r="D8" i="8" s="1"/>
  <c r="B8" i="9" s="1"/>
  <c r="S23" i="8"/>
  <c r="L30" i="8" s="1"/>
  <c r="C87" i="8"/>
  <c r="D84" i="8" s="1"/>
  <c r="S24" i="8"/>
  <c r="K17" i="8"/>
  <c r="K19" i="8" s="1"/>
  <c r="D9" i="8" s="1"/>
  <c r="B9" i="9" s="1"/>
  <c r="O16" i="8"/>
  <c r="B32" i="8"/>
  <c r="C32" i="8" s="1"/>
  <c r="B31" i="8"/>
  <c r="C31" i="8" s="1"/>
  <c r="L16" i="8"/>
  <c r="S26" i="8"/>
  <c r="D30" i="8" s="1"/>
  <c r="E30" i="8" s="1"/>
  <c r="J19" i="8"/>
  <c r="E8" i="8" s="1"/>
  <c r="C8" i="9" s="1"/>
  <c r="E7" i="8"/>
  <c r="C7" i="9" s="1"/>
  <c r="AE160" i="15" l="1"/>
  <c r="AC160" i="15"/>
  <c r="Z160" i="15"/>
  <c r="AB160" i="15"/>
  <c r="AF160" i="15"/>
  <c r="Y160" i="15"/>
  <c r="T161" i="15"/>
  <c r="AX161" i="15" s="1"/>
  <c r="U161" i="15"/>
  <c r="AY161" i="15" s="1"/>
  <c r="P161" i="15"/>
  <c r="AT161" i="15" s="1"/>
  <c r="R161" i="15"/>
  <c r="AV161" i="15" s="1"/>
  <c r="Q161" i="15"/>
  <c r="AU161" i="15" s="1"/>
  <c r="X160" i="15"/>
  <c r="V161" i="15"/>
  <c r="AZ161" i="15" s="1"/>
  <c r="S161" i="15"/>
  <c r="AW161" i="15" s="1"/>
  <c r="A163" i="15"/>
  <c r="E162" i="15"/>
  <c r="I162" i="15"/>
  <c r="C162" i="15"/>
  <c r="G162" i="15"/>
  <c r="K162" i="15"/>
  <c r="F162" i="15"/>
  <c r="H162" i="15"/>
  <c r="J162" i="15"/>
  <c r="D162" i="15"/>
  <c r="AA160" i="15"/>
  <c r="N161" i="15"/>
  <c r="AR161" i="15" s="1"/>
  <c r="L161" i="15"/>
  <c r="AA161" i="15" s="1"/>
  <c r="Y161" i="15"/>
  <c r="O161" i="15"/>
  <c r="AS161" i="15" s="1"/>
  <c r="BA160" i="15"/>
  <c r="BB160" i="15" s="1"/>
  <c r="N16" i="8"/>
  <c r="M16" i="8"/>
  <c r="I30" i="8"/>
  <c r="N17" i="8"/>
  <c r="N19" i="8" s="1"/>
  <c r="E9" i="8" s="1"/>
  <c r="C9" i="9" s="1"/>
  <c r="M17" i="8"/>
  <c r="M19" i="8" s="1"/>
  <c r="D10" i="8" s="1"/>
  <c r="B10" i="9" s="1"/>
  <c r="I31" i="8"/>
  <c r="I33" i="8" s="1"/>
  <c r="J30" i="8" s="1"/>
  <c r="K30" i="8" s="1"/>
  <c r="O17" i="8"/>
  <c r="O19" i="8" s="1"/>
  <c r="L17" i="8"/>
  <c r="L19" i="8" s="1"/>
  <c r="E10" i="8" s="1"/>
  <c r="C10" i="9" s="1"/>
  <c r="L31" i="8"/>
  <c r="B30" i="8"/>
  <c r="C30" i="8" s="1"/>
  <c r="G32" i="8"/>
  <c r="H32" i="8" s="1"/>
  <c r="H33" i="8" s="1"/>
  <c r="D37" i="8" s="1"/>
  <c r="E37" i="8" s="1"/>
  <c r="C33" i="8"/>
  <c r="D36" i="8" s="1"/>
  <c r="E36" i="8" s="1"/>
  <c r="F18" i="9"/>
  <c r="G18" i="9" s="1"/>
  <c r="P25" i="9" s="1"/>
  <c r="Q25" i="9" s="1"/>
  <c r="G31" i="8"/>
  <c r="H31" i="8" s="1"/>
  <c r="F16" i="9"/>
  <c r="G16" i="9" s="1"/>
  <c r="H16" i="9" s="1"/>
  <c r="D32" i="8"/>
  <c r="E32" i="8" s="1"/>
  <c r="D31" i="8"/>
  <c r="E31" i="8" s="1"/>
  <c r="I2" i="8"/>
  <c r="E11" i="8" s="1"/>
  <c r="C11" i="9" s="1"/>
  <c r="F17" i="9"/>
  <c r="G17" i="9" s="1"/>
  <c r="P24" i="9" s="1"/>
  <c r="Q24" i="9" s="1"/>
  <c r="AD161" i="15" l="1"/>
  <c r="AF161" i="15"/>
  <c r="Z161" i="15"/>
  <c r="BA161" i="15"/>
  <c r="BB161" i="15" s="1"/>
  <c r="AC161" i="15"/>
  <c r="U162" i="15"/>
  <c r="AY162" i="15" s="1"/>
  <c r="R162" i="15"/>
  <c r="AV162" i="15" s="1"/>
  <c r="A164" i="15"/>
  <c r="D163" i="15"/>
  <c r="H163" i="15"/>
  <c r="F163" i="15"/>
  <c r="J163" i="15"/>
  <c r="E163" i="15"/>
  <c r="G163" i="15"/>
  <c r="I163" i="15"/>
  <c r="C163" i="15"/>
  <c r="K163" i="15"/>
  <c r="X161" i="15"/>
  <c r="S162" i="15"/>
  <c r="AW162" i="15" s="1"/>
  <c r="N162" i="15"/>
  <c r="AR162" i="15" s="1"/>
  <c r="L162" i="15"/>
  <c r="AB162" i="15" s="1"/>
  <c r="AB161" i="15"/>
  <c r="AE161" i="15"/>
  <c r="Q162" i="15"/>
  <c r="AU162" i="15" s="1"/>
  <c r="T162" i="15"/>
  <c r="AX162" i="15" s="1"/>
  <c r="O162" i="15"/>
  <c r="AS162" i="15" s="1"/>
  <c r="AF162" i="15"/>
  <c r="V162" i="15"/>
  <c r="AZ162" i="15" s="1"/>
  <c r="P162" i="15"/>
  <c r="AT162" i="15" s="1"/>
  <c r="H25" i="9"/>
  <c r="I25" i="9" s="1"/>
  <c r="J25" i="9" s="1"/>
  <c r="H24" i="9"/>
  <c r="I24" i="9" s="1"/>
  <c r="J24" i="9" s="1"/>
  <c r="H23" i="9"/>
  <c r="I23" i="9" s="1"/>
  <c r="J23" i="9" s="1"/>
  <c r="M23" i="9"/>
  <c r="N23" i="9" s="1"/>
  <c r="O23" i="9" s="1"/>
  <c r="M25" i="9"/>
  <c r="N25" i="9" s="1"/>
  <c r="M24" i="9"/>
  <c r="N24" i="9" s="1"/>
  <c r="J31" i="8"/>
  <c r="K31" i="8" s="1"/>
  <c r="J32" i="8"/>
  <c r="K32" i="8" s="1"/>
  <c r="K33" i="8" s="1"/>
  <c r="D38" i="8" s="1"/>
  <c r="E38" i="8" s="1"/>
  <c r="L33" i="8"/>
  <c r="M31" i="8" s="1"/>
  <c r="N31" i="8" s="1"/>
  <c r="H18" i="9"/>
  <c r="O25" i="9" s="1"/>
  <c r="H17" i="9"/>
  <c r="J2" i="8"/>
  <c r="K2" i="8" s="1"/>
  <c r="P23" i="9"/>
  <c r="Q23" i="9" s="1"/>
  <c r="Q26" i="9" s="1"/>
  <c r="E33" i="8"/>
  <c r="D40" i="8" s="1"/>
  <c r="E40" i="8" s="1"/>
  <c r="AE162" i="15" l="1"/>
  <c r="Y162" i="15"/>
  <c r="X162" i="15"/>
  <c r="AD162" i="15"/>
  <c r="V163" i="15"/>
  <c r="AZ163" i="15" s="1"/>
  <c r="P163" i="15"/>
  <c r="AT163" i="15" s="1"/>
  <c r="O163" i="15"/>
  <c r="AS163" i="15" s="1"/>
  <c r="U163" i="15"/>
  <c r="AY163" i="15" s="1"/>
  <c r="A165" i="15"/>
  <c r="C164" i="15"/>
  <c r="G164" i="15"/>
  <c r="K164" i="15"/>
  <c r="E164" i="15"/>
  <c r="I164" i="15"/>
  <c r="D164" i="15"/>
  <c r="F164" i="15"/>
  <c r="H164" i="15"/>
  <c r="J164" i="15"/>
  <c r="BA162" i="15"/>
  <c r="BB162" i="15" s="1"/>
  <c r="AC162" i="15"/>
  <c r="T163" i="15"/>
  <c r="AX163" i="15" s="1"/>
  <c r="Q163" i="15"/>
  <c r="AU163" i="15" s="1"/>
  <c r="Z162" i="15"/>
  <c r="AA162" i="15"/>
  <c r="R163" i="15"/>
  <c r="AV163" i="15" s="1"/>
  <c r="S163" i="15"/>
  <c r="AW163" i="15" s="1"/>
  <c r="N163" i="15"/>
  <c r="AR163" i="15" s="1"/>
  <c r="L163" i="15"/>
  <c r="Z163" i="15" s="1"/>
  <c r="O24" i="9"/>
  <c r="C49" i="9" s="1"/>
  <c r="M30" i="8"/>
  <c r="N30" i="8" s="1"/>
  <c r="M32" i="8"/>
  <c r="N32" i="8" s="1"/>
  <c r="P26" i="9"/>
  <c r="E49" i="9"/>
  <c r="E50" i="9"/>
  <c r="C50" i="9"/>
  <c r="C48" i="9"/>
  <c r="E48" i="9"/>
  <c r="AD163" i="15" l="1"/>
  <c r="AE164" i="15"/>
  <c r="U164" i="15"/>
  <c r="AY164" i="15" s="1"/>
  <c r="L164" i="15"/>
  <c r="X164" i="15" s="1"/>
  <c r="N164" i="15"/>
  <c r="AR164" i="15" s="1"/>
  <c r="AC163" i="15"/>
  <c r="S164" i="15"/>
  <c r="AW164" i="15" s="1"/>
  <c r="AC164" i="15"/>
  <c r="Z164" i="15"/>
  <c r="P164" i="15"/>
  <c r="AT164" i="15" s="1"/>
  <c r="A166" i="15"/>
  <c r="F165" i="15"/>
  <c r="J165" i="15"/>
  <c r="D165" i="15"/>
  <c r="H165" i="15"/>
  <c r="C165" i="15"/>
  <c r="K165" i="15"/>
  <c r="E165" i="15"/>
  <c r="G165" i="15"/>
  <c r="I165" i="15"/>
  <c r="Y163" i="15"/>
  <c r="AF163" i="15"/>
  <c r="BA163" i="15"/>
  <c r="BB163" i="15" s="1"/>
  <c r="AB163" i="15"/>
  <c r="Q164" i="15"/>
  <c r="AU164" i="15" s="1"/>
  <c r="AA164" i="15"/>
  <c r="V164" i="15"/>
  <c r="AZ164" i="15" s="1"/>
  <c r="X163" i="15"/>
  <c r="AA163" i="15"/>
  <c r="O164" i="15"/>
  <c r="AS164" i="15" s="1"/>
  <c r="R164" i="15"/>
  <c r="AV164" i="15" s="1"/>
  <c r="AE163" i="15"/>
  <c r="AD164" i="15"/>
  <c r="T164" i="15"/>
  <c r="AX164" i="15" s="1"/>
  <c r="N33" i="8"/>
  <c r="D39" i="8" s="1"/>
  <c r="E39" i="8" s="1"/>
  <c r="C51" i="9"/>
  <c r="D48" i="9" s="1"/>
  <c r="E51" i="9"/>
  <c r="AB164" i="15" l="1"/>
  <c r="P165" i="15"/>
  <c r="AT165" i="15" s="1"/>
  <c r="V165" i="15"/>
  <c r="AZ165" i="15" s="1"/>
  <c r="AE165" i="15"/>
  <c r="U165" i="15"/>
  <c r="AY165" i="15" s="1"/>
  <c r="BA164" i="15"/>
  <c r="BB164" i="15" s="1"/>
  <c r="T165" i="15"/>
  <c r="AX165" i="15" s="1"/>
  <c r="X165" i="15"/>
  <c r="N165" i="15"/>
  <c r="AR165" i="15" s="1"/>
  <c r="L165" i="15"/>
  <c r="AF165" i="15" s="1"/>
  <c r="Q165" i="15"/>
  <c r="AU165" i="15" s="1"/>
  <c r="Y164" i="15"/>
  <c r="AF164" i="15"/>
  <c r="R165" i="15"/>
  <c r="AV165" i="15" s="1"/>
  <c r="S165" i="15"/>
  <c r="AW165" i="15" s="1"/>
  <c r="A167" i="15"/>
  <c r="E166" i="15"/>
  <c r="I166" i="15"/>
  <c r="C166" i="15"/>
  <c r="G166" i="15"/>
  <c r="K166" i="15"/>
  <c r="J166" i="15"/>
  <c r="D166" i="15"/>
  <c r="F166" i="15"/>
  <c r="H166" i="15"/>
  <c r="O165" i="15"/>
  <c r="AS165" i="15" s="1"/>
  <c r="B54" i="9"/>
  <c r="E55" i="9" s="1"/>
  <c r="AB165" i="15" l="1"/>
  <c r="AA165" i="15"/>
  <c r="Z165" i="15"/>
  <c r="S166" i="15"/>
  <c r="AW166" i="15" s="1"/>
  <c r="V166" i="15"/>
  <c r="AZ166" i="15" s="1"/>
  <c r="Q166" i="15"/>
  <c r="AU166" i="15" s="1"/>
  <c r="R166" i="15"/>
  <c r="AV166" i="15" s="1"/>
  <c r="A168" i="15"/>
  <c r="D167" i="15"/>
  <c r="H167" i="15"/>
  <c r="F167" i="15"/>
  <c r="J167" i="15"/>
  <c r="I167" i="15"/>
  <c r="C167" i="15"/>
  <c r="K167" i="15"/>
  <c r="E167" i="15"/>
  <c r="G167" i="15"/>
  <c r="O166" i="15"/>
  <c r="AS166" i="15" s="1"/>
  <c r="N166" i="15"/>
  <c r="AR166" i="15" s="1"/>
  <c r="L166" i="15"/>
  <c r="AC166" i="15" s="1"/>
  <c r="AD165" i="15"/>
  <c r="Y165" i="15"/>
  <c r="AE166" i="15"/>
  <c r="U166" i="15"/>
  <c r="AY166" i="15" s="1"/>
  <c r="AD166" i="15"/>
  <c r="T166" i="15"/>
  <c r="AX166" i="15" s="1"/>
  <c r="AC165" i="15"/>
  <c r="BA165" i="15"/>
  <c r="BB165" i="15" s="1"/>
  <c r="Z166" i="15"/>
  <c r="P166" i="15"/>
  <c r="AT166" i="15" s="1"/>
  <c r="C54" i="9"/>
  <c r="E56" i="9"/>
  <c r="C55" i="9"/>
  <c r="C56" i="9"/>
  <c r="E54" i="9"/>
  <c r="AA166" i="15" l="1"/>
  <c r="V167" i="15"/>
  <c r="AZ167" i="15" s="1"/>
  <c r="Q167" i="15"/>
  <c r="AU167" i="15" s="1"/>
  <c r="Y166" i="15"/>
  <c r="N167" i="15"/>
  <c r="AR167" i="15" s="1"/>
  <c r="L167" i="15"/>
  <c r="AC167" i="15" s="1"/>
  <c r="S167" i="15"/>
  <c r="AW167" i="15" s="1"/>
  <c r="AB166" i="15"/>
  <c r="AF166" i="15"/>
  <c r="BA166" i="15"/>
  <c r="BB166" i="15" s="1"/>
  <c r="R167" i="15"/>
  <c r="AV167" i="15" s="1"/>
  <c r="T167" i="15"/>
  <c r="AX167" i="15" s="1"/>
  <c r="O167" i="15"/>
  <c r="AS167" i="15" s="1"/>
  <c r="X166" i="15"/>
  <c r="P167" i="15"/>
  <c r="AT167" i="15" s="1"/>
  <c r="U167" i="15"/>
  <c r="AY167" i="15" s="1"/>
  <c r="A169" i="15"/>
  <c r="C168" i="15"/>
  <c r="G168" i="15"/>
  <c r="K168" i="15"/>
  <c r="E168" i="15"/>
  <c r="I168" i="15"/>
  <c r="H168" i="15"/>
  <c r="J168" i="15"/>
  <c r="D168" i="15"/>
  <c r="F168" i="15"/>
  <c r="E57" i="9"/>
  <c r="C57" i="9"/>
  <c r="D54" i="9" s="1"/>
  <c r="AD167" i="15" l="1"/>
  <c r="AF167" i="15"/>
  <c r="AE167" i="15"/>
  <c r="Y167" i="15"/>
  <c r="AB167" i="15"/>
  <c r="Z167" i="15"/>
  <c r="X167" i="15"/>
  <c r="Q168" i="15"/>
  <c r="AU168" i="15" s="1"/>
  <c r="U168" i="15"/>
  <c r="AY168" i="15" s="1"/>
  <c r="V168" i="15"/>
  <c r="AZ168" i="15" s="1"/>
  <c r="S168" i="15"/>
  <c r="AW168" i="15" s="1"/>
  <c r="R168" i="15"/>
  <c r="AV168" i="15" s="1"/>
  <c r="AA167" i="15"/>
  <c r="T168" i="15"/>
  <c r="AX168" i="15" s="1"/>
  <c r="N168" i="15"/>
  <c r="AR168" i="15" s="1"/>
  <c r="L168" i="15"/>
  <c r="AA168" i="15" s="1"/>
  <c r="BA167" i="15"/>
  <c r="BB167" i="15" s="1"/>
  <c r="O168" i="15"/>
  <c r="AS168" i="15" s="1"/>
  <c r="P168" i="15"/>
  <c r="AT168" i="15" s="1"/>
  <c r="A170" i="15"/>
  <c r="F169" i="15"/>
  <c r="J169" i="15"/>
  <c r="D169" i="15"/>
  <c r="H169" i="15"/>
  <c r="G169" i="15"/>
  <c r="I169" i="15"/>
  <c r="C169" i="15"/>
  <c r="K169" i="15"/>
  <c r="E169" i="15"/>
  <c r="B60" i="9"/>
  <c r="C60" i="9" s="1"/>
  <c r="E60" i="9"/>
  <c r="C62" i="9"/>
  <c r="C61" i="9"/>
  <c r="C63" i="9" s="1"/>
  <c r="D60" i="9" s="1"/>
  <c r="E61" i="9"/>
  <c r="E62" i="9"/>
  <c r="Z168" i="15" l="1"/>
  <c r="T169" i="15"/>
  <c r="AX169" i="15" s="1"/>
  <c r="U169" i="15"/>
  <c r="AY169" i="15" s="1"/>
  <c r="AD168" i="15"/>
  <c r="AE168" i="15"/>
  <c r="P169" i="15"/>
  <c r="AT169" i="15" s="1"/>
  <c r="R169" i="15"/>
  <c r="AV169" i="15" s="1"/>
  <c r="Q169" i="15"/>
  <c r="AU169" i="15" s="1"/>
  <c r="Y168" i="15"/>
  <c r="BA168" i="15"/>
  <c r="BB168" i="15" s="1"/>
  <c r="AC168" i="15"/>
  <c r="V169" i="15"/>
  <c r="AZ169" i="15" s="1"/>
  <c r="AC169" i="15"/>
  <c r="S169" i="15"/>
  <c r="AW169" i="15" s="1"/>
  <c r="A171" i="15"/>
  <c r="E170" i="15"/>
  <c r="I170" i="15"/>
  <c r="C170" i="15"/>
  <c r="G170" i="15"/>
  <c r="K170" i="15"/>
  <c r="F170" i="15"/>
  <c r="H170" i="15"/>
  <c r="J170" i="15"/>
  <c r="D170" i="15"/>
  <c r="X168" i="15"/>
  <c r="X169" i="15"/>
  <c r="N169" i="15"/>
  <c r="AR169" i="15" s="1"/>
  <c r="L169" i="15"/>
  <c r="AD169" i="15" s="1"/>
  <c r="Y169" i="15"/>
  <c r="O169" i="15"/>
  <c r="AS169" i="15" s="1"/>
  <c r="AB168" i="15"/>
  <c r="AF168" i="15"/>
  <c r="E63" i="9"/>
  <c r="B66" i="9" s="1"/>
  <c r="AA169" i="15" l="1"/>
  <c r="BA169" i="15"/>
  <c r="BB169" i="15" s="1"/>
  <c r="U170" i="15"/>
  <c r="AY170" i="15" s="1"/>
  <c r="R170" i="15"/>
  <c r="AV170" i="15" s="1"/>
  <c r="A172" i="15"/>
  <c r="D171" i="15"/>
  <c r="H171" i="15"/>
  <c r="F171" i="15"/>
  <c r="J171" i="15"/>
  <c r="E171" i="15"/>
  <c r="G171" i="15"/>
  <c r="I171" i="15"/>
  <c r="C171" i="15"/>
  <c r="K171" i="15"/>
  <c r="S170" i="15"/>
  <c r="AW170" i="15" s="1"/>
  <c r="AC170" i="15"/>
  <c r="N170" i="15"/>
  <c r="AR170" i="15" s="1"/>
  <c r="L170" i="15"/>
  <c r="AB170" i="15" s="1"/>
  <c r="Z169" i="15"/>
  <c r="AE169" i="15"/>
  <c r="Q170" i="15"/>
  <c r="AU170" i="15" s="1"/>
  <c r="AD170" i="15"/>
  <c r="T170" i="15"/>
  <c r="AX170" i="15" s="1"/>
  <c r="O170" i="15"/>
  <c r="AS170" i="15" s="1"/>
  <c r="AF170" i="15"/>
  <c r="V170" i="15"/>
  <c r="AZ170" i="15" s="1"/>
  <c r="P170" i="15"/>
  <c r="AT170" i="15" s="1"/>
  <c r="AF169" i="15"/>
  <c r="AB169" i="15"/>
  <c r="E66" i="9"/>
  <c r="C68" i="9"/>
  <c r="E68" i="9"/>
  <c r="E67" i="9"/>
  <c r="C66" i="9"/>
  <c r="C67" i="9"/>
  <c r="X170" i="15" l="1"/>
  <c r="Z170" i="15"/>
  <c r="Y170" i="15"/>
  <c r="AA170" i="15"/>
  <c r="AE170" i="15"/>
  <c r="V171" i="15"/>
  <c r="AZ171" i="15" s="1"/>
  <c r="P171" i="15"/>
  <c r="AT171" i="15" s="1"/>
  <c r="O171" i="15"/>
  <c r="AS171" i="15" s="1"/>
  <c r="X171" i="15"/>
  <c r="N171" i="15"/>
  <c r="AR171" i="15" s="1"/>
  <c r="L171" i="15"/>
  <c r="AF171" i="15" s="1"/>
  <c r="U171" i="15"/>
  <c r="AY171" i="15" s="1"/>
  <c r="A173" i="15"/>
  <c r="C172" i="15"/>
  <c r="G172" i="15"/>
  <c r="K172" i="15"/>
  <c r="E172" i="15"/>
  <c r="I172" i="15"/>
  <c r="D172" i="15"/>
  <c r="F172" i="15"/>
  <c r="H172" i="15"/>
  <c r="J172" i="15"/>
  <c r="T171" i="15"/>
  <c r="AX171" i="15" s="1"/>
  <c r="AD171" i="15"/>
  <c r="Q171" i="15"/>
  <c r="AU171" i="15" s="1"/>
  <c r="BA170" i="15"/>
  <c r="BB170" i="15" s="1"/>
  <c r="R171" i="15"/>
  <c r="AV171" i="15" s="1"/>
  <c r="AC171" i="15"/>
  <c r="S171" i="15"/>
  <c r="AW171" i="15" s="1"/>
  <c r="C69" i="9"/>
  <c r="D66" i="9" s="1"/>
  <c r="E69" i="9"/>
  <c r="AB171" i="15" l="1"/>
  <c r="AA171" i="15"/>
  <c r="Z171" i="15"/>
  <c r="AE171" i="15"/>
  <c r="S172" i="15"/>
  <c r="AW172" i="15" s="1"/>
  <c r="P172" i="15"/>
  <c r="AT172" i="15" s="1"/>
  <c r="A174" i="15"/>
  <c r="F173" i="15"/>
  <c r="J173" i="15"/>
  <c r="D173" i="15"/>
  <c r="H173" i="15"/>
  <c r="C173" i="15"/>
  <c r="K173" i="15"/>
  <c r="G173" i="15"/>
  <c r="I173" i="15"/>
  <c r="E173" i="15"/>
  <c r="Q172" i="15"/>
  <c r="AU172" i="15" s="1"/>
  <c r="V172" i="15"/>
  <c r="AZ172" i="15" s="1"/>
  <c r="O172" i="15"/>
  <c r="AS172" i="15" s="1"/>
  <c r="R172" i="15"/>
  <c r="AV172" i="15" s="1"/>
  <c r="BA171" i="15"/>
  <c r="BB171" i="15" s="1"/>
  <c r="U172" i="15"/>
  <c r="AY172" i="15" s="1"/>
  <c r="T172" i="15"/>
  <c r="AX172" i="15" s="1"/>
  <c r="L172" i="15"/>
  <c r="AC172" i="15" s="1"/>
  <c r="N172" i="15"/>
  <c r="AR172" i="15" s="1"/>
  <c r="Y171" i="15"/>
  <c r="B72" i="9"/>
  <c r="E72" i="9"/>
  <c r="E73" i="9"/>
  <c r="E74" i="9"/>
  <c r="C73" i="9"/>
  <c r="C74" i="9"/>
  <c r="C72" i="9"/>
  <c r="AA172" i="15" l="1"/>
  <c r="AD172" i="15"/>
  <c r="BA172" i="15"/>
  <c r="BB172" i="15" s="1"/>
  <c r="X172" i="15"/>
  <c r="AE172" i="15"/>
  <c r="Y172" i="15"/>
  <c r="R173" i="15"/>
  <c r="AV173" i="15" s="1"/>
  <c r="O173" i="15"/>
  <c r="AS173" i="15" s="1"/>
  <c r="V173" i="15"/>
  <c r="AZ173" i="15" s="1"/>
  <c r="U173" i="15"/>
  <c r="AY173" i="15" s="1"/>
  <c r="Z172" i="15"/>
  <c r="P173" i="15"/>
  <c r="AT173" i="15" s="1"/>
  <c r="N173" i="15"/>
  <c r="AR173" i="15" s="1"/>
  <c r="L173" i="15"/>
  <c r="AF173" i="15" s="1"/>
  <c r="Q173" i="15"/>
  <c r="AU173" i="15" s="1"/>
  <c r="AB172" i="15"/>
  <c r="AF172" i="15"/>
  <c r="T173" i="15"/>
  <c r="AX173" i="15" s="1"/>
  <c r="S173" i="15"/>
  <c r="AW173" i="15" s="1"/>
  <c r="A175" i="15"/>
  <c r="E174" i="15"/>
  <c r="I174" i="15"/>
  <c r="C174" i="15"/>
  <c r="G174" i="15"/>
  <c r="K174" i="15"/>
  <c r="J174" i="15"/>
  <c r="D174" i="15"/>
  <c r="F174" i="15"/>
  <c r="H174" i="15"/>
  <c r="E75" i="9"/>
  <c r="C75" i="9"/>
  <c r="D72" i="9" s="1"/>
  <c r="X173" i="15" l="1"/>
  <c r="V174" i="15"/>
  <c r="AZ174" i="15" s="1"/>
  <c r="P174" i="15"/>
  <c r="AT174" i="15" s="1"/>
  <c r="Q174" i="15"/>
  <c r="AU174" i="15" s="1"/>
  <c r="R174" i="15"/>
  <c r="AV174" i="15" s="1"/>
  <c r="A176" i="15"/>
  <c r="D175" i="15"/>
  <c r="H175" i="15"/>
  <c r="F175" i="15"/>
  <c r="J175" i="15"/>
  <c r="I175" i="15"/>
  <c r="C175" i="15"/>
  <c r="K175" i="15"/>
  <c r="E175" i="15"/>
  <c r="G175" i="15"/>
  <c r="AD173" i="15"/>
  <c r="AA173" i="15"/>
  <c r="AE173" i="15"/>
  <c r="Y173" i="15"/>
  <c r="S174" i="15"/>
  <c r="AW174" i="15" s="1"/>
  <c r="O174" i="15"/>
  <c r="AS174" i="15" s="1"/>
  <c r="L174" i="15"/>
  <c r="Z174" i="15" s="1"/>
  <c r="N174" i="15"/>
  <c r="AR174" i="15" s="1"/>
  <c r="Z173" i="15"/>
  <c r="AB173" i="15"/>
  <c r="AE174" i="15"/>
  <c r="U174" i="15"/>
  <c r="AY174" i="15" s="1"/>
  <c r="AD174" i="15"/>
  <c r="T174" i="15"/>
  <c r="AX174" i="15" s="1"/>
  <c r="AC173" i="15"/>
  <c r="BA173" i="15"/>
  <c r="BB173" i="15" s="1"/>
  <c r="B78" i="9"/>
  <c r="E79" i="9"/>
  <c r="AA174" i="15" l="1"/>
  <c r="Y174" i="15"/>
  <c r="AF174" i="15"/>
  <c r="T175" i="15"/>
  <c r="AX175" i="15" s="1"/>
  <c r="O175" i="15"/>
  <c r="AS175" i="15" s="1"/>
  <c r="BA174" i="15"/>
  <c r="BB174" i="15" s="1"/>
  <c r="P175" i="15"/>
  <c r="AT175" i="15" s="1"/>
  <c r="U175" i="15"/>
  <c r="AY175" i="15" s="1"/>
  <c r="A177" i="15"/>
  <c r="C176" i="15"/>
  <c r="G176" i="15"/>
  <c r="K176" i="15"/>
  <c r="E176" i="15"/>
  <c r="I176" i="15"/>
  <c r="H176" i="15"/>
  <c r="J176" i="15"/>
  <c r="D176" i="15"/>
  <c r="F176" i="15"/>
  <c r="V175" i="15"/>
  <c r="AZ175" i="15" s="1"/>
  <c r="Q175" i="15"/>
  <c r="AU175" i="15" s="1"/>
  <c r="X174" i="15"/>
  <c r="AC174" i="15"/>
  <c r="N175" i="15"/>
  <c r="AR175" i="15" s="1"/>
  <c r="L175" i="15"/>
  <c r="AD175" i="15" s="1"/>
  <c r="S175" i="15"/>
  <c r="AW175" i="15" s="1"/>
  <c r="AB174" i="15"/>
  <c r="R175" i="15"/>
  <c r="AV175" i="15" s="1"/>
  <c r="C78" i="9"/>
  <c r="C79" i="9"/>
  <c r="C80" i="9"/>
  <c r="E78" i="9"/>
  <c r="E80" i="9"/>
  <c r="AB175" i="15" l="1"/>
  <c r="S176" i="15"/>
  <c r="AW176" i="15" s="1"/>
  <c r="R176" i="15"/>
  <c r="AV176" i="15" s="1"/>
  <c r="AE175" i="15"/>
  <c r="X175" i="15"/>
  <c r="Q176" i="15"/>
  <c r="AU176" i="15" s="1"/>
  <c r="T176" i="15"/>
  <c r="AX176" i="15" s="1"/>
  <c r="L176" i="15"/>
  <c r="AC176" i="15" s="1"/>
  <c r="N176" i="15"/>
  <c r="AR176" i="15" s="1"/>
  <c r="Z175" i="15"/>
  <c r="Y175" i="15"/>
  <c r="BA175" i="15"/>
  <c r="BB175" i="15" s="1"/>
  <c r="AA175" i="15"/>
  <c r="O176" i="15"/>
  <c r="AS176" i="15" s="1"/>
  <c r="P176" i="15"/>
  <c r="AT176" i="15" s="1"/>
  <c r="A178" i="15"/>
  <c r="F177" i="15"/>
  <c r="J177" i="15"/>
  <c r="D177" i="15"/>
  <c r="H177" i="15"/>
  <c r="G177" i="15"/>
  <c r="I177" i="15"/>
  <c r="C177" i="15"/>
  <c r="K177" i="15"/>
  <c r="E177" i="15"/>
  <c r="AC175" i="15"/>
  <c r="AF175" i="15"/>
  <c r="AE176" i="15"/>
  <c r="U176" i="15"/>
  <c r="AY176" i="15" s="1"/>
  <c r="V176" i="15"/>
  <c r="AZ176" i="15" s="1"/>
  <c r="E81" i="9"/>
  <c r="C81" i="9"/>
  <c r="D78" i="9" s="1"/>
  <c r="B84" i="9" s="1"/>
  <c r="E84" i="9" s="1"/>
  <c r="AF176" i="15" l="1"/>
  <c r="Z176" i="15"/>
  <c r="U177" i="15"/>
  <c r="AY177" i="15" s="1"/>
  <c r="AB176" i="15"/>
  <c r="P177" i="15"/>
  <c r="AT177" i="15" s="1"/>
  <c r="R177" i="15"/>
  <c r="AV177" i="15" s="1"/>
  <c r="Q177" i="15"/>
  <c r="AU177" i="15" s="1"/>
  <c r="X176" i="15"/>
  <c r="AA176" i="15"/>
  <c r="T177" i="15"/>
  <c r="AX177" i="15" s="1"/>
  <c r="V177" i="15"/>
  <c r="AZ177" i="15" s="1"/>
  <c r="S177" i="15"/>
  <c r="AW177" i="15" s="1"/>
  <c r="A179" i="15"/>
  <c r="E178" i="15"/>
  <c r="I178" i="15"/>
  <c r="C178" i="15"/>
  <c r="G178" i="15"/>
  <c r="K178" i="15"/>
  <c r="F178" i="15"/>
  <c r="H178" i="15"/>
  <c r="J178" i="15"/>
  <c r="D178" i="15"/>
  <c r="Y176" i="15"/>
  <c r="N177" i="15"/>
  <c r="AR177" i="15" s="1"/>
  <c r="L177" i="15"/>
  <c r="AE177" i="15" s="1"/>
  <c r="O177" i="15"/>
  <c r="AS177" i="15" s="1"/>
  <c r="BA176" i="15"/>
  <c r="BB176" i="15" s="1"/>
  <c r="AD176" i="15"/>
  <c r="C86" i="9"/>
  <c r="C84" i="9"/>
  <c r="R24" i="9"/>
  <c r="R25" i="9"/>
  <c r="E85" i="9"/>
  <c r="E87" i="9" s="1"/>
  <c r="R23" i="9"/>
  <c r="J16" i="9" s="1"/>
  <c r="E86" i="9"/>
  <c r="C85" i="9"/>
  <c r="AA177" i="15" l="1"/>
  <c r="AC177" i="15"/>
  <c r="Y177" i="15"/>
  <c r="Z177" i="15"/>
  <c r="X177" i="15"/>
  <c r="AF177" i="15"/>
  <c r="AB177" i="15"/>
  <c r="AD177" i="15"/>
  <c r="R178" i="15"/>
  <c r="AV178" i="15" s="1"/>
  <c r="A180" i="15"/>
  <c r="D179" i="15"/>
  <c r="H179" i="15"/>
  <c r="F179" i="15"/>
  <c r="J179" i="15"/>
  <c r="E179" i="15"/>
  <c r="G179" i="15"/>
  <c r="I179" i="15"/>
  <c r="C179" i="15"/>
  <c r="K179" i="15"/>
  <c r="BA177" i="15"/>
  <c r="BB177" i="15" s="1"/>
  <c r="N178" i="15"/>
  <c r="AR178" i="15" s="1"/>
  <c r="L178" i="15"/>
  <c r="AB178" i="15" s="1"/>
  <c r="Q178" i="15"/>
  <c r="AU178" i="15" s="1"/>
  <c r="T178" i="15"/>
  <c r="AX178" i="15" s="1"/>
  <c r="O178" i="15"/>
  <c r="AS178" i="15" s="1"/>
  <c r="V178" i="15"/>
  <c r="AZ178" i="15" s="1"/>
  <c r="P178" i="15"/>
  <c r="AT178" i="15" s="1"/>
  <c r="U178" i="15"/>
  <c r="AY178" i="15" s="1"/>
  <c r="S178" i="15"/>
  <c r="AW178" i="15" s="1"/>
  <c r="C87" i="9"/>
  <c r="D84" i="9" s="1"/>
  <c r="K16" i="9"/>
  <c r="S24" i="9"/>
  <c r="K17" i="9"/>
  <c r="K19" i="9" s="1"/>
  <c r="D9" i="9" s="1"/>
  <c r="B9" i="10" s="1"/>
  <c r="I17" i="9"/>
  <c r="J17" i="9"/>
  <c r="J19" i="9" s="1"/>
  <c r="E8" i="9" s="1"/>
  <c r="C8" i="10" s="1"/>
  <c r="F31" i="9"/>
  <c r="J18" i="9"/>
  <c r="K18" i="9"/>
  <c r="I18" i="9"/>
  <c r="F32" i="9"/>
  <c r="S23" i="9"/>
  <c r="F30" i="9"/>
  <c r="R26" i="9"/>
  <c r="B31" i="9" s="1"/>
  <c r="C31" i="9" s="1"/>
  <c r="I16" i="9"/>
  <c r="S25" i="9"/>
  <c r="AE178" i="15" l="1"/>
  <c r="AC178" i="15"/>
  <c r="BA178" i="15"/>
  <c r="BB178" i="15" s="1"/>
  <c r="V179" i="15"/>
  <c r="AZ179" i="15" s="1"/>
  <c r="P179" i="15"/>
  <c r="AT179" i="15" s="1"/>
  <c r="O179" i="15"/>
  <c r="AS179" i="15" s="1"/>
  <c r="AF178" i="15"/>
  <c r="AD178" i="15"/>
  <c r="N179" i="15"/>
  <c r="AR179" i="15" s="1"/>
  <c r="L179" i="15"/>
  <c r="AF179" i="15" s="1"/>
  <c r="U179" i="15"/>
  <c r="AY179" i="15" s="1"/>
  <c r="A181" i="15"/>
  <c r="C180" i="15"/>
  <c r="G180" i="15"/>
  <c r="K180" i="15"/>
  <c r="E180" i="15"/>
  <c r="I180" i="15"/>
  <c r="D180" i="15"/>
  <c r="F180" i="15"/>
  <c r="H180" i="15"/>
  <c r="J180" i="15"/>
  <c r="X178" i="15"/>
  <c r="AD179" i="15"/>
  <c r="T179" i="15"/>
  <c r="AX179" i="15" s="1"/>
  <c r="AA179" i="15"/>
  <c r="Q179" i="15"/>
  <c r="AU179" i="15" s="1"/>
  <c r="Z178" i="15"/>
  <c r="Y178" i="15"/>
  <c r="AA178" i="15"/>
  <c r="R179" i="15"/>
  <c r="AV179" i="15" s="1"/>
  <c r="AB179" i="15"/>
  <c r="S179" i="15"/>
  <c r="AW179" i="15" s="1"/>
  <c r="N18" i="9"/>
  <c r="O18" i="9"/>
  <c r="M18" i="9"/>
  <c r="L18" i="9"/>
  <c r="L32" i="9"/>
  <c r="I32" i="9"/>
  <c r="L30" i="9"/>
  <c r="M16" i="9"/>
  <c r="N16" i="9"/>
  <c r="O16" i="9"/>
  <c r="I30" i="9"/>
  <c r="S26" i="9"/>
  <c r="D31" i="9" s="1"/>
  <c r="E31" i="9" s="1"/>
  <c r="L16" i="9"/>
  <c r="I19" i="9"/>
  <c r="D8" i="9" s="1"/>
  <c r="B8" i="10" s="1"/>
  <c r="F18" i="10" s="1"/>
  <c r="G18" i="10" s="1"/>
  <c r="B30" i="9"/>
  <c r="C30" i="9" s="1"/>
  <c r="C33" i="9" s="1"/>
  <c r="D36" i="9" s="1"/>
  <c r="E36" i="9" s="1"/>
  <c r="H2" i="9"/>
  <c r="B32" i="9"/>
  <c r="C32" i="9" s="1"/>
  <c r="N17" i="9"/>
  <c r="O17" i="9"/>
  <c r="L17" i="9"/>
  <c r="I31" i="9"/>
  <c r="M17" i="9"/>
  <c r="L31" i="9"/>
  <c r="F33" i="9"/>
  <c r="AE179" i="15" l="1"/>
  <c r="AC179" i="15"/>
  <c r="O180" i="15"/>
  <c r="AS180" i="15" s="1"/>
  <c r="R180" i="15"/>
  <c r="AV180" i="15" s="1"/>
  <c r="U180" i="15"/>
  <c r="AY180" i="15" s="1"/>
  <c r="T180" i="15"/>
  <c r="AX180" i="15" s="1"/>
  <c r="L180" i="15"/>
  <c r="Y180" i="15" s="1"/>
  <c r="N180" i="15"/>
  <c r="AR180" i="15" s="1"/>
  <c r="Z179" i="15"/>
  <c r="S180" i="15"/>
  <c r="AW180" i="15" s="1"/>
  <c r="P180" i="15"/>
  <c r="AT180" i="15" s="1"/>
  <c r="A182" i="15"/>
  <c r="F181" i="15"/>
  <c r="J181" i="15"/>
  <c r="D181" i="15"/>
  <c r="H181" i="15"/>
  <c r="C181" i="15"/>
  <c r="K181" i="15"/>
  <c r="E181" i="15"/>
  <c r="G181" i="15"/>
  <c r="I181" i="15"/>
  <c r="BA179" i="15"/>
  <c r="BB179" i="15" s="1"/>
  <c r="Q180" i="15"/>
  <c r="AU180" i="15" s="1"/>
  <c r="AF180" i="15"/>
  <c r="V180" i="15"/>
  <c r="AZ180" i="15" s="1"/>
  <c r="X179" i="15"/>
  <c r="Y179" i="15"/>
  <c r="N19" i="9"/>
  <c r="E9" i="9" s="1"/>
  <c r="C9" i="10" s="1"/>
  <c r="M23" i="10" s="1"/>
  <c r="F16" i="10"/>
  <c r="G16" i="10" s="1"/>
  <c r="P23" i="10" s="1"/>
  <c r="Q23" i="10" s="1"/>
  <c r="E7" i="9"/>
  <c r="C7" i="10" s="1"/>
  <c r="H16" i="10"/>
  <c r="D30" i="9"/>
  <c r="E30" i="9" s="1"/>
  <c r="I2" i="9"/>
  <c r="E11" i="9" s="1"/>
  <c r="C11" i="10" s="1"/>
  <c r="D32" i="9"/>
  <c r="E32" i="9" s="1"/>
  <c r="P25" i="10"/>
  <c r="Q25" i="10" s="1"/>
  <c r="H18" i="10"/>
  <c r="I33" i="9"/>
  <c r="J30" i="9" s="1"/>
  <c r="K30" i="9" s="1"/>
  <c r="L33" i="9"/>
  <c r="M32" i="9" s="1"/>
  <c r="N32" i="9" s="1"/>
  <c r="M30" i="9"/>
  <c r="N30" i="9" s="1"/>
  <c r="L19" i="9"/>
  <c r="E10" i="9" s="1"/>
  <c r="C10" i="10" s="1"/>
  <c r="M25" i="10"/>
  <c r="G32" i="9"/>
  <c r="H32" i="9" s="1"/>
  <c r="G30" i="9"/>
  <c r="H30" i="9" s="1"/>
  <c r="G31" i="9"/>
  <c r="H31" i="9" s="1"/>
  <c r="M24" i="10"/>
  <c r="O19" i="9"/>
  <c r="J32" i="9"/>
  <c r="K32" i="9" s="1"/>
  <c r="M19" i="9"/>
  <c r="D10" i="9" s="1"/>
  <c r="B10" i="10" s="1"/>
  <c r="F17" i="10"/>
  <c r="G17" i="10" s="1"/>
  <c r="AA180" i="15" l="1"/>
  <c r="AC180" i="15"/>
  <c r="X180" i="15"/>
  <c r="T181" i="15"/>
  <c r="AX181" i="15" s="1"/>
  <c r="Q181" i="15"/>
  <c r="AU181" i="15" s="1"/>
  <c r="P181" i="15"/>
  <c r="AT181" i="15" s="1"/>
  <c r="O181" i="15"/>
  <c r="AS181" i="15" s="1"/>
  <c r="V181" i="15"/>
  <c r="AZ181" i="15" s="1"/>
  <c r="U181" i="15"/>
  <c r="AY181" i="15" s="1"/>
  <c r="Z180" i="15"/>
  <c r="BA180" i="15"/>
  <c r="BB180" i="15" s="1"/>
  <c r="AD180" i="15"/>
  <c r="AB180" i="15"/>
  <c r="N181" i="15"/>
  <c r="AR181" i="15" s="1"/>
  <c r="L181" i="15"/>
  <c r="AD181" i="15" s="1"/>
  <c r="AB181" i="15"/>
  <c r="R181" i="15"/>
  <c r="AV181" i="15" s="1"/>
  <c r="S181" i="15"/>
  <c r="AW181" i="15" s="1"/>
  <c r="A183" i="15"/>
  <c r="E182" i="15"/>
  <c r="I182" i="15"/>
  <c r="C182" i="15"/>
  <c r="G182" i="15"/>
  <c r="K182" i="15"/>
  <c r="J182" i="15"/>
  <c r="D182" i="15"/>
  <c r="F182" i="15"/>
  <c r="H182" i="15"/>
  <c r="AE180" i="15"/>
  <c r="J31" i="9"/>
  <c r="K31" i="9" s="1"/>
  <c r="H24" i="10"/>
  <c r="I24" i="10" s="1"/>
  <c r="J24" i="10" s="1"/>
  <c r="N24" i="10" s="1"/>
  <c r="O24" i="10" s="1"/>
  <c r="H23" i="10"/>
  <c r="I23" i="10" s="1"/>
  <c r="J23" i="10" s="1"/>
  <c r="N23" i="10" s="1"/>
  <c r="H25" i="10"/>
  <c r="I25" i="10" s="1"/>
  <c r="J25" i="10" s="1"/>
  <c r="N25" i="10" s="1"/>
  <c r="O25" i="10" s="1"/>
  <c r="K33" i="9"/>
  <c r="D38" i="9" s="1"/>
  <c r="E38" i="9" s="1"/>
  <c r="O23" i="10"/>
  <c r="J2" i="9"/>
  <c r="K2" i="9" s="1"/>
  <c r="H33" i="9"/>
  <c r="D37" i="9" s="1"/>
  <c r="E37" i="9" s="1"/>
  <c r="E33" i="9"/>
  <c r="D40" i="9" s="1"/>
  <c r="E40" i="9" s="1"/>
  <c r="H17" i="10"/>
  <c r="P24" i="10"/>
  <c r="M31" i="9"/>
  <c r="N31" i="9" s="1"/>
  <c r="N33" i="9" s="1"/>
  <c r="D39" i="9" s="1"/>
  <c r="E39" i="9" s="1"/>
  <c r="AC181" i="15" l="1"/>
  <c r="BA181" i="15"/>
  <c r="BB181" i="15" s="1"/>
  <c r="Z181" i="15"/>
  <c r="Q182" i="15"/>
  <c r="AU182" i="15" s="1"/>
  <c r="R182" i="15"/>
  <c r="AV182" i="15" s="1"/>
  <c r="A184" i="15"/>
  <c r="D183" i="15"/>
  <c r="H183" i="15"/>
  <c r="F183" i="15"/>
  <c r="J183" i="15"/>
  <c r="I183" i="15"/>
  <c r="C183" i="15"/>
  <c r="E183" i="15"/>
  <c r="G183" i="15"/>
  <c r="K183" i="15"/>
  <c r="O182" i="15"/>
  <c r="AS182" i="15" s="1"/>
  <c r="N182" i="15"/>
  <c r="AR182" i="15" s="1"/>
  <c r="L182" i="15"/>
  <c r="X182" i="15" s="1"/>
  <c r="AE181" i="15"/>
  <c r="Y181" i="15"/>
  <c r="AA181" i="15"/>
  <c r="AE182" i="15"/>
  <c r="U182" i="15"/>
  <c r="AY182" i="15" s="1"/>
  <c r="T182" i="15"/>
  <c r="AX182" i="15" s="1"/>
  <c r="S182" i="15"/>
  <c r="AW182" i="15" s="1"/>
  <c r="V182" i="15"/>
  <c r="AZ182" i="15" s="1"/>
  <c r="P182" i="15"/>
  <c r="AT182" i="15" s="1"/>
  <c r="X181" i="15"/>
  <c r="AF181" i="15"/>
  <c r="E50" i="10"/>
  <c r="C50" i="10"/>
  <c r="E49" i="10"/>
  <c r="C49" i="10"/>
  <c r="E48" i="10"/>
  <c r="E51" i="10" s="1"/>
  <c r="C48" i="10"/>
  <c r="Q24" i="10"/>
  <c r="Q26" i="10" s="1"/>
  <c r="P26" i="10"/>
  <c r="AA182" i="15" l="1"/>
  <c r="AC182" i="15"/>
  <c r="Z182" i="15"/>
  <c r="Y182" i="15"/>
  <c r="P183" i="15"/>
  <c r="AT183" i="15" s="1"/>
  <c r="Q183" i="15"/>
  <c r="AU183" i="15" s="1"/>
  <c r="N183" i="15"/>
  <c r="AR183" i="15" s="1"/>
  <c r="L183" i="15"/>
  <c r="Z183" i="15" s="1"/>
  <c r="S183" i="15"/>
  <c r="AW183" i="15" s="1"/>
  <c r="AB182" i="15"/>
  <c r="BA182" i="15"/>
  <c r="BB182" i="15" s="1"/>
  <c r="V183" i="15"/>
  <c r="AZ183" i="15" s="1"/>
  <c r="T183" i="15"/>
  <c r="AX183" i="15" s="1"/>
  <c r="O183" i="15"/>
  <c r="AS183" i="15" s="1"/>
  <c r="AF182" i="15"/>
  <c r="AD182" i="15"/>
  <c r="R183" i="15"/>
  <c r="AV183" i="15" s="1"/>
  <c r="AE183" i="15"/>
  <c r="U183" i="15"/>
  <c r="AY183" i="15" s="1"/>
  <c r="A185" i="15"/>
  <c r="C184" i="15"/>
  <c r="G184" i="15"/>
  <c r="K184" i="15"/>
  <c r="E184" i="15"/>
  <c r="I184" i="15"/>
  <c r="H184" i="15"/>
  <c r="J184" i="15"/>
  <c r="D184" i="15"/>
  <c r="F184" i="15"/>
  <c r="C51" i="10"/>
  <c r="D48" i="10" s="1"/>
  <c r="B54" i="10" s="1"/>
  <c r="AB183" i="15" l="1"/>
  <c r="AD183" i="15"/>
  <c r="O184" i="15"/>
  <c r="AS184" i="15" s="1"/>
  <c r="P184" i="15"/>
  <c r="AT184" i="15" s="1"/>
  <c r="A186" i="15"/>
  <c r="F185" i="15"/>
  <c r="J185" i="15"/>
  <c r="D185" i="15"/>
  <c r="H185" i="15"/>
  <c r="G185" i="15"/>
  <c r="I185" i="15"/>
  <c r="C185" i="15"/>
  <c r="K185" i="15"/>
  <c r="E185" i="15"/>
  <c r="Y183" i="15"/>
  <c r="AF183" i="15"/>
  <c r="U184" i="15"/>
  <c r="AY184" i="15" s="1"/>
  <c r="AE184" i="15"/>
  <c r="V184" i="15"/>
  <c r="AZ184" i="15" s="1"/>
  <c r="X183" i="15"/>
  <c r="AA183" i="15"/>
  <c r="S184" i="15"/>
  <c r="AW184" i="15" s="1"/>
  <c r="R184" i="15"/>
  <c r="AV184" i="15" s="1"/>
  <c r="Q184" i="15"/>
  <c r="AU184" i="15" s="1"/>
  <c r="T184" i="15"/>
  <c r="AX184" i="15" s="1"/>
  <c r="N184" i="15"/>
  <c r="AR184" i="15" s="1"/>
  <c r="L184" i="15"/>
  <c r="AB184" i="15" s="1"/>
  <c r="BA183" i="15"/>
  <c r="BB183" i="15" s="1"/>
  <c r="AC183" i="15"/>
  <c r="E56" i="10"/>
  <c r="C54" i="10"/>
  <c r="E55" i="10"/>
  <c r="E54" i="10"/>
  <c r="C56" i="10"/>
  <c r="C55" i="10"/>
  <c r="BA184" i="15" l="1"/>
  <c r="BB184" i="15" s="1"/>
  <c r="Y184" i="15"/>
  <c r="N185" i="15"/>
  <c r="AR185" i="15" s="1"/>
  <c r="L185" i="15"/>
  <c r="X185" i="15" s="1"/>
  <c r="O185" i="15"/>
  <c r="AS185" i="15" s="1"/>
  <c r="X184" i="15"/>
  <c r="AA184" i="15"/>
  <c r="AC184" i="15"/>
  <c r="AF184" i="15"/>
  <c r="T185" i="15"/>
  <c r="AX185" i="15" s="1"/>
  <c r="AD185" i="15"/>
  <c r="U185" i="15"/>
  <c r="AY185" i="15" s="1"/>
  <c r="Z184" i="15"/>
  <c r="Z185" i="15"/>
  <c r="P185" i="15"/>
  <c r="AT185" i="15" s="1"/>
  <c r="R185" i="15"/>
  <c r="AV185" i="15" s="1"/>
  <c r="Q185" i="15"/>
  <c r="AU185" i="15" s="1"/>
  <c r="AD184" i="15"/>
  <c r="V185" i="15"/>
  <c r="AZ185" i="15" s="1"/>
  <c r="S185" i="15"/>
  <c r="AW185" i="15" s="1"/>
  <c r="A187" i="15"/>
  <c r="E186" i="15"/>
  <c r="I186" i="15"/>
  <c r="C186" i="15"/>
  <c r="G186" i="15"/>
  <c r="K186" i="15"/>
  <c r="F186" i="15"/>
  <c r="J186" i="15"/>
  <c r="D186" i="15"/>
  <c r="H186" i="15"/>
  <c r="E57" i="10"/>
  <c r="C57" i="10"/>
  <c r="D54" i="10" s="1"/>
  <c r="AC185" i="15" l="1"/>
  <c r="AE185" i="15"/>
  <c r="Y185" i="15"/>
  <c r="AF185" i="15"/>
  <c r="AA185" i="15"/>
  <c r="O186" i="15"/>
  <c r="AS186" i="15" s="1"/>
  <c r="Q186" i="15"/>
  <c r="AU186" i="15" s="1"/>
  <c r="T186" i="15"/>
  <c r="AX186" i="15" s="1"/>
  <c r="S186" i="15"/>
  <c r="AW186" i="15" s="1"/>
  <c r="V186" i="15"/>
  <c r="AZ186" i="15" s="1"/>
  <c r="P186" i="15"/>
  <c r="AT186" i="15" s="1"/>
  <c r="R186" i="15"/>
  <c r="AV186" i="15" s="1"/>
  <c r="A188" i="15"/>
  <c r="D187" i="15"/>
  <c r="H187" i="15"/>
  <c r="F187" i="15"/>
  <c r="J187" i="15"/>
  <c r="E187" i="15"/>
  <c r="G187" i="15"/>
  <c r="I187" i="15"/>
  <c r="C187" i="15"/>
  <c r="K187" i="15"/>
  <c r="BA185" i="15"/>
  <c r="BB185" i="15" s="1"/>
  <c r="U186" i="15"/>
  <c r="AY186" i="15" s="1"/>
  <c r="N186" i="15"/>
  <c r="AR186" i="15" s="1"/>
  <c r="L186" i="15"/>
  <c r="Y186" i="15" s="1"/>
  <c r="AB185" i="15"/>
  <c r="B60" i="10"/>
  <c r="BA186" i="15" l="1"/>
  <c r="BB186" i="15" s="1"/>
  <c r="X186" i="15"/>
  <c r="V187" i="15"/>
  <c r="AZ187" i="15" s="1"/>
  <c r="O187" i="15"/>
  <c r="AS187" i="15" s="1"/>
  <c r="AC186" i="15"/>
  <c r="N187" i="15"/>
  <c r="AR187" i="15" s="1"/>
  <c r="L187" i="15"/>
  <c r="AF187" i="15" s="1"/>
  <c r="U187" i="15"/>
  <c r="AY187" i="15" s="1"/>
  <c r="A189" i="15"/>
  <c r="C188" i="15"/>
  <c r="G188" i="15"/>
  <c r="K188" i="15"/>
  <c r="E188" i="15"/>
  <c r="I188" i="15"/>
  <c r="D188" i="15"/>
  <c r="H188" i="15"/>
  <c r="J188" i="15"/>
  <c r="F188" i="15"/>
  <c r="Z186" i="15"/>
  <c r="AA186" i="15"/>
  <c r="P187" i="15"/>
  <c r="AT187" i="15" s="1"/>
  <c r="AE186" i="15"/>
  <c r="T187" i="15"/>
  <c r="AX187" i="15" s="1"/>
  <c r="AA187" i="15"/>
  <c r="Q187" i="15"/>
  <c r="AU187" i="15" s="1"/>
  <c r="R187" i="15"/>
  <c r="AV187" i="15" s="1"/>
  <c r="AC187" i="15"/>
  <c r="S187" i="15"/>
  <c r="AW187" i="15" s="1"/>
  <c r="AB186" i="15"/>
  <c r="AF186" i="15"/>
  <c r="AD186" i="15"/>
  <c r="C61" i="10"/>
  <c r="C62" i="10"/>
  <c r="E62" i="10"/>
  <c r="C60" i="10"/>
  <c r="E60" i="10"/>
  <c r="E63" i="10" s="1"/>
  <c r="E61" i="10"/>
  <c r="AB187" i="15" l="1"/>
  <c r="T188" i="15"/>
  <c r="AX188" i="15" s="1"/>
  <c r="L188" i="15"/>
  <c r="AB188" i="15" s="1"/>
  <c r="N188" i="15"/>
  <c r="AR188" i="15" s="1"/>
  <c r="AD187" i="15"/>
  <c r="Z187" i="15"/>
  <c r="AE188" i="15"/>
  <c r="U188" i="15"/>
  <c r="AY188" i="15" s="1"/>
  <c r="P188" i="15"/>
  <c r="AT188" i="15" s="1"/>
  <c r="A190" i="15"/>
  <c r="F189" i="15"/>
  <c r="J189" i="15"/>
  <c r="D189" i="15"/>
  <c r="H189" i="15"/>
  <c r="C189" i="15"/>
  <c r="K189" i="15"/>
  <c r="E189" i="15"/>
  <c r="G189" i="15"/>
  <c r="I189" i="15"/>
  <c r="BA187" i="15"/>
  <c r="BB187" i="15" s="1"/>
  <c r="Y187" i="15"/>
  <c r="Q188" i="15"/>
  <c r="AU188" i="15" s="1"/>
  <c r="AC188" i="15"/>
  <c r="S188" i="15"/>
  <c r="AW188" i="15" s="1"/>
  <c r="V188" i="15"/>
  <c r="AZ188" i="15" s="1"/>
  <c r="X187" i="15"/>
  <c r="O188" i="15"/>
  <c r="AS188" i="15" s="1"/>
  <c r="R188" i="15"/>
  <c r="AV188" i="15" s="1"/>
  <c r="AE187" i="15"/>
  <c r="C63" i="10"/>
  <c r="D60" i="10" s="1"/>
  <c r="B66" i="10" s="1"/>
  <c r="E66" i="10" s="1"/>
  <c r="AF188" i="15" l="1"/>
  <c r="AA188" i="15"/>
  <c r="R189" i="15"/>
  <c r="AV189" i="15" s="1"/>
  <c r="S189" i="15"/>
  <c r="AW189" i="15" s="1"/>
  <c r="A191" i="15"/>
  <c r="E190" i="15"/>
  <c r="I190" i="15"/>
  <c r="C190" i="15"/>
  <c r="G190" i="15"/>
  <c r="K190" i="15"/>
  <c r="J190" i="15"/>
  <c r="F190" i="15"/>
  <c r="H190" i="15"/>
  <c r="D190" i="15"/>
  <c r="Y188" i="15"/>
  <c r="P189" i="15"/>
  <c r="AT189" i="15" s="1"/>
  <c r="O189" i="15"/>
  <c r="AS189" i="15" s="1"/>
  <c r="Z188" i="15"/>
  <c r="X188" i="15"/>
  <c r="V189" i="15"/>
  <c r="AZ189" i="15" s="1"/>
  <c r="U189" i="15"/>
  <c r="AY189" i="15" s="1"/>
  <c r="AD188" i="15"/>
  <c r="T189" i="15"/>
  <c r="AX189" i="15" s="1"/>
  <c r="N189" i="15"/>
  <c r="AR189" i="15" s="1"/>
  <c r="L189" i="15"/>
  <c r="AB189" i="15" s="1"/>
  <c r="Q189" i="15"/>
  <c r="AU189" i="15" s="1"/>
  <c r="BA188" i="15"/>
  <c r="BB188" i="15" s="1"/>
  <c r="C68" i="10"/>
  <c r="E68" i="10"/>
  <c r="C66" i="10"/>
  <c r="C67" i="10"/>
  <c r="E67" i="10"/>
  <c r="E69" i="10" s="1"/>
  <c r="C69" i="10"/>
  <c r="D66" i="10" s="1"/>
  <c r="AF189" i="15" l="1"/>
  <c r="AA189" i="15"/>
  <c r="Z189" i="15"/>
  <c r="BA189" i="15"/>
  <c r="BB189" i="15" s="1"/>
  <c r="AE189" i="15"/>
  <c r="Q190" i="15"/>
  <c r="AU190" i="15" s="1"/>
  <c r="L190" i="15"/>
  <c r="AA190" i="15" s="1"/>
  <c r="N190" i="15"/>
  <c r="AR190" i="15" s="1"/>
  <c r="AD189" i="15"/>
  <c r="Y189" i="15"/>
  <c r="AE190" i="15"/>
  <c r="U190" i="15"/>
  <c r="AY190" i="15" s="1"/>
  <c r="T190" i="15"/>
  <c r="AX190" i="15" s="1"/>
  <c r="AC189" i="15"/>
  <c r="O190" i="15"/>
  <c r="AS190" i="15" s="1"/>
  <c r="V190" i="15"/>
  <c r="AZ190" i="15" s="1"/>
  <c r="P190" i="15"/>
  <c r="AT190" i="15" s="1"/>
  <c r="X189" i="15"/>
  <c r="S190" i="15"/>
  <c r="AW190" i="15" s="1"/>
  <c r="R190" i="15"/>
  <c r="AV190" i="15" s="1"/>
  <c r="A192" i="15"/>
  <c r="D191" i="15"/>
  <c r="H191" i="15"/>
  <c r="F191" i="15"/>
  <c r="J191" i="15"/>
  <c r="I191" i="15"/>
  <c r="K191" i="15"/>
  <c r="E191" i="15"/>
  <c r="G191" i="15"/>
  <c r="C191" i="15"/>
  <c r="B72" i="10"/>
  <c r="C74" i="10" s="1"/>
  <c r="C72" i="10"/>
  <c r="E74" i="10"/>
  <c r="E72" i="10"/>
  <c r="E73" i="10"/>
  <c r="C73" i="10"/>
  <c r="AF190" i="15" l="1"/>
  <c r="AC190" i="15"/>
  <c r="AD190" i="15"/>
  <c r="AB190" i="15"/>
  <c r="R191" i="15"/>
  <c r="AV191" i="15" s="1"/>
  <c r="U191" i="15"/>
  <c r="AY191" i="15" s="1"/>
  <c r="A193" i="15"/>
  <c r="C192" i="15"/>
  <c r="G192" i="15"/>
  <c r="K192" i="15"/>
  <c r="E192" i="15"/>
  <c r="I192" i="15"/>
  <c r="H192" i="15"/>
  <c r="D192" i="15"/>
  <c r="F192" i="15"/>
  <c r="J192" i="15"/>
  <c r="BA190" i="15"/>
  <c r="BB190" i="15" s="1"/>
  <c r="P191" i="15"/>
  <c r="AT191" i="15" s="1"/>
  <c r="Q191" i="15"/>
  <c r="AU191" i="15" s="1"/>
  <c r="V191" i="15"/>
  <c r="AZ191" i="15" s="1"/>
  <c r="S191" i="15"/>
  <c r="AW191" i="15" s="1"/>
  <c r="N191" i="15"/>
  <c r="AR191" i="15" s="1"/>
  <c r="L191" i="15"/>
  <c r="AD191" i="15" s="1"/>
  <c r="T191" i="15"/>
  <c r="AX191" i="15" s="1"/>
  <c r="O191" i="15"/>
  <c r="AS191" i="15" s="1"/>
  <c r="Z190" i="15"/>
  <c r="Y190" i="15"/>
  <c r="X190" i="15"/>
  <c r="C75" i="10"/>
  <c r="D72" i="10" s="1"/>
  <c r="B78" i="10" s="1"/>
  <c r="E75" i="10"/>
  <c r="BA191" i="15" l="1"/>
  <c r="BB191" i="15" s="1"/>
  <c r="AC191" i="15"/>
  <c r="AA191" i="15"/>
  <c r="T192" i="15"/>
  <c r="AX192" i="15" s="1"/>
  <c r="L192" i="15"/>
  <c r="Y192" i="15" s="1"/>
  <c r="N192" i="15"/>
  <c r="AR192" i="15" s="1"/>
  <c r="Y191" i="15"/>
  <c r="Q192" i="15"/>
  <c r="AU192" i="15" s="1"/>
  <c r="P192" i="15"/>
  <c r="AT192" i="15" s="1"/>
  <c r="A194" i="15"/>
  <c r="F193" i="15"/>
  <c r="J193" i="15"/>
  <c r="D193" i="15"/>
  <c r="H193" i="15"/>
  <c r="G193" i="15"/>
  <c r="I193" i="15"/>
  <c r="C193" i="15"/>
  <c r="K193" i="15"/>
  <c r="E193" i="15"/>
  <c r="AB191" i="15"/>
  <c r="X191" i="15"/>
  <c r="AF191" i="15"/>
  <c r="Z191" i="15"/>
  <c r="O192" i="15"/>
  <c r="AS192" i="15" s="1"/>
  <c r="V192" i="15"/>
  <c r="AZ192" i="15" s="1"/>
  <c r="AE191" i="15"/>
  <c r="S192" i="15"/>
  <c r="AW192" i="15" s="1"/>
  <c r="R192" i="15"/>
  <c r="AV192" i="15" s="1"/>
  <c r="U192" i="15"/>
  <c r="AY192" i="15" s="1"/>
  <c r="C79" i="10"/>
  <c r="E78" i="10"/>
  <c r="E80" i="10"/>
  <c r="E79" i="10"/>
  <c r="C80" i="10"/>
  <c r="C78" i="10"/>
  <c r="C81" i="10"/>
  <c r="D78" i="10" s="1"/>
  <c r="E81" i="10"/>
  <c r="AB192" i="15" l="1"/>
  <c r="P193" i="15"/>
  <c r="AT193" i="15" s="1"/>
  <c r="Q193" i="15"/>
  <c r="AU193" i="15" s="1"/>
  <c r="AF192" i="15"/>
  <c r="V193" i="15"/>
  <c r="AZ193" i="15" s="1"/>
  <c r="A195" i="15"/>
  <c r="E194" i="15"/>
  <c r="I194" i="15"/>
  <c r="C194" i="15"/>
  <c r="G194" i="15"/>
  <c r="K194" i="15"/>
  <c r="F194" i="15"/>
  <c r="J194" i="15"/>
  <c r="D194" i="15"/>
  <c r="H194" i="15"/>
  <c r="AA192" i="15"/>
  <c r="X192" i="15"/>
  <c r="AE192" i="15"/>
  <c r="AC192" i="15"/>
  <c r="N193" i="15"/>
  <c r="AR193" i="15" s="1"/>
  <c r="L193" i="15"/>
  <c r="AA193" i="15" s="1"/>
  <c r="Y193" i="15"/>
  <c r="O193" i="15"/>
  <c r="AS193" i="15" s="1"/>
  <c r="Z192" i="15"/>
  <c r="AD192" i="15"/>
  <c r="AD193" i="15"/>
  <c r="T193" i="15"/>
  <c r="AX193" i="15" s="1"/>
  <c r="U193" i="15"/>
  <c r="AY193" i="15" s="1"/>
  <c r="BA192" i="15"/>
  <c r="BB192" i="15" s="1"/>
  <c r="AB193" i="15"/>
  <c r="R193" i="15"/>
  <c r="AV193" i="15" s="1"/>
  <c r="S193" i="15"/>
  <c r="AW193" i="15" s="1"/>
  <c r="AC193" i="15"/>
  <c r="B84" i="10"/>
  <c r="R25" i="10" s="1"/>
  <c r="R24" i="10"/>
  <c r="I17" i="10" s="1"/>
  <c r="C114" i="10" s="1"/>
  <c r="E84" i="10"/>
  <c r="X193" i="15" l="1"/>
  <c r="AF193" i="15"/>
  <c r="Z193" i="15"/>
  <c r="Q194" i="15"/>
  <c r="AU194" i="15" s="1"/>
  <c r="S194" i="15"/>
  <c r="AW194" i="15" s="1"/>
  <c r="V194" i="15"/>
  <c r="AZ194" i="15" s="1"/>
  <c r="P194" i="15"/>
  <c r="AT194" i="15" s="1"/>
  <c r="O194" i="15"/>
  <c r="AS194" i="15" s="1"/>
  <c r="R194" i="15"/>
  <c r="AV194" i="15" s="1"/>
  <c r="A196" i="15"/>
  <c r="D195" i="15"/>
  <c r="H195" i="15"/>
  <c r="F195" i="15"/>
  <c r="J195" i="15"/>
  <c r="E195" i="15"/>
  <c r="G195" i="15"/>
  <c r="I195" i="15"/>
  <c r="C195" i="15"/>
  <c r="K195" i="15"/>
  <c r="AE193" i="15"/>
  <c r="BA193" i="15"/>
  <c r="BB193" i="15" s="1"/>
  <c r="U194" i="15"/>
  <c r="AY194" i="15" s="1"/>
  <c r="N194" i="15"/>
  <c r="AR194" i="15" s="1"/>
  <c r="L194" i="15"/>
  <c r="AA194" i="15" s="1"/>
  <c r="T194" i="15"/>
  <c r="AX194" i="15" s="1"/>
  <c r="S25" i="10"/>
  <c r="N18" i="10" s="1"/>
  <c r="D107" i="10" s="1"/>
  <c r="J18" i="10"/>
  <c r="D106" i="10" s="1"/>
  <c r="D105" i="10"/>
  <c r="F32" i="10"/>
  <c r="E86" i="10"/>
  <c r="C85" i="10"/>
  <c r="C84" i="10"/>
  <c r="E85" i="10"/>
  <c r="R23" i="10"/>
  <c r="K17" i="10"/>
  <c r="C115" i="10" s="1"/>
  <c r="S24" i="10"/>
  <c r="L31" i="10" s="1"/>
  <c r="C86" i="10"/>
  <c r="S23" i="10"/>
  <c r="M16" i="10" s="1"/>
  <c r="K18" i="10"/>
  <c r="D115" i="10" s="1"/>
  <c r="F31" i="10"/>
  <c r="I18" i="10"/>
  <c r="D114" i="10" s="1"/>
  <c r="C105" i="10"/>
  <c r="J17" i="10"/>
  <c r="C106" i="10" s="1"/>
  <c r="L17" i="10"/>
  <c r="D109" i="10"/>
  <c r="L18" i="10"/>
  <c r="L32" i="10"/>
  <c r="O18" i="10"/>
  <c r="I32" i="10"/>
  <c r="L16" i="10"/>
  <c r="AD194" i="15" l="1"/>
  <c r="V195" i="15"/>
  <c r="AZ195" i="15" s="1"/>
  <c r="O195" i="15"/>
  <c r="AS195" i="15" s="1"/>
  <c r="AE194" i="15"/>
  <c r="U195" i="15"/>
  <c r="AY195" i="15" s="1"/>
  <c r="A197" i="15"/>
  <c r="C196" i="15"/>
  <c r="G196" i="15"/>
  <c r="K196" i="15"/>
  <c r="E196" i="15"/>
  <c r="I196" i="15"/>
  <c r="D196" i="15"/>
  <c r="H196" i="15"/>
  <c r="J196" i="15"/>
  <c r="F196" i="15"/>
  <c r="Y194" i="15"/>
  <c r="AF194" i="15"/>
  <c r="X194" i="15"/>
  <c r="T195" i="15"/>
  <c r="AX195" i="15" s="1"/>
  <c r="Q195" i="15"/>
  <c r="AU195" i="15" s="1"/>
  <c r="AB194" i="15"/>
  <c r="BA194" i="15"/>
  <c r="BB194" i="15" s="1"/>
  <c r="R195" i="15"/>
  <c r="AV195" i="15" s="1"/>
  <c r="S195" i="15"/>
  <c r="AW195" i="15" s="1"/>
  <c r="Z194" i="15"/>
  <c r="AC194" i="15"/>
  <c r="P195" i="15"/>
  <c r="AT195" i="15" s="1"/>
  <c r="N195" i="15"/>
  <c r="AR195" i="15" s="1"/>
  <c r="L195" i="15"/>
  <c r="AF195" i="15" s="1"/>
  <c r="N16" i="10"/>
  <c r="B109" i="10"/>
  <c r="I30" i="10"/>
  <c r="L30" i="10"/>
  <c r="O16" i="10"/>
  <c r="O17" i="10"/>
  <c r="M18" i="10"/>
  <c r="D116" i="10" s="1"/>
  <c r="N17" i="10"/>
  <c r="C107" i="10" s="1"/>
  <c r="E87" i="10"/>
  <c r="M17" i="10"/>
  <c r="C116" i="10" s="1"/>
  <c r="C87" i="10"/>
  <c r="D84" i="10" s="1"/>
  <c r="S26" i="10"/>
  <c r="I2" i="10" s="1"/>
  <c r="E11" i="10" s="1"/>
  <c r="I31" i="10"/>
  <c r="I33" i="10" s="1"/>
  <c r="J31" i="10" s="1"/>
  <c r="C109" i="10"/>
  <c r="K16" i="10"/>
  <c r="B115" i="10" s="1"/>
  <c r="I16" i="10"/>
  <c r="R26" i="10"/>
  <c r="J16" i="10"/>
  <c r="B106" i="10" s="1"/>
  <c r="F30" i="10"/>
  <c r="F33" i="10" s="1"/>
  <c r="G30" i="10" s="1"/>
  <c r="H30" i="10" s="1"/>
  <c r="B105" i="10"/>
  <c r="O19" i="10"/>
  <c r="D108" i="10"/>
  <c r="P18" i="10"/>
  <c r="D117" i="10" s="1"/>
  <c r="B108" i="10"/>
  <c r="L19" i="10"/>
  <c r="E10" i="10" s="1"/>
  <c r="P16" i="10"/>
  <c r="B107" i="10"/>
  <c r="L33" i="10"/>
  <c r="M32" i="10" s="1"/>
  <c r="C108" i="10"/>
  <c r="P17" i="10"/>
  <c r="C117" i="10" s="1"/>
  <c r="B116" i="10"/>
  <c r="M19" i="10"/>
  <c r="D10" i="10" s="1"/>
  <c r="X195" i="15" l="1"/>
  <c r="AA195" i="15"/>
  <c r="AB195" i="15"/>
  <c r="BA195" i="15"/>
  <c r="BB195" i="15" s="1"/>
  <c r="U196" i="15"/>
  <c r="AY196" i="15" s="1"/>
  <c r="P196" i="15"/>
  <c r="AT196" i="15" s="1"/>
  <c r="A198" i="15"/>
  <c r="F197" i="15"/>
  <c r="J197" i="15"/>
  <c r="D197" i="15"/>
  <c r="H197" i="15"/>
  <c r="C197" i="15"/>
  <c r="K197" i="15"/>
  <c r="E197" i="15"/>
  <c r="G197" i="15"/>
  <c r="I197" i="15"/>
  <c r="S196" i="15"/>
  <c r="AW196" i="15" s="1"/>
  <c r="V196" i="15"/>
  <c r="AZ196" i="15" s="1"/>
  <c r="AE195" i="15"/>
  <c r="Y195" i="15"/>
  <c r="O196" i="15"/>
  <c r="AS196" i="15" s="1"/>
  <c r="R196" i="15"/>
  <c r="AV196" i="15" s="1"/>
  <c r="Z195" i="15"/>
  <c r="AC195" i="15"/>
  <c r="AD195" i="15"/>
  <c r="Q196" i="15"/>
  <c r="AU196" i="15" s="1"/>
  <c r="T196" i="15"/>
  <c r="AX196" i="15" s="1"/>
  <c r="L196" i="15"/>
  <c r="Z196" i="15" s="1"/>
  <c r="N196" i="15"/>
  <c r="AR196" i="15" s="1"/>
  <c r="D32" i="10"/>
  <c r="E32" i="10" s="1"/>
  <c r="N19" i="10"/>
  <c r="E9" i="10" s="1"/>
  <c r="K19" i="10"/>
  <c r="D9" i="10" s="1"/>
  <c r="D31" i="10"/>
  <c r="C101" i="10" s="1"/>
  <c r="D30" i="10"/>
  <c r="B101" i="10" s="1"/>
  <c r="B98" i="10"/>
  <c r="B32" i="10"/>
  <c r="H2" i="10"/>
  <c r="B30" i="10"/>
  <c r="B31" i="10"/>
  <c r="G32" i="10"/>
  <c r="H32" i="10" s="1"/>
  <c r="B114" i="10"/>
  <c r="I19" i="10"/>
  <c r="D8" i="10" s="1"/>
  <c r="G31" i="10"/>
  <c r="J19" i="10"/>
  <c r="E8" i="10" s="1"/>
  <c r="E31" i="10"/>
  <c r="D101" i="10"/>
  <c r="M31" i="10"/>
  <c r="C100" i="10" s="1"/>
  <c r="J32" i="10"/>
  <c r="D99" i="10" s="1"/>
  <c r="M30" i="10"/>
  <c r="B100" i="10" s="1"/>
  <c r="K31" i="10"/>
  <c r="C99" i="10"/>
  <c r="N32" i="10"/>
  <c r="D100" i="10"/>
  <c r="B117" i="10"/>
  <c r="P19" i="10"/>
  <c r="D11" i="10" s="1"/>
  <c r="J30" i="10"/>
  <c r="AB196" i="15" l="1"/>
  <c r="AC196" i="15"/>
  <c r="V197" i="15"/>
  <c r="AZ197" i="15" s="1"/>
  <c r="U197" i="15"/>
  <c r="AY197" i="15" s="1"/>
  <c r="BA196" i="15"/>
  <c r="BB196" i="15" s="1"/>
  <c r="AD196" i="15"/>
  <c r="T197" i="15"/>
  <c r="AX197" i="15" s="1"/>
  <c r="N197" i="15"/>
  <c r="AR197" i="15" s="1"/>
  <c r="L197" i="15"/>
  <c r="AF197" i="15" s="1"/>
  <c r="Q197" i="15"/>
  <c r="AU197" i="15" s="1"/>
  <c r="Y196" i="15"/>
  <c r="AF196" i="15"/>
  <c r="R197" i="15"/>
  <c r="AV197" i="15" s="1"/>
  <c r="S197" i="15"/>
  <c r="AW197" i="15" s="1"/>
  <c r="A199" i="15"/>
  <c r="E198" i="15"/>
  <c r="I198" i="15"/>
  <c r="C198" i="15"/>
  <c r="G198" i="15"/>
  <c r="K198" i="15"/>
  <c r="J198" i="15"/>
  <c r="F198" i="15"/>
  <c r="H198" i="15"/>
  <c r="D198" i="15"/>
  <c r="AE196" i="15"/>
  <c r="X196" i="15"/>
  <c r="AA196" i="15"/>
  <c r="P197" i="15"/>
  <c r="AT197" i="15" s="1"/>
  <c r="O197" i="15"/>
  <c r="AS197" i="15" s="1"/>
  <c r="Y197" i="15"/>
  <c r="E101" i="10"/>
  <c r="E30" i="10"/>
  <c r="E33" i="10" s="1"/>
  <c r="D40" i="10" s="1"/>
  <c r="E40" i="10" s="1"/>
  <c r="C31" i="10"/>
  <c r="C97" i="10"/>
  <c r="C30" i="10"/>
  <c r="B97" i="10"/>
  <c r="D98" i="10"/>
  <c r="E7" i="10"/>
  <c r="J2" i="10"/>
  <c r="K2" i="10" s="1"/>
  <c r="D97" i="10"/>
  <c r="C32" i="10"/>
  <c r="C98" i="10"/>
  <c r="H31" i="10"/>
  <c r="H33" i="10" s="1"/>
  <c r="D37" i="10" s="1"/>
  <c r="E37" i="10" s="1"/>
  <c r="N31" i="10"/>
  <c r="N30" i="10"/>
  <c r="K32" i="10"/>
  <c r="E100" i="10"/>
  <c r="B99" i="10"/>
  <c r="E99" i="10" s="1"/>
  <c r="K30" i="10"/>
  <c r="AC197" i="15" l="1"/>
  <c r="AB197" i="15"/>
  <c r="AA197" i="15"/>
  <c r="R198" i="15"/>
  <c r="AV198" i="15" s="1"/>
  <c r="A200" i="15"/>
  <c r="D199" i="15"/>
  <c r="H199" i="15"/>
  <c r="F199" i="15"/>
  <c r="J199" i="15"/>
  <c r="I199" i="15"/>
  <c r="C199" i="15"/>
  <c r="E199" i="15"/>
  <c r="G199" i="15"/>
  <c r="K199" i="15"/>
  <c r="N198" i="15"/>
  <c r="AR198" i="15" s="1"/>
  <c r="L198" i="15"/>
  <c r="X198" i="15" s="1"/>
  <c r="AD197" i="15"/>
  <c r="AE197" i="15"/>
  <c r="U198" i="15"/>
  <c r="AY198" i="15" s="1"/>
  <c r="T198" i="15"/>
  <c r="AX198" i="15" s="1"/>
  <c r="BA197" i="15"/>
  <c r="BB197" i="15" s="1"/>
  <c r="Z197" i="15"/>
  <c r="O198" i="15"/>
  <c r="AS198" i="15" s="1"/>
  <c r="V198" i="15"/>
  <c r="AZ198" i="15" s="1"/>
  <c r="P198" i="15"/>
  <c r="AT198" i="15" s="1"/>
  <c r="X197" i="15"/>
  <c r="S198" i="15"/>
  <c r="AW198" i="15" s="1"/>
  <c r="Q198" i="15"/>
  <c r="AU198" i="15" s="1"/>
  <c r="E98" i="10"/>
  <c r="K33" i="10"/>
  <c r="D38" i="10" s="1"/>
  <c r="E38" i="10" s="1"/>
  <c r="E97" i="10"/>
  <c r="C33" i="10"/>
  <c r="D36" i="10" s="1"/>
  <c r="E36" i="10" s="1"/>
  <c r="N33" i="10"/>
  <c r="D39" i="10" s="1"/>
  <c r="E39" i="10" s="1"/>
  <c r="AE198" i="15" l="1"/>
  <c r="P199" i="15"/>
  <c r="AT199" i="15" s="1"/>
  <c r="Q199" i="15"/>
  <c r="AU199" i="15" s="1"/>
  <c r="AA198" i="15"/>
  <c r="N199" i="15"/>
  <c r="AR199" i="15" s="1"/>
  <c r="L199" i="15"/>
  <c r="Z199" i="15" s="1"/>
  <c r="S199" i="15"/>
  <c r="AW199" i="15" s="1"/>
  <c r="AB198" i="15"/>
  <c r="Z198" i="15"/>
  <c r="Y198" i="15"/>
  <c r="AD198" i="15"/>
  <c r="V199" i="15"/>
  <c r="AZ199" i="15" s="1"/>
  <c r="T199" i="15"/>
  <c r="AX199" i="15" s="1"/>
  <c r="O199" i="15"/>
  <c r="AS199" i="15" s="1"/>
  <c r="AC198" i="15"/>
  <c r="AF198" i="15"/>
  <c r="R199" i="15"/>
  <c r="AV199" i="15" s="1"/>
  <c r="U199" i="15"/>
  <c r="AY199" i="15" s="1"/>
  <c r="AE199" i="15"/>
  <c r="A201" i="15"/>
  <c r="C200" i="15"/>
  <c r="G200" i="15"/>
  <c r="K200" i="15"/>
  <c r="E200" i="15"/>
  <c r="I200" i="15"/>
  <c r="H200" i="15"/>
  <c r="D200" i="15"/>
  <c r="F200" i="15"/>
  <c r="J200" i="15"/>
  <c r="BA198" i="15"/>
  <c r="BB198" i="15" s="1"/>
  <c r="X199" i="15" l="1"/>
  <c r="U200" i="15"/>
  <c r="AY200" i="15" s="1"/>
  <c r="T200" i="15"/>
  <c r="AX200" i="15" s="1"/>
  <c r="N200" i="15"/>
  <c r="AR200" i="15" s="1"/>
  <c r="L200" i="15"/>
  <c r="AE200" i="15" s="1"/>
  <c r="BA199" i="15"/>
  <c r="BB199" i="15" s="1"/>
  <c r="AA199" i="15"/>
  <c r="Q200" i="15"/>
  <c r="AU200" i="15" s="1"/>
  <c r="Z200" i="15"/>
  <c r="P200" i="15"/>
  <c r="AT200" i="15" s="1"/>
  <c r="A202" i="15"/>
  <c r="F201" i="15"/>
  <c r="J201" i="15"/>
  <c r="D201" i="15"/>
  <c r="H201" i="15"/>
  <c r="G201" i="15"/>
  <c r="I201" i="15"/>
  <c r="C201" i="15"/>
  <c r="K201" i="15"/>
  <c r="E201" i="15"/>
  <c r="AB199" i="15"/>
  <c r="Y199" i="15"/>
  <c r="AF199" i="15"/>
  <c r="Y200" i="15"/>
  <c r="O200" i="15"/>
  <c r="AS200" i="15" s="1"/>
  <c r="V200" i="15"/>
  <c r="AZ200" i="15" s="1"/>
  <c r="AC200" i="15"/>
  <c r="S200" i="15"/>
  <c r="AW200" i="15" s="1"/>
  <c r="R200" i="15"/>
  <c r="AV200" i="15" s="1"/>
  <c r="AD199" i="15"/>
  <c r="AC199" i="15"/>
  <c r="AA200" i="15" l="1"/>
  <c r="AB200" i="15"/>
  <c r="AF200" i="15"/>
  <c r="AD200" i="15"/>
  <c r="T201" i="15"/>
  <c r="AX201" i="15" s="1"/>
  <c r="U201" i="15"/>
  <c r="AY201" i="15" s="1"/>
  <c r="P201" i="15"/>
  <c r="AT201" i="15" s="1"/>
  <c r="R201" i="15"/>
  <c r="AV201" i="15" s="1"/>
  <c r="Q201" i="15"/>
  <c r="AU201" i="15" s="1"/>
  <c r="V201" i="15"/>
  <c r="AZ201" i="15" s="1"/>
  <c r="S201" i="15"/>
  <c r="AW201" i="15" s="1"/>
  <c r="A203" i="15"/>
  <c r="E202" i="15"/>
  <c r="I202" i="15"/>
  <c r="C202" i="15"/>
  <c r="G202" i="15"/>
  <c r="K202" i="15"/>
  <c r="F202" i="15"/>
  <c r="J202" i="15"/>
  <c r="D202" i="15"/>
  <c r="H202" i="15"/>
  <c r="BA200" i="15"/>
  <c r="BB200" i="15" s="1"/>
  <c r="N201" i="15"/>
  <c r="AR201" i="15" s="1"/>
  <c r="L201" i="15"/>
  <c r="AD201" i="15" s="1"/>
  <c r="O201" i="15"/>
  <c r="AS201" i="15" s="1"/>
  <c r="X200" i="15"/>
  <c r="V202" i="15" l="1"/>
  <c r="AZ202" i="15" s="1"/>
  <c r="P202" i="15"/>
  <c r="AT202" i="15" s="1"/>
  <c r="BA201" i="15"/>
  <c r="BB201" i="15" s="1"/>
  <c r="O202" i="15"/>
  <c r="AS202" i="15" s="1"/>
  <c r="R202" i="15"/>
  <c r="AV202" i="15" s="1"/>
  <c r="A204" i="15"/>
  <c r="D203" i="15"/>
  <c r="H203" i="15"/>
  <c r="F203" i="15"/>
  <c r="J203" i="15"/>
  <c r="E203" i="15"/>
  <c r="G203" i="15"/>
  <c r="I203" i="15"/>
  <c r="C203" i="15"/>
  <c r="K203" i="15"/>
  <c r="AF201" i="15"/>
  <c r="AB201" i="15"/>
  <c r="AE201" i="15"/>
  <c r="S202" i="15"/>
  <c r="AW202" i="15" s="1"/>
  <c r="Y201" i="15"/>
  <c r="X201" i="15"/>
  <c r="U202" i="15"/>
  <c r="AY202" i="15" s="1"/>
  <c r="N202" i="15"/>
  <c r="AR202" i="15" s="1"/>
  <c r="L202" i="15"/>
  <c r="AB202" i="15" s="1"/>
  <c r="AC201" i="15"/>
  <c r="Q202" i="15"/>
  <c r="AU202" i="15" s="1"/>
  <c r="T202" i="15"/>
  <c r="AX202" i="15" s="1"/>
  <c r="AA201" i="15"/>
  <c r="Z201" i="15"/>
  <c r="AD202" i="15" l="1"/>
  <c r="R203" i="15"/>
  <c r="AV203" i="15" s="1"/>
  <c r="S203" i="15"/>
  <c r="AW203" i="15" s="1"/>
  <c r="AE202" i="15"/>
  <c r="AC202" i="15"/>
  <c r="V203" i="15"/>
  <c r="AZ203" i="15" s="1"/>
  <c r="P203" i="15"/>
  <c r="AT203" i="15" s="1"/>
  <c r="Y203" i="15"/>
  <c r="O203" i="15"/>
  <c r="AS203" i="15" s="1"/>
  <c r="Z202" i="15"/>
  <c r="BA202" i="15"/>
  <c r="BB202" i="15" s="1"/>
  <c r="X203" i="15"/>
  <c r="N203" i="15"/>
  <c r="AR203" i="15" s="1"/>
  <c r="L203" i="15"/>
  <c r="AB203" i="15" s="1"/>
  <c r="U203" i="15"/>
  <c r="AY203" i="15" s="1"/>
  <c r="A205" i="15"/>
  <c r="C204" i="15"/>
  <c r="G204" i="15"/>
  <c r="K204" i="15"/>
  <c r="E204" i="15"/>
  <c r="I204" i="15"/>
  <c r="D204" i="15"/>
  <c r="H204" i="15"/>
  <c r="J204" i="15"/>
  <c r="F204" i="15"/>
  <c r="Y202" i="15"/>
  <c r="AF202" i="15"/>
  <c r="AA202" i="15"/>
  <c r="X202" i="15"/>
  <c r="AD203" i="15"/>
  <c r="T203" i="15"/>
  <c r="AX203" i="15" s="1"/>
  <c r="Q203" i="15"/>
  <c r="AU203" i="15" s="1"/>
  <c r="AA203" i="15"/>
  <c r="AE203" i="15" l="1"/>
  <c r="AF203" i="15"/>
  <c r="AC203" i="15"/>
  <c r="P204" i="15"/>
  <c r="AT204" i="15" s="1"/>
  <c r="A206" i="15"/>
  <c r="F205" i="15"/>
  <c r="J205" i="15"/>
  <c r="D205" i="15"/>
  <c r="H205" i="15"/>
  <c r="C205" i="15"/>
  <c r="K205" i="15"/>
  <c r="E205" i="15"/>
  <c r="G205" i="15"/>
  <c r="I205" i="15"/>
  <c r="BA203" i="15"/>
  <c r="BB203" i="15" s="1"/>
  <c r="S204" i="15"/>
  <c r="AW204" i="15" s="1"/>
  <c r="V204" i="15"/>
  <c r="AZ204" i="15" s="1"/>
  <c r="U204" i="15"/>
  <c r="AY204" i="15" s="1"/>
  <c r="O204" i="15"/>
  <c r="AS204" i="15" s="1"/>
  <c r="R204" i="15"/>
  <c r="AV204" i="15" s="1"/>
  <c r="Q204" i="15"/>
  <c r="AU204" i="15" s="1"/>
  <c r="T204" i="15"/>
  <c r="AX204" i="15" s="1"/>
  <c r="L204" i="15"/>
  <c r="AD204" i="15" s="1"/>
  <c r="N204" i="15"/>
  <c r="AR204" i="15" s="1"/>
  <c r="Z203" i="15"/>
  <c r="AC204" i="15" l="1"/>
  <c r="Z204" i="15"/>
  <c r="BA204" i="15"/>
  <c r="BB204" i="15" s="1"/>
  <c r="AE204" i="15"/>
  <c r="AB204" i="15"/>
  <c r="P205" i="15"/>
  <c r="AT205" i="15" s="1"/>
  <c r="O205" i="15"/>
  <c r="AS205" i="15" s="1"/>
  <c r="V205" i="15"/>
  <c r="AZ205" i="15" s="1"/>
  <c r="U205" i="15"/>
  <c r="AY205" i="15" s="1"/>
  <c r="X204" i="15"/>
  <c r="AA204" i="15"/>
  <c r="Y204" i="15"/>
  <c r="AF204" i="15"/>
  <c r="T205" i="15"/>
  <c r="AX205" i="15" s="1"/>
  <c r="N205" i="15"/>
  <c r="AR205" i="15" s="1"/>
  <c r="L205" i="15"/>
  <c r="Z205" i="15" s="1"/>
  <c r="Q205" i="15"/>
  <c r="AU205" i="15" s="1"/>
  <c r="R205" i="15"/>
  <c r="AV205" i="15" s="1"/>
  <c r="S205" i="15"/>
  <c r="AW205" i="15" s="1"/>
  <c r="A207" i="15"/>
  <c r="E206" i="15"/>
  <c r="I206" i="15"/>
  <c r="C206" i="15"/>
  <c r="G206" i="15"/>
  <c r="K206" i="15"/>
  <c r="J206" i="15"/>
  <c r="F206" i="15"/>
  <c r="H206" i="15"/>
  <c r="D206" i="15"/>
  <c r="AE205" i="15" l="1"/>
  <c r="AB205" i="15"/>
  <c r="Y205" i="15"/>
  <c r="AC205" i="15"/>
  <c r="AA205" i="15"/>
  <c r="BA205" i="15"/>
  <c r="BB205" i="15" s="1"/>
  <c r="X205" i="15"/>
  <c r="R206" i="15"/>
  <c r="AV206" i="15" s="1"/>
  <c r="A208" i="15"/>
  <c r="D207" i="15"/>
  <c r="H207" i="15"/>
  <c r="F207" i="15"/>
  <c r="J207" i="15"/>
  <c r="I207" i="15"/>
  <c r="C207" i="15"/>
  <c r="E207" i="15"/>
  <c r="G207" i="15"/>
  <c r="K207" i="15"/>
  <c r="Q206" i="15"/>
  <c r="AU206" i="15" s="1"/>
  <c r="N206" i="15"/>
  <c r="AR206" i="15" s="1"/>
  <c r="L206" i="15"/>
  <c r="AA206" i="15" s="1"/>
  <c r="S206" i="15"/>
  <c r="AW206" i="15" s="1"/>
  <c r="U206" i="15"/>
  <c r="AY206" i="15" s="1"/>
  <c r="T206" i="15"/>
  <c r="AX206" i="15" s="1"/>
  <c r="O206" i="15"/>
  <c r="AS206" i="15" s="1"/>
  <c r="V206" i="15"/>
  <c r="AZ206" i="15" s="1"/>
  <c r="AF206" i="15"/>
  <c r="P206" i="15"/>
  <c r="AT206" i="15" s="1"/>
  <c r="AD205" i="15"/>
  <c r="AF205" i="15"/>
  <c r="AB206" i="15" l="1"/>
  <c r="AD206" i="15"/>
  <c r="AC206" i="15"/>
  <c r="Z206" i="15"/>
  <c r="Y206" i="15"/>
  <c r="AE206" i="15"/>
  <c r="X206" i="15"/>
  <c r="T207" i="15"/>
  <c r="AX207" i="15" s="1"/>
  <c r="BA206" i="15"/>
  <c r="BB206" i="15" s="1"/>
  <c r="R207" i="15"/>
  <c r="AV207" i="15" s="1"/>
  <c r="U207" i="15"/>
  <c r="AY207" i="15" s="1"/>
  <c r="A209" i="15"/>
  <c r="C208" i="15"/>
  <c r="G208" i="15"/>
  <c r="K208" i="15"/>
  <c r="E208" i="15"/>
  <c r="I208" i="15"/>
  <c r="H208" i="15"/>
  <c r="J208" i="15"/>
  <c r="D208" i="15"/>
  <c r="F208" i="15"/>
  <c r="V207" i="15"/>
  <c r="AZ207" i="15" s="1"/>
  <c r="O207" i="15"/>
  <c r="AS207" i="15" s="1"/>
  <c r="P207" i="15"/>
  <c r="AT207" i="15" s="1"/>
  <c r="Q207" i="15"/>
  <c r="AU207" i="15" s="1"/>
  <c r="N207" i="15"/>
  <c r="AR207" i="15" s="1"/>
  <c r="L207" i="15"/>
  <c r="AD207" i="15" s="1"/>
  <c r="S207" i="15"/>
  <c r="AW207" i="15" s="1"/>
  <c r="AA207" i="15" l="1"/>
  <c r="Y207" i="15"/>
  <c r="O208" i="15"/>
  <c r="AS208" i="15" s="1"/>
  <c r="P208" i="15"/>
  <c r="AT208" i="15" s="1"/>
  <c r="A210" i="15"/>
  <c r="F209" i="15"/>
  <c r="J209" i="15"/>
  <c r="D209" i="15"/>
  <c r="H209" i="15"/>
  <c r="G209" i="15"/>
  <c r="C209" i="15"/>
  <c r="K209" i="15"/>
  <c r="E209" i="15"/>
  <c r="I209" i="15"/>
  <c r="AB207" i="15"/>
  <c r="U208" i="15"/>
  <c r="AY208" i="15" s="1"/>
  <c r="V208" i="15"/>
  <c r="AZ208" i="15" s="1"/>
  <c r="AE207" i="15"/>
  <c r="X207" i="15"/>
  <c r="Z207" i="15"/>
  <c r="AF207" i="15"/>
  <c r="S208" i="15"/>
  <c r="AW208" i="15" s="1"/>
  <c r="R208" i="15"/>
  <c r="AV208" i="15" s="1"/>
  <c r="AC207" i="15"/>
  <c r="BA207" i="15"/>
  <c r="BB207" i="15" s="1"/>
  <c r="Q208" i="15"/>
  <c r="AU208" i="15" s="1"/>
  <c r="T208" i="15"/>
  <c r="AX208" i="15" s="1"/>
  <c r="N208" i="15"/>
  <c r="AR208" i="15" s="1"/>
  <c r="L208" i="15"/>
  <c r="Z208" i="15" s="1"/>
  <c r="AD208" i="15" l="1"/>
  <c r="AF208" i="15"/>
  <c r="Y208" i="15"/>
  <c r="X208" i="15"/>
  <c r="AA208" i="15"/>
  <c r="AB208" i="15"/>
  <c r="T209" i="15"/>
  <c r="AX209" i="15" s="1"/>
  <c r="R209" i="15"/>
  <c r="AV209" i="15" s="1"/>
  <c r="Q209" i="15"/>
  <c r="AU209" i="15" s="1"/>
  <c r="P209" i="15"/>
  <c r="AT209" i="15" s="1"/>
  <c r="S209" i="15"/>
  <c r="AW209" i="15" s="1"/>
  <c r="A211" i="15"/>
  <c r="E210" i="15"/>
  <c r="I210" i="15"/>
  <c r="C210" i="15"/>
  <c r="G210" i="15"/>
  <c r="K210" i="15"/>
  <c r="F210" i="15"/>
  <c r="H210" i="15"/>
  <c r="J210" i="15"/>
  <c r="D210" i="15"/>
  <c r="AC208" i="15"/>
  <c r="AE208" i="15"/>
  <c r="V209" i="15"/>
  <c r="AZ209" i="15" s="1"/>
  <c r="O209" i="15"/>
  <c r="AS209" i="15" s="1"/>
  <c r="BA208" i="15"/>
  <c r="BB208" i="15" s="1"/>
  <c r="N209" i="15"/>
  <c r="AR209" i="15" s="1"/>
  <c r="L209" i="15"/>
  <c r="AD209" i="15" s="1"/>
  <c r="U209" i="15"/>
  <c r="AY209" i="15" s="1"/>
  <c r="AB209" i="15" l="1"/>
  <c r="Z209" i="15"/>
  <c r="X209" i="15"/>
  <c r="AF209" i="15"/>
  <c r="AE209" i="15"/>
  <c r="O210" i="15"/>
  <c r="AS210" i="15" s="1"/>
  <c r="V210" i="15"/>
  <c r="AZ210" i="15" s="1"/>
  <c r="P210" i="15"/>
  <c r="AT210" i="15" s="1"/>
  <c r="U210" i="15"/>
  <c r="AY210" i="15" s="1"/>
  <c r="R210" i="15"/>
  <c r="AV210" i="15" s="1"/>
  <c r="A212" i="15"/>
  <c r="D211" i="15"/>
  <c r="H211" i="15"/>
  <c r="F211" i="15"/>
  <c r="J211" i="15"/>
  <c r="E211" i="15"/>
  <c r="I211" i="15"/>
  <c r="C211" i="15"/>
  <c r="K211" i="15"/>
  <c r="G211" i="15"/>
  <c r="S210" i="15"/>
  <c r="AW210" i="15" s="1"/>
  <c r="N210" i="15"/>
  <c r="AR210" i="15" s="1"/>
  <c r="L210" i="15"/>
  <c r="Y210" i="15" s="1"/>
  <c r="AC209" i="15"/>
  <c r="BA209" i="15"/>
  <c r="BB209" i="15" s="1"/>
  <c r="Y209" i="15"/>
  <c r="AA210" i="15"/>
  <c r="Q210" i="15"/>
  <c r="AU210" i="15" s="1"/>
  <c r="AD210" i="15"/>
  <c r="T210" i="15"/>
  <c r="AX210" i="15" s="1"/>
  <c r="AA209" i="15"/>
  <c r="AB210" i="15" l="1"/>
  <c r="X210" i="15"/>
  <c r="AE210" i="15"/>
  <c r="AF210" i="15"/>
  <c r="R211" i="15"/>
  <c r="AV211" i="15" s="1"/>
  <c r="P211" i="15"/>
  <c r="AT211" i="15" s="1"/>
  <c r="O211" i="15"/>
  <c r="AS211" i="15" s="1"/>
  <c r="BA210" i="15"/>
  <c r="BB210" i="15" s="1"/>
  <c r="V211" i="15"/>
  <c r="AZ211" i="15" s="1"/>
  <c r="U211" i="15"/>
  <c r="AY211" i="15" s="1"/>
  <c r="A213" i="15"/>
  <c r="C212" i="15"/>
  <c r="G212" i="15"/>
  <c r="K212" i="15"/>
  <c r="E212" i="15"/>
  <c r="I212" i="15"/>
  <c r="D212" i="15"/>
  <c r="F212" i="15"/>
  <c r="H212" i="15"/>
  <c r="J212" i="15"/>
  <c r="N211" i="15"/>
  <c r="AR211" i="15" s="1"/>
  <c r="L211" i="15"/>
  <c r="AB211" i="15" s="1"/>
  <c r="Q211" i="15"/>
  <c r="AU211" i="15" s="1"/>
  <c r="AC210" i="15"/>
  <c r="T211" i="15"/>
  <c r="AX211" i="15" s="1"/>
  <c r="S211" i="15"/>
  <c r="AW211" i="15" s="1"/>
  <c r="Z210" i="15"/>
  <c r="AD211" i="15" l="1"/>
  <c r="S212" i="15"/>
  <c r="AW212" i="15" s="1"/>
  <c r="P212" i="15"/>
  <c r="AT212" i="15" s="1"/>
  <c r="A214" i="15"/>
  <c r="F213" i="15"/>
  <c r="J213" i="15"/>
  <c r="D213" i="15"/>
  <c r="H213" i="15"/>
  <c r="C213" i="15"/>
  <c r="K213" i="15"/>
  <c r="G213" i="15"/>
  <c r="I213" i="15"/>
  <c r="E213" i="15"/>
  <c r="AF211" i="15"/>
  <c r="BA211" i="15"/>
  <c r="BB211" i="15" s="1"/>
  <c r="Q212" i="15"/>
  <c r="AU212" i="15" s="1"/>
  <c r="V212" i="15"/>
  <c r="AZ212" i="15" s="1"/>
  <c r="AE211" i="15"/>
  <c r="Z211" i="15"/>
  <c r="AC211" i="15"/>
  <c r="AA211" i="15"/>
  <c r="X211" i="15"/>
  <c r="O212" i="15"/>
  <c r="AS212" i="15" s="1"/>
  <c r="R212" i="15"/>
  <c r="AV212" i="15" s="1"/>
  <c r="U212" i="15"/>
  <c r="AY212" i="15" s="1"/>
  <c r="T212" i="15"/>
  <c r="AX212" i="15" s="1"/>
  <c r="N212" i="15"/>
  <c r="AR212" i="15" s="1"/>
  <c r="L212" i="15"/>
  <c r="AC212" i="15" s="1"/>
  <c r="Y211" i="15"/>
  <c r="AD212" i="15" l="1"/>
  <c r="AB212" i="15"/>
  <c r="R213" i="15"/>
  <c r="AV213" i="15" s="1"/>
  <c r="O213" i="15"/>
  <c r="AS213" i="15" s="1"/>
  <c r="Z212" i="15"/>
  <c r="BA212" i="15"/>
  <c r="BB212" i="15" s="1"/>
  <c r="AF212" i="15"/>
  <c r="V213" i="15"/>
  <c r="AZ213" i="15" s="1"/>
  <c r="U213" i="15"/>
  <c r="AY213" i="15" s="1"/>
  <c r="X212" i="15"/>
  <c r="AE212" i="15"/>
  <c r="Y212" i="15"/>
  <c r="P213" i="15"/>
  <c r="AT213" i="15" s="1"/>
  <c r="X213" i="15"/>
  <c r="N213" i="15"/>
  <c r="AR213" i="15" s="1"/>
  <c r="L213" i="15"/>
  <c r="Z213" i="15" s="1"/>
  <c r="Q213" i="15"/>
  <c r="AU213" i="15" s="1"/>
  <c r="AA212" i="15"/>
  <c r="AD213" i="15"/>
  <c r="T213" i="15"/>
  <c r="AX213" i="15" s="1"/>
  <c r="S213" i="15"/>
  <c r="AW213" i="15" s="1"/>
  <c r="A215" i="15"/>
  <c r="E214" i="15"/>
  <c r="I214" i="15"/>
  <c r="C214" i="15"/>
  <c r="G214" i="15"/>
  <c r="K214" i="15"/>
  <c r="J214" i="15"/>
  <c r="F214" i="15"/>
  <c r="H214" i="15"/>
  <c r="D214" i="15"/>
  <c r="AA213" i="15" l="1"/>
  <c r="AF213" i="15"/>
  <c r="Y213" i="15"/>
  <c r="AE213" i="15"/>
  <c r="AC213" i="15"/>
  <c r="BA213" i="15"/>
  <c r="BB213" i="15" s="1"/>
  <c r="AB213" i="15"/>
  <c r="Q214" i="15"/>
  <c r="AU214" i="15" s="1"/>
  <c r="N214" i="15"/>
  <c r="AR214" i="15" s="1"/>
  <c r="L214" i="15"/>
  <c r="AA214" i="15" s="1"/>
  <c r="U214" i="15"/>
  <c r="AY214" i="15" s="1"/>
  <c r="T214" i="15"/>
  <c r="AX214" i="15" s="1"/>
  <c r="Y214" i="15"/>
  <c r="O214" i="15"/>
  <c r="AS214" i="15" s="1"/>
  <c r="V214" i="15"/>
  <c r="AZ214" i="15" s="1"/>
  <c r="Z214" i="15"/>
  <c r="P214" i="15"/>
  <c r="AT214" i="15" s="1"/>
  <c r="S214" i="15"/>
  <c r="AW214" i="15" s="1"/>
  <c r="R214" i="15"/>
  <c r="AV214" i="15" s="1"/>
  <c r="A216" i="15"/>
  <c r="D215" i="15"/>
  <c r="H215" i="15"/>
  <c r="F215" i="15"/>
  <c r="J215" i="15"/>
  <c r="I215" i="15"/>
  <c r="C215" i="15"/>
  <c r="E215" i="15"/>
  <c r="G215" i="15"/>
  <c r="K215" i="15"/>
  <c r="AE214" i="15" l="1"/>
  <c r="AB214" i="15"/>
  <c r="AF214" i="15"/>
  <c r="AC214" i="15"/>
  <c r="AD214" i="15"/>
  <c r="X214" i="15"/>
  <c r="U215" i="15"/>
  <c r="AY215" i="15" s="1"/>
  <c r="R215" i="15"/>
  <c r="AV215" i="15" s="1"/>
  <c r="A217" i="15"/>
  <c r="C216" i="15"/>
  <c r="G216" i="15"/>
  <c r="K216" i="15"/>
  <c r="E216" i="15"/>
  <c r="I216" i="15"/>
  <c r="H216" i="15"/>
  <c r="J216" i="15"/>
  <c r="D216" i="15"/>
  <c r="F216" i="15"/>
  <c r="P215" i="15"/>
  <c r="AT215" i="15" s="1"/>
  <c r="Q215" i="15"/>
  <c r="AU215" i="15" s="1"/>
  <c r="BA214" i="15"/>
  <c r="BB214" i="15" s="1"/>
  <c r="N215" i="15"/>
  <c r="AR215" i="15" s="1"/>
  <c r="L215" i="15"/>
  <c r="AF215" i="15" s="1"/>
  <c r="S215" i="15"/>
  <c r="AW215" i="15" s="1"/>
  <c r="V215" i="15"/>
  <c r="AZ215" i="15" s="1"/>
  <c r="T215" i="15"/>
  <c r="AX215" i="15" s="1"/>
  <c r="O215" i="15"/>
  <c r="AS215" i="15" s="1"/>
  <c r="X215" i="15" l="1"/>
  <c r="U216" i="15"/>
  <c r="AY216" i="15" s="1"/>
  <c r="V216" i="15"/>
  <c r="AZ216" i="15" s="1"/>
  <c r="AD215" i="15"/>
  <c r="AC215" i="15"/>
  <c r="Z215" i="15"/>
  <c r="S216" i="15"/>
  <c r="AW216" i="15" s="1"/>
  <c r="R216" i="15"/>
  <c r="AV216" i="15" s="1"/>
  <c r="AB215" i="15"/>
  <c r="AA215" i="15"/>
  <c r="Q216" i="15"/>
  <c r="AU216" i="15" s="1"/>
  <c r="T216" i="15"/>
  <c r="AX216" i="15" s="1"/>
  <c r="N216" i="15"/>
  <c r="AR216" i="15" s="1"/>
  <c r="L216" i="15"/>
  <c r="AE216" i="15" s="1"/>
  <c r="AE215" i="15"/>
  <c r="Y215" i="15"/>
  <c r="BA215" i="15"/>
  <c r="BB215" i="15" s="1"/>
  <c r="O216" i="15"/>
  <c r="AS216" i="15" s="1"/>
  <c r="P216" i="15"/>
  <c r="AT216" i="15" s="1"/>
  <c r="A218" i="15"/>
  <c r="F217" i="15"/>
  <c r="J217" i="15"/>
  <c r="D217" i="15"/>
  <c r="H217" i="15"/>
  <c r="G217" i="15"/>
  <c r="C217" i="15"/>
  <c r="K217" i="15"/>
  <c r="E217" i="15"/>
  <c r="I217" i="15"/>
  <c r="S217" i="15" l="1"/>
  <c r="AW217" i="15" s="1"/>
  <c r="V217" i="15"/>
  <c r="AZ217" i="15" s="1"/>
  <c r="O217" i="15"/>
  <c r="AS217" i="15" s="1"/>
  <c r="BA216" i="15"/>
  <c r="BB216" i="15" s="1"/>
  <c r="AF216" i="15"/>
  <c r="P217" i="15"/>
  <c r="AT217" i="15" s="1"/>
  <c r="A219" i="15"/>
  <c r="E218" i="15"/>
  <c r="I218" i="15"/>
  <c r="C218" i="15"/>
  <c r="G218" i="15"/>
  <c r="K218" i="15"/>
  <c r="F218" i="15"/>
  <c r="H218" i="15"/>
  <c r="J218" i="15"/>
  <c r="D218" i="15"/>
  <c r="Y216" i="15"/>
  <c r="AC216" i="15"/>
  <c r="N217" i="15"/>
  <c r="AR217" i="15" s="1"/>
  <c r="L217" i="15"/>
  <c r="Z217" i="15" s="1"/>
  <c r="U217" i="15"/>
  <c r="AY217" i="15" s="1"/>
  <c r="Z216" i="15"/>
  <c r="X216" i="15"/>
  <c r="AA216" i="15"/>
  <c r="AB216" i="15"/>
  <c r="T217" i="15"/>
  <c r="AX217" i="15" s="1"/>
  <c r="AB217" i="15"/>
  <c r="R217" i="15"/>
  <c r="AV217" i="15" s="1"/>
  <c r="Q217" i="15"/>
  <c r="AU217" i="15" s="1"/>
  <c r="AD216" i="15"/>
  <c r="X217" i="15" l="1"/>
  <c r="Y217" i="15"/>
  <c r="AE217" i="15"/>
  <c r="AA217" i="15"/>
  <c r="AD217" i="15"/>
  <c r="BA217" i="15"/>
  <c r="BB217" i="15" s="1"/>
  <c r="AC217" i="15"/>
  <c r="O218" i="15"/>
  <c r="AS218" i="15" s="1"/>
  <c r="V218" i="15"/>
  <c r="AZ218" i="15" s="1"/>
  <c r="P218" i="15"/>
  <c r="AT218" i="15" s="1"/>
  <c r="U218" i="15"/>
  <c r="AY218" i="15" s="1"/>
  <c r="R218" i="15"/>
  <c r="AV218" i="15" s="1"/>
  <c r="D219" i="15"/>
  <c r="H219" i="15"/>
  <c r="F219" i="15"/>
  <c r="J219" i="15"/>
  <c r="E219" i="15"/>
  <c r="I219" i="15"/>
  <c r="C219" i="15"/>
  <c r="K219" i="15"/>
  <c r="G219" i="15"/>
  <c r="A220" i="15"/>
  <c r="AF217" i="15"/>
  <c r="S218" i="15"/>
  <c r="AW218" i="15" s="1"/>
  <c r="N218" i="15"/>
  <c r="AR218" i="15" s="1"/>
  <c r="L218" i="15"/>
  <c r="Y218" i="15" s="1"/>
  <c r="Q218" i="15"/>
  <c r="AU218" i="15" s="1"/>
  <c r="T218" i="15"/>
  <c r="AX218" i="15" s="1"/>
  <c r="X218" i="15" l="1"/>
  <c r="C220" i="15"/>
  <c r="G220" i="15"/>
  <c r="K220" i="15"/>
  <c r="A221" i="15"/>
  <c r="E220" i="15"/>
  <c r="I220" i="15"/>
  <c r="D220" i="15"/>
  <c r="F220" i="15"/>
  <c r="H220" i="15"/>
  <c r="J220" i="15"/>
  <c r="T219" i="15"/>
  <c r="AX219" i="15" s="1"/>
  <c r="S219" i="15"/>
  <c r="AW219" i="15" s="1"/>
  <c r="AF218" i="15"/>
  <c r="AA218" i="15"/>
  <c r="R219" i="15"/>
  <c r="AV219" i="15" s="1"/>
  <c r="P219" i="15"/>
  <c r="AT219" i="15" s="1"/>
  <c r="O219" i="15"/>
  <c r="AS219" i="15" s="1"/>
  <c r="AE218" i="15"/>
  <c r="AC218" i="15"/>
  <c r="V219" i="15"/>
  <c r="AZ219" i="15" s="1"/>
  <c r="U219" i="15"/>
  <c r="AY219" i="15" s="1"/>
  <c r="AB218" i="15"/>
  <c r="AD218" i="15"/>
  <c r="BA218" i="15"/>
  <c r="BB218" i="15" s="1"/>
  <c r="N219" i="15"/>
  <c r="AR219" i="15" s="1"/>
  <c r="L219" i="15"/>
  <c r="AC219" i="15" s="1"/>
  <c r="Q219" i="15"/>
  <c r="AU219" i="15" s="1"/>
  <c r="Z218" i="15"/>
  <c r="AA219" i="15" l="1"/>
  <c r="X219" i="15"/>
  <c r="Q220" i="15"/>
  <c r="AU220" i="15" s="1"/>
  <c r="F221" i="15"/>
  <c r="J221" i="15"/>
  <c r="D221" i="15"/>
  <c r="H221" i="15"/>
  <c r="C221" i="15"/>
  <c r="K221" i="15"/>
  <c r="G221" i="15"/>
  <c r="A222" i="15"/>
  <c r="I221" i="15"/>
  <c r="E221" i="15"/>
  <c r="AE219" i="15"/>
  <c r="Z219" i="15"/>
  <c r="AD219" i="15"/>
  <c r="O220" i="15"/>
  <c r="AS220" i="15" s="1"/>
  <c r="V220" i="15"/>
  <c r="AZ220" i="15" s="1"/>
  <c r="BA219" i="15"/>
  <c r="BB219" i="15" s="1"/>
  <c r="U220" i="15"/>
  <c r="AY220" i="15" s="1"/>
  <c r="T220" i="15"/>
  <c r="AX220" i="15" s="1"/>
  <c r="R220" i="15"/>
  <c r="AV220" i="15" s="1"/>
  <c r="AF219" i="15"/>
  <c r="Y219" i="15"/>
  <c r="AB219" i="15"/>
  <c r="S220" i="15"/>
  <c r="AW220" i="15" s="1"/>
  <c r="P220" i="15"/>
  <c r="AT220" i="15" s="1"/>
  <c r="L220" i="15"/>
  <c r="AA220" i="15" s="1"/>
  <c r="N220" i="15"/>
  <c r="AR220" i="15" s="1"/>
  <c r="Y220" i="15" l="1"/>
  <c r="AD220" i="15"/>
  <c r="BA220" i="15"/>
  <c r="BB220" i="15" s="1"/>
  <c r="V221" i="15"/>
  <c r="AZ221" i="15" s="1"/>
  <c r="U221" i="15"/>
  <c r="AY221" i="15" s="1"/>
  <c r="X220" i="15"/>
  <c r="AC220" i="15"/>
  <c r="AF220" i="15"/>
  <c r="A223" i="15"/>
  <c r="E222" i="15"/>
  <c r="I222" i="15"/>
  <c r="C222" i="15"/>
  <c r="G222" i="15"/>
  <c r="K222" i="15"/>
  <c r="J222" i="15"/>
  <c r="D222" i="15"/>
  <c r="F222" i="15"/>
  <c r="H222" i="15"/>
  <c r="S221" i="15"/>
  <c r="AW221" i="15" s="1"/>
  <c r="Z220" i="15"/>
  <c r="AB220" i="15"/>
  <c r="AE220" i="15"/>
  <c r="R221" i="15"/>
  <c r="AV221" i="15" s="1"/>
  <c r="O221" i="15"/>
  <c r="AS221" i="15" s="1"/>
  <c r="P221" i="15"/>
  <c r="AT221" i="15" s="1"/>
  <c r="T221" i="15"/>
  <c r="AX221" i="15" s="1"/>
  <c r="N221" i="15"/>
  <c r="AR221" i="15" s="1"/>
  <c r="L221" i="15"/>
  <c r="AE221" i="15" s="1"/>
  <c r="AA221" i="15"/>
  <c r="Q221" i="15"/>
  <c r="AU221" i="15" s="1"/>
  <c r="AC221" i="15" l="1"/>
  <c r="Y221" i="15"/>
  <c r="U222" i="15"/>
  <c r="AY222" i="15" s="1"/>
  <c r="T222" i="15"/>
  <c r="AX222" i="15" s="1"/>
  <c r="AD221" i="15"/>
  <c r="S222" i="15"/>
  <c r="AW222" i="15" s="1"/>
  <c r="V222" i="15"/>
  <c r="AZ222" i="15" s="1"/>
  <c r="P222" i="15"/>
  <c r="AT222" i="15" s="1"/>
  <c r="AF221" i="15"/>
  <c r="BA221" i="15"/>
  <c r="BB221" i="15" s="1"/>
  <c r="Q222" i="15"/>
  <c r="AU222" i="15" s="1"/>
  <c r="R222" i="15"/>
  <c r="AV222" i="15" s="1"/>
  <c r="A224" i="15"/>
  <c r="D223" i="15"/>
  <c r="H223" i="15"/>
  <c r="F223" i="15"/>
  <c r="J223" i="15"/>
  <c r="I223" i="15"/>
  <c r="K223" i="15"/>
  <c r="E223" i="15"/>
  <c r="G223" i="15"/>
  <c r="C223" i="15"/>
  <c r="X221" i="15"/>
  <c r="Z221" i="15"/>
  <c r="AB221" i="15"/>
  <c r="O222" i="15"/>
  <c r="AS222" i="15" s="1"/>
  <c r="N222" i="15"/>
  <c r="AR222" i="15" s="1"/>
  <c r="L222" i="15"/>
  <c r="AD222" i="15" s="1"/>
  <c r="AA222" i="15" l="1"/>
  <c r="Z222" i="15"/>
  <c r="AC222" i="15"/>
  <c r="AE222" i="15"/>
  <c r="X222" i="15"/>
  <c r="AF222" i="15"/>
  <c r="AB222" i="15"/>
  <c r="R223" i="15"/>
  <c r="AV223" i="15" s="1"/>
  <c r="U223" i="15"/>
  <c r="AY223" i="15" s="1"/>
  <c r="BA222" i="15"/>
  <c r="BB222" i="15" s="1"/>
  <c r="P223" i="15"/>
  <c r="AT223" i="15" s="1"/>
  <c r="Q223" i="15"/>
  <c r="AU223" i="15" s="1"/>
  <c r="V223" i="15"/>
  <c r="AZ223" i="15" s="1"/>
  <c r="S223" i="15"/>
  <c r="AW223" i="15" s="1"/>
  <c r="Y222" i="15"/>
  <c r="N223" i="15"/>
  <c r="AR223" i="15" s="1"/>
  <c r="L223" i="15"/>
  <c r="X223" i="15" s="1"/>
  <c r="T223" i="15"/>
  <c r="AX223" i="15" s="1"/>
  <c r="O223" i="15"/>
  <c r="AS223" i="15" s="1"/>
  <c r="A225" i="15"/>
  <c r="C224" i="15"/>
  <c r="G224" i="15"/>
  <c r="K224" i="15"/>
  <c r="E224" i="15"/>
  <c r="I224" i="15"/>
  <c r="H224" i="15"/>
  <c r="D224" i="15"/>
  <c r="F224" i="15"/>
  <c r="J224" i="15"/>
  <c r="AD223" i="15" l="1"/>
  <c r="AF223" i="15"/>
  <c r="Z223" i="15"/>
  <c r="Q224" i="15"/>
  <c r="AU224" i="15" s="1"/>
  <c r="P224" i="15"/>
  <c r="AT224" i="15" s="1"/>
  <c r="Z224" i="15"/>
  <c r="A226" i="15"/>
  <c r="F225" i="15"/>
  <c r="J225" i="15"/>
  <c r="D225" i="15"/>
  <c r="H225" i="15"/>
  <c r="G225" i="15"/>
  <c r="I225" i="15"/>
  <c r="C225" i="15"/>
  <c r="K225" i="15"/>
  <c r="E225" i="15"/>
  <c r="O224" i="15"/>
  <c r="AS224" i="15" s="1"/>
  <c r="V224" i="15"/>
  <c r="AZ224" i="15" s="1"/>
  <c r="AB223" i="15"/>
  <c r="AC224" i="15"/>
  <c r="S224" i="15"/>
  <c r="AW224" i="15" s="1"/>
  <c r="AB224" i="15"/>
  <c r="R224" i="15"/>
  <c r="AV224" i="15" s="1"/>
  <c r="Y223" i="15"/>
  <c r="BA223" i="15"/>
  <c r="BB223" i="15" s="1"/>
  <c r="AC223" i="15"/>
  <c r="AA223" i="15"/>
  <c r="AE223" i="15"/>
  <c r="U224" i="15"/>
  <c r="AY224" i="15" s="1"/>
  <c r="T224" i="15"/>
  <c r="AX224" i="15" s="1"/>
  <c r="N224" i="15"/>
  <c r="AR224" i="15" s="1"/>
  <c r="L224" i="15"/>
  <c r="AA224" i="15" s="1"/>
  <c r="BA224" i="15" l="1"/>
  <c r="BB224" i="15" s="1"/>
  <c r="AD224" i="15"/>
  <c r="N225" i="15"/>
  <c r="AR225" i="15" s="1"/>
  <c r="L225" i="15"/>
  <c r="X225" i="15" s="1"/>
  <c r="O225" i="15"/>
  <c r="AS225" i="15" s="1"/>
  <c r="Y224" i="15"/>
  <c r="T225" i="15"/>
  <c r="AX225" i="15" s="1"/>
  <c r="U225" i="15"/>
  <c r="AY225" i="15" s="1"/>
  <c r="P225" i="15"/>
  <c r="AT225" i="15" s="1"/>
  <c r="R225" i="15"/>
  <c r="AV225" i="15" s="1"/>
  <c r="Q225" i="15"/>
  <c r="AU225" i="15" s="1"/>
  <c r="X224" i="15"/>
  <c r="AE224" i="15"/>
  <c r="AF224" i="15"/>
  <c r="V225" i="15"/>
  <c r="AZ225" i="15" s="1"/>
  <c r="S225" i="15"/>
  <c r="AW225" i="15" s="1"/>
  <c r="AC225" i="15"/>
  <c r="A227" i="15"/>
  <c r="E226" i="15"/>
  <c r="I226" i="15"/>
  <c r="C226" i="15"/>
  <c r="G226" i="15"/>
  <c r="K226" i="15"/>
  <c r="F226" i="15"/>
  <c r="J226" i="15"/>
  <c r="D226" i="15"/>
  <c r="H226" i="15"/>
  <c r="AD225" i="15" l="1"/>
  <c r="Z225" i="15"/>
  <c r="AA225" i="15"/>
  <c r="N226" i="15"/>
  <c r="AR226" i="15" s="1"/>
  <c r="L226" i="15"/>
  <c r="AA226" i="15" s="1"/>
  <c r="Q226" i="15"/>
  <c r="AU226" i="15" s="1"/>
  <c r="O226" i="15"/>
  <c r="AS226" i="15" s="1"/>
  <c r="R226" i="15"/>
  <c r="AV226" i="15" s="1"/>
  <c r="A228" i="15"/>
  <c r="D227" i="15"/>
  <c r="H227" i="15"/>
  <c r="F227" i="15"/>
  <c r="J227" i="15"/>
  <c r="E227" i="15"/>
  <c r="G227" i="15"/>
  <c r="I227" i="15"/>
  <c r="C227" i="15"/>
  <c r="K227" i="15"/>
  <c r="AF225" i="15"/>
  <c r="BA225" i="15"/>
  <c r="BB225" i="15" s="1"/>
  <c r="Y225" i="15"/>
  <c r="AE226" i="15"/>
  <c r="U226" i="15"/>
  <c r="AY226" i="15" s="1"/>
  <c r="T226" i="15"/>
  <c r="AX226" i="15" s="1"/>
  <c r="AC226" i="15"/>
  <c r="S226" i="15"/>
  <c r="AW226" i="15" s="1"/>
  <c r="V226" i="15"/>
  <c r="AZ226" i="15" s="1"/>
  <c r="Z226" i="15"/>
  <c r="P226" i="15"/>
  <c r="AT226" i="15" s="1"/>
  <c r="AB225" i="15"/>
  <c r="AE225" i="15"/>
  <c r="Y226" i="15" l="1"/>
  <c r="X226" i="15"/>
  <c r="AF226" i="15"/>
  <c r="AD226" i="15"/>
  <c r="AB226" i="15"/>
  <c r="X227" i="15"/>
  <c r="N227" i="15"/>
  <c r="AR227" i="15" s="1"/>
  <c r="L227" i="15"/>
  <c r="AB227" i="15" s="1"/>
  <c r="A229" i="15"/>
  <c r="C228" i="15"/>
  <c r="G228" i="15"/>
  <c r="K228" i="15"/>
  <c r="E228" i="15"/>
  <c r="I228" i="15"/>
  <c r="D228" i="15"/>
  <c r="H228" i="15"/>
  <c r="J228" i="15"/>
  <c r="F228" i="15"/>
  <c r="R227" i="15"/>
  <c r="AV227" i="15" s="1"/>
  <c r="AC227" i="15"/>
  <c r="S227" i="15"/>
  <c r="AW227" i="15" s="1"/>
  <c r="V227" i="15"/>
  <c r="AZ227" i="15" s="1"/>
  <c r="P227" i="15"/>
  <c r="AT227" i="15" s="1"/>
  <c r="O227" i="15"/>
  <c r="AS227" i="15" s="1"/>
  <c r="U227" i="15"/>
  <c r="AY227" i="15" s="1"/>
  <c r="T227" i="15"/>
  <c r="AX227" i="15" s="1"/>
  <c r="Q227" i="15"/>
  <c r="AU227" i="15" s="1"/>
  <c r="AA227" i="15"/>
  <c r="BA226" i="15"/>
  <c r="BB226" i="15" s="1"/>
  <c r="AE227" i="15" l="1"/>
  <c r="Z227" i="15"/>
  <c r="AD227" i="15"/>
  <c r="Y227" i="15"/>
  <c r="AF227" i="15"/>
  <c r="O228" i="15"/>
  <c r="AS228" i="15" s="1"/>
  <c r="R228" i="15"/>
  <c r="AV228" i="15" s="1"/>
  <c r="Q228" i="15"/>
  <c r="AU228" i="15" s="1"/>
  <c r="T228" i="15"/>
  <c r="AX228" i="15" s="1"/>
  <c r="N228" i="15"/>
  <c r="AR228" i="15" s="1"/>
  <c r="L228" i="15"/>
  <c r="AB228" i="15" s="1"/>
  <c r="U228" i="15"/>
  <c r="AY228" i="15" s="1"/>
  <c r="P228" i="15"/>
  <c r="AT228" i="15" s="1"/>
  <c r="Z228" i="15"/>
  <c r="A230" i="15"/>
  <c r="F229" i="15"/>
  <c r="J229" i="15"/>
  <c r="D229" i="15"/>
  <c r="H229" i="15"/>
  <c r="C229" i="15"/>
  <c r="K229" i="15"/>
  <c r="G229" i="15"/>
  <c r="I229" i="15"/>
  <c r="E229" i="15"/>
  <c r="BA227" i="15"/>
  <c r="BB227" i="15" s="1"/>
  <c r="AC228" i="15"/>
  <c r="S228" i="15"/>
  <c r="AW228" i="15" s="1"/>
  <c r="V228" i="15"/>
  <c r="AZ228" i="15" s="1"/>
  <c r="Y228" i="15" l="1"/>
  <c r="AA228" i="15"/>
  <c r="AF228" i="15"/>
  <c r="X228" i="15"/>
  <c r="AE228" i="15"/>
  <c r="V229" i="15"/>
  <c r="AZ229" i="15" s="1"/>
  <c r="U229" i="15"/>
  <c r="AY229" i="15" s="1"/>
  <c r="BA228" i="15"/>
  <c r="BB228" i="15" s="1"/>
  <c r="P229" i="15"/>
  <c r="AT229" i="15" s="1"/>
  <c r="N229" i="15"/>
  <c r="AR229" i="15" s="1"/>
  <c r="L229" i="15"/>
  <c r="AE229" i="15" s="1"/>
  <c r="T229" i="15"/>
  <c r="AX229" i="15" s="1"/>
  <c r="S229" i="15"/>
  <c r="AW229" i="15" s="1"/>
  <c r="A231" i="15"/>
  <c r="E230" i="15"/>
  <c r="I230" i="15"/>
  <c r="C230" i="15"/>
  <c r="G230" i="15"/>
  <c r="K230" i="15"/>
  <c r="J230" i="15"/>
  <c r="D230" i="15"/>
  <c r="F230" i="15"/>
  <c r="H230" i="15"/>
  <c r="R229" i="15"/>
  <c r="AV229" i="15" s="1"/>
  <c r="O229" i="15"/>
  <c r="AS229" i="15" s="1"/>
  <c r="AD228" i="15"/>
  <c r="AA229" i="15"/>
  <c r="Q229" i="15"/>
  <c r="AU229" i="15" s="1"/>
  <c r="AC229" i="15" l="1"/>
  <c r="O230" i="15"/>
  <c r="AS230" i="15" s="1"/>
  <c r="N230" i="15"/>
  <c r="AR230" i="15" s="1"/>
  <c r="L230" i="15"/>
  <c r="Y230" i="15" s="1"/>
  <c r="Z229" i="15"/>
  <c r="AB229" i="15"/>
  <c r="U230" i="15"/>
  <c r="AY230" i="15" s="1"/>
  <c r="T230" i="15"/>
  <c r="AX230" i="15" s="1"/>
  <c r="BA229" i="15"/>
  <c r="BB229" i="15" s="1"/>
  <c r="AF229" i="15"/>
  <c r="Y229" i="15"/>
  <c r="S230" i="15"/>
  <c r="AW230" i="15" s="1"/>
  <c r="V230" i="15"/>
  <c r="AZ230" i="15" s="1"/>
  <c r="P230" i="15"/>
  <c r="AT230" i="15" s="1"/>
  <c r="X229" i="15"/>
  <c r="Q230" i="15"/>
  <c r="AU230" i="15" s="1"/>
  <c r="R230" i="15"/>
  <c r="AV230" i="15" s="1"/>
  <c r="A232" i="15"/>
  <c r="D231" i="15"/>
  <c r="H231" i="15"/>
  <c r="F231" i="15"/>
  <c r="J231" i="15"/>
  <c r="I231" i="15"/>
  <c r="K231" i="15"/>
  <c r="E231" i="15"/>
  <c r="G231" i="15"/>
  <c r="C231" i="15"/>
  <c r="AD229" i="15"/>
  <c r="AB230" i="15" l="1"/>
  <c r="AE230" i="15"/>
  <c r="X230" i="15"/>
  <c r="Z230" i="15"/>
  <c r="AC230" i="15"/>
  <c r="AA230" i="15"/>
  <c r="AF230" i="15"/>
  <c r="AD230" i="15"/>
  <c r="U231" i="15"/>
  <c r="AY231" i="15" s="1"/>
  <c r="A233" i="15"/>
  <c r="C232" i="15"/>
  <c r="G232" i="15"/>
  <c r="K232" i="15"/>
  <c r="E232" i="15"/>
  <c r="I232" i="15"/>
  <c r="H232" i="15"/>
  <c r="D232" i="15"/>
  <c r="F232" i="15"/>
  <c r="J232" i="15"/>
  <c r="V231" i="15"/>
  <c r="AZ231" i="15" s="1"/>
  <c r="S231" i="15"/>
  <c r="AW231" i="15" s="1"/>
  <c r="N231" i="15"/>
  <c r="AR231" i="15" s="1"/>
  <c r="L231" i="15"/>
  <c r="AF231" i="15" s="1"/>
  <c r="AD231" i="15"/>
  <c r="T231" i="15"/>
  <c r="AX231" i="15" s="1"/>
  <c r="O231" i="15"/>
  <c r="AS231" i="15" s="1"/>
  <c r="BA230" i="15"/>
  <c r="BB230" i="15" s="1"/>
  <c r="R231" i="15"/>
  <c r="AV231" i="15" s="1"/>
  <c r="Z231" i="15"/>
  <c r="P231" i="15"/>
  <c r="AT231" i="15" s="1"/>
  <c r="Q231" i="15"/>
  <c r="AU231" i="15" s="1"/>
  <c r="AA231" i="15" l="1"/>
  <c r="Y231" i="15"/>
  <c r="AB231" i="15"/>
  <c r="AE231" i="15"/>
  <c r="U232" i="15"/>
  <c r="AY232" i="15" s="1"/>
  <c r="T232" i="15"/>
  <c r="AX232" i="15" s="1"/>
  <c r="N232" i="15"/>
  <c r="AR232" i="15" s="1"/>
  <c r="L232" i="15"/>
  <c r="AE232" i="15" s="1"/>
  <c r="BA231" i="15"/>
  <c r="BB231" i="15" s="1"/>
  <c r="AC231" i="15"/>
  <c r="Q232" i="15"/>
  <c r="AU232" i="15" s="1"/>
  <c r="Z232" i="15"/>
  <c r="P232" i="15"/>
  <c r="AT232" i="15" s="1"/>
  <c r="A234" i="15"/>
  <c r="F233" i="15"/>
  <c r="J233" i="15"/>
  <c r="D233" i="15"/>
  <c r="H233" i="15"/>
  <c r="G233" i="15"/>
  <c r="I233" i="15"/>
  <c r="C233" i="15"/>
  <c r="K233" i="15"/>
  <c r="E233" i="15"/>
  <c r="Y232" i="15"/>
  <c r="O232" i="15"/>
  <c r="AS232" i="15" s="1"/>
  <c r="V232" i="15"/>
  <c r="AZ232" i="15" s="1"/>
  <c r="X231" i="15"/>
  <c r="S232" i="15"/>
  <c r="AW232" i="15" s="1"/>
  <c r="R232" i="15"/>
  <c r="AV232" i="15" s="1"/>
  <c r="AD232" i="15" l="1"/>
  <c r="AB232" i="15"/>
  <c r="T233" i="15"/>
  <c r="AX233" i="15" s="1"/>
  <c r="U233" i="15"/>
  <c r="AY233" i="15" s="1"/>
  <c r="R233" i="15"/>
  <c r="AV233" i="15" s="1"/>
  <c r="S233" i="15"/>
  <c r="AW233" i="15" s="1"/>
  <c r="A235" i="15"/>
  <c r="E234" i="15"/>
  <c r="I234" i="15"/>
  <c r="C234" i="15"/>
  <c r="G234" i="15"/>
  <c r="K234" i="15"/>
  <c r="F234" i="15"/>
  <c r="J234" i="15"/>
  <c r="D234" i="15"/>
  <c r="H234" i="15"/>
  <c r="AA232" i="15"/>
  <c r="BA232" i="15"/>
  <c r="BB232" i="15" s="1"/>
  <c r="P233" i="15"/>
  <c r="AT233" i="15" s="1"/>
  <c r="Q233" i="15"/>
  <c r="AU233" i="15" s="1"/>
  <c r="AF232" i="15"/>
  <c r="V233" i="15"/>
  <c r="AZ233" i="15" s="1"/>
  <c r="AC232" i="15"/>
  <c r="N233" i="15"/>
  <c r="AR233" i="15" s="1"/>
  <c r="L233" i="15"/>
  <c r="AE233" i="15" s="1"/>
  <c r="O233" i="15"/>
  <c r="AS233" i="15" s="1"/>
  <c r="X232" i="15"/>
  <c r="AC233" i="15" l="1"/>
  <c r="Y233" i="15"/>
  <c r="X233" i="15"/>
  <c r="AD233" i="15"/>
  <c r="BA233" i="15"/>
  <c r="BB233" i="15" s="1"/>
  <c r="AF233" i="15"/>
  <c r="Z233" i="15"/>
  <c r="AB233" i="15"/>
  <c r="S234" i="15"/>
  <c r="AW234" i="15" s="1"/>
  <c r="V234" i="15"/>
  <c r="AZ234" i="15" s="1"/>
  <c r="P234" i="15"/>
  <c r="AT234" i="15" s="1"/>
  <c r="O234" i="15"/>
  <c r="AS234" i="15" s="1"/>
  <c r="U234" i="15"/>
  <c r="AY234" i="15" s="1"/>
  <c r="N234" i="15"/>
  <c r="AR234" i="15" s="1"/>
  <c r="L234" i="15"/>
  <c r="AC234" i="15" s="1"/>
  <c r="AA233" i="15"/>
  <c r="Q234" i="15"/>
  <c r="AU234" i="15" s="1"/>
  <c r="T234" i="15"/>
  <c r="AX234" i="15" s="1"/>
  <c r="R234" i="15"/>
  <c r="AV234" i="15" s="1"/>
  <c r="A236" i="15"/>
  <c r="D235" i="15"/>
  <c r="H235" i="15"/>
  <c r="F235" i="15"/>
  <c r="J235" i="15"/>
  <c r="E235" i="15"/>
  <c r="G235" i="15"/>
  <c r="I235" i="15"/>
  <c r="C235" i="15"/>
  <c r="K235" i="15"/>
  <c r="AD234" i="15" l="1"/>
  <c r="AF234" i="15"/>
  <c r="AB234" i="15"/>
  <c r="P235" i="15"/>
  <c r="AT235" i="15" s="1"/>
  <c r="T235" i="15"/>
  <c r="AX235" i="15" s="1"/>
  <c r="Q235" i="15"/>
  <c r="AU235" i="15" s="1"/>
  <c r="BA234" i="15"/>
  <c r="BB234" i="15" s="1"/>
  <c r="R235" i="15"/>
  <c r="AV235" i="15" s="1"/>
  <c r="S235" i="15"/>
  <c r="AW235" i="15" s="1"/>
  <c r="AA234" i="15"/>
  <c r="X234" i="15"/>
  <c r="Y234" i="15"/>
  <c r="V235" i="15"/>
  <c r="AZ235" i="15" s="1"/>
  <c r="O235" i="15"/>
  <c r="AS235" i="15" s="1"/>
  <c r="N235" i="15"/>
  <c r="AR235" i="15" s="1"/>
  <c r="L235" i="15"/>
  <c r="Z235" i="15" s="1"/>
  <c r="U235" i="15"/>
  <c r="AY235" i="15" s="1"/>
  <c r="A237" i="15"/>
  <c r="C236" i="15"/>
  <c r="G236" i="15"/>
  <c r="K236" i="15"/>
  <c r="E236" i="15"/>
  <c r="I236" i="15"/>
  <c r="D236" i="15"/>
  <c r="H236" i="15"/>
  <c r="J236" i="15"/>
  <c r="F236" i="15"/>
  <c r="AE234" i="15"/>
  <c r="Z234" i="15"/>
  <c r="BA235" i="15" l="1"/>
  <c r="BB235" i="15" s="1"/>
  <c r="AF235" i="15"/>
  <c r="X235" i="15"/>
  <c r="AC235" i="15"/>
  <c r="AA235" i="15"/>
  <c r="AE235" i="15"/>
  <c r="AB235" i="15"/>
  <c r="U236" i="15"/>
  <c r="AY236" i="15" s="1"/>
  <c r="A238" i="15"/>
  <c r="F237" i="15"/>
  <c r="J237" i="15"/>
  <c r="D237" i="15"/>
  <c r="H237" i="15"/>
  <c r="C237" i="15"/>
  <c r="K237" i="15"/>
  <c r="E237" i="15"/>
  <c r="G237" i="15"/>
  <c r="I237" i="15"/>
  <c r="S236" i="15"/>
  <c r="AW236" i="15" s="1"/>
  <c r="V236" i="15"/>
  <c r="AZ236" i="15" s="1"/>
  <c r="AD235" i="15"/>
  <c r="P236" i="15"/>
  <c r="AT236" i="15" s="1"/>
  <c r="O236" i="15"/>
  <c r="AS236" i="15" s="1"/>
  <c r="R236" i="15"/>
  <c r="AV236" i="15" s="1"/>
  <c r="Q236" i="15"/>
  <c r="AU236" i="15" s="1"/>
  <c r="T236" i="15"/>
  <c r="AX236" i="15" s="1"/>
  <c r="L236" i="15"/>
  <c r="AE236" i="15" s="1"/>
  <c r="N236" i="15"/>
  <c r="AR236" i="15" s="1"/>
  <c r="Y235" i="15"/>
  <c r="AD236" i="15" l="1"/>
  <c r="Z236" i="15"/>
  <c r="AF236" i="15"/>
  <c r="AB236" i="15"/>
  <c r="X236" i="15"/>
  <c r="AA236" i="15"/>
  <c r="Y236" i="15"/>
  <c r="T237" i="15"/>
  <c r="AX237" i="15" s="1"/>
  <c r="Q237" i="15"/>
  <c r="AU237" i="15" s="1"/>
  <c r="R237" i="15"/>
  <c r="AV237" i="15" s="1"/>
  <c r="S237" i="15"/>
  <c r="AW237" i="15" s="1"/>
  <c r="A239" i="15"/>
  <c r="E238" i="15"/>
  <c r="I238" i="15"/>
  <c r="C238" i="15"/>
  <c r="G238" i="15"/>
  <c r="K238" i="15"/>
  <c r="J238" i="15"/>
  <c r="F238" i="15"/>
  <c r="H238" i="15"/>
  <c r="D238" i="15"/>
  <c r="N237" i="15"/>
  <c r="AR237" i="15" s="1"/>
  <c r="L237" i="15"/>
  <c r="AD237" i="15" s="1"/>
  <c r="BA236" i="15"/>
  <c r="BB236" i="15" s="1"/>
  <c r="P237" i="15"/>
  <c r="AT237" i="15" s="1"/>
  <c r="O237" i="15"/>
  <c r="AS237" i="15" s="1"/>
  <c r="Y237" i="15"/>
  <c r="AC236" i="15"/>
  <c r="AF237" i="15"/>
  <c r="V237" i="15"/>
  <c r="AZ237" i="15" s="1"/>
  <c r="AE237" i="15"/>
  <c r="U237" i="15"/>
  <c r="AY237" i="15" s="1"/>
  <c r="Z237" i="15" l="1"/>
  <c r="X237" i="15"/>
  <c r="Q238" i="15"/>
  <c r="AU238" i="15" s="1"/>
  <c r="N238" i="15"/>
  <c r="AR238" i="15" s="1"/>
  <c r="L238" i="15"/>
  <c r="AA238" i="15" s="1"/>
  <c r="BA237" i="15"/>
  <c r="BB237" i="15" s="1"/>
  <c r="U238" i="15"/>
  <c r="AY238" i="15" s="1"/>
  <c r="T238" i="15"/>
  <c r="AX238" i="15" s="1"/>
  <c r="AC237" i="15"/>
  <c r="AA237" i="15"/>
  <c r="O238" i="15"/>
  <c r="AS238" i="15" s="1"/>
  <c r="V238" i="15"/>
  <c r="AZ238" i="15" s="1"/>
  <c r="AF238" i="15"/>
  <c r="P238" i="15"/>
  <c r="AT238" i="15" s="1"/>
  <c r="S238" i="15"/>
  <c r="AW238" i="15" s="1"/>
  <c r="R238" i="15"/>
  <c r="AV238" i="15" s="1"/>
  <c r="AB238" i="15"/>
  <c r="A240" i="15"/>
  <c r="D239" i="15"/>
  <c r="H239" i="15"/>
  <c r="F239" i="15"/>
  <c r="J239" i="15"/>
  <c r="I239" i="15"/>
  <c r="C239" i="15"/>
  <c r="E239" i="15"/>
  <c r="G239" i="15"/>
  <c r="K239" i="15"/>
  <c r="AB237" i="15"/>
  <c r="V239" i="15" l="1"/>
  <c r="AZ239" i="15" s="1"/>
  <c r="T239" i="15"/>
  <c r="AX239" i="15" s="1"/>
  <c r="O239" i="15"/>
  <c r="AS239" i="15" s="1"/>
  <c r="R239" i="15"/>
  <c r="AV239" i="15" s="1"/>
  <c r="U239" i="15"/>
  <c r="AY239" i="15" s="1"/>
  <c r="A241" i="15"/>
  <c r="C240" i="15"/>
  <c r="G240" i="15"/>
  <c r="K240" i="15"/>
  <c r="E240" i="15"/>
  <c r="I240" i="15"/>
  <c r="H240" i="15"/>
  <c r="D240" i="15"/>
  <c r="F240" i="15"/>
  <c r="J240" i="15"/>
  <c r="AC238" i="15"/>
  <c r="AE238" i="15"/>
  <c r="BA238" i="15"/>
  <c r="BB238" i="15" s="1"/>
  <c r="P239" i="15"/>
  <c r="AT239" i="15" s="1"/>
  <c r="Q239" i="15"/>
  <c r="AU239" i="15" s="1"/>
  <c r="N239" i="15"/>
  <c r="AR239" i="15" s="1"/>
  <c r="L239" i="15"/>
  <c r="AA239" i="15" s="1"/>
  <c r="S239" i="15"/>
  <c r="AW239" i="15" s="1"/>
  <c r="Z238" i="15"/>
  <c r="Y238" i="15"/>
  <c r="AD238" i="15"/>
  <c r="X238" i="15"/>
  <c r="BA239" i="15" l="1"/>
  <c r="BB239" i="15" s="1"/>
  <c r="O240" i="15"/>
  <c r="AS240" i="15" s="1"/>
  <c r="V240" i="15"/>
  <c r="AZ240" i="15" s="1"/>
  <c r="AE239" i="15"/>
  <c r="AC240" i="15"/>
  <c r="S240" i="15"/>
  <c r="AW240" i="15" s="1"/>
  <c r="R240" i="15"/>
  <c r="AV240" i="15" s="1"/>
  <c r="Y239" i="15"/>
  <c r="AF239" i="15"/>
  <c r="X239" i="15"/>
  <c r="Z239" i="15"/>
  <c r="U240" i="15"/>
  <c r="AY240" i="15" s="1"/>
  <c r="T240" i="15"/>
  <c r="AX240" i="15" s="1"/>
  <c r="AD240" i="15"/>
  <c r="N240" i="15"/>
  <c r="AR240" i="15" s="1"/>
  <c r="L240" i="15"/>
  <c r="AF240" i="15" s="1"/>
  <c r="AC239" i="15"/>
  <c r="Q240" i="15"/>
  <c r="AU240" i="15" s="1"/>
  <c r="P240" i="15"/>
  <c r="AT240" i="15" s="1"/>
  <c r="Z240" i="15"/>
  <c r="A242" i="15"/>
  <c r="F241" i="15"/>
  <c r="J241" i="15"/>
  <c r="D241" i="15"/>
  <c r="H241" i="15"/>
  <c r="G241" i="15"/>
  <c r="I241" i="15"/>
  <c r="C241" i="15"/>
  <c r="K241" i="15"/>
  <c r="E241" i="15"/>
  <c r="AB239" i="15"/>
  <c r="AD239" i="15"/>
  <c r="Y240" i="15" l="1"/>
  <c r="AA240" i="15"/>
  <c r="X240" i="15"/>
  <c r="AE240" i="15"/>
  <c r="V241" i="15"/>
  <c r="AZ241" i="15" s="1"/>
  <c r="S241" i="15"/>
  <c r="AW241" i="15" s="1"/>
  <c r="A243" i="15"/>
  <c r="E242" i="15"/>
  <c r="I242" i="15"/>
  <c r="C242" i="15"/>
  <c r="G242" i="15"/>
  <c r="K242" i="15"/>
  <c r="F242" i="15"/>
  <c r="J242" i="15"/>
  <c r="D242" i="15"/>
  <c r="H242" i="15"/>
  <c r="O241" i="15"/>
  <c r="AS241" i="15" s="1"/>
  <c r="T241" i="15"/>
  <c r="AX241" i="15" s="1"/>
  <c r="U241" i="15"/>
  <c r="AY241" i="15" s="1"/>
  <c r="AB240" i="15"/>
  <c r="P241" i="15"/>
  <c r="AT241" i="15" s="1"/>
  <c r="R241" i="15"/>
  <c r="AV241" i="15" s="1"/>
  <c r="Q241" i="15"/>
  <c r="AU241" i="15" s="1"/>
  <c r="BA240" i="15"/>
  <c r="BB240" i="15" s="1"/>
  <c r="N241" i="15"/>
  <c r="AR241" i="15" s="1"/>
  <c r="L241" i="15"/>
  <c r="Y241" i="15" s="1"/>
  <c r="AF241" i="15" l="1"/>
  <c r="AA241" i="15"/>
  <c r="Z241" i="15"/>
  <c r="AD241" i="15"/>
  <c r="AC241" i="15"/>
  <c r="X241" i="15"/>
  <c r="AB241" i="15"/>
  <c r="V242" i="15"/>
  <c r="AZ242" i="15" s="1"/>
  <c r="P242" i="15"/>
  <c r="AT242" i="15" s="1"/>
  <c r="O242" i="15"/>
  <c r="AS242" i="15" s="1"/>
  <c r="R242" i="15"/>
  <c r="AV242" i="15" s="1"/>
  <c r="A244" i="15"/>
  <c r="D243" i="15"/>
  <c r="H243" i="15"/>
  <c r="F243" i="15"/>
  <c r="J243" i="15"/>
  <c r="E243" i="15"/>
  <c r="G243" i="15"/>
  <c r="I243" i="15"/>
  <c r="C243" i="15"/>
  <c r="K243" i="15"/>
  <c r="U242" i="15"/>
  <c r="AY242" i="15" s="1"/>
  <c r="N242" i="15"/>
  <c r="AR242" i="15" s="1"/>
  <c r="L242" i="15"/>
  <c r="Z242" i="15" s="1"/>
  <c r="BA241" i="15"/>
  <c r="BB241" i="15" s="1"/>
  <c r="AE241" i="15"/>
  <c r="Q242" i="15"/>
  <c r="AU242" i="15" s="1"/>
  <c r="T242" i="15"/>
  <c r="AX242" i="15" s="1"/>
  <c r="S242" i="15"/>
  <c r="AW242" i="15" s="1"/>
  <c r="AD242" i="15" l="1"/>
  <c r="AF242" i="15"/>
  <c r="AC242" i="15"/>
  <c r="AA242" i="15"/>
  <c r="X242" i="15"/>
  <c r="Y242" i="15"/>
  <c r="AB242" i="15"/>
  <c r="V243" i="15"/>
  <c r="AZ243" i="15" s="1"/>
  <c r="O243" i="15"/>
  <c r="AS243" i="15" s="1"/>
  <c r="BA242" i="15"/>
  <c r="BB242" i="15" s="1"/>
  <c r="N243" i="15"/>
  <c r="AR243" i="15" s="1"/>
  <c r="L243" i="15"/>
  <c r="Y243" i="15" s="1"/>
  <c r="U243" i="15"/>
  <c r="AY243" i="15" s="1"/>
  <c r="A245" i="15"/>
  <c r="C244" i="15"/>
  <c r="G244" i="15"/>
  <c r="K244" i="15"/>
  <c r="E244" i="15"/>
  <c r="I244" i="15"/>
  <c r="D244" i="15"/>
  <c r="H244" i="15"/>
  <c r="J244" i="15"/>
  <c r="F244" i="15"/>
  <c r="T243" i="15"/>
  <c r="AX243" i="15" s="1"/>
  <c r="Q243" i="15"/>
  <c r="AU243" i="15" s="1"/>
  <c r="AA243" i="15"/>
  <c r="AE242" i="15"/>
  <c r="R243" i="15"/>
  <c r="AV243" i="15" s="1"/>
  <c r="S243" i="15"/>
  <c r="AW243" i="15" s="1"/>
  <c r="P243" i="15"/>
  <c r="AT243" i="15" s="1"/>
  <c r="AC243" i="15" l="1"/>
  <c r="Z243" i="15"/>
  <c r="AB243" i="15"/>
  <c r="AE243" i="15"/>
  <c r="X243" i="15"/>
  <c r="AF243" i="15"/>
  <c r="AD243" i="15"/>
  <c r="S244" i="15"/>
  <c r="AW244" i="15" s="1"/>
  <c r="O244" i="15"/>
  <c r="AS244" i="15" s="1"/>
  <c r="R244" i="15"/>
  <c r="AV244" i="15" s="1"/>
  <c r="Q244" i="15"/>
  <c r="AU244" i="15" s="1"/>
  <c r="T244" i="15"/>
  <c r="AX244" i="15" s="1"/>
  <c r="N244" i="15"/>
  <c r="AR244" i="15" s="1"/>
  <c r="L244" i="15"/>
  <c r="Y244" i="15" s="1"/>
  <c r="BA243" i="15"/>
  <c r="BB243" i="15" s="1"/>
  <c r="U244" i="15"/>
  <c r="AY244" i="15" s="1"/>
  <c r="P244" i="15"/>
  <c r="AT244" i="15" s="1"/>
  <c r="A246" i="15"/>
  <c r="F245" i="15"/>
  <c r="J245" i="15"/>
  <c r="D245" i="15"/>
  <c r="H245" i="15"/>
  <c r="C245" i="15"/>
  <c r="K245" i="15"/>
  <c r="E245" i="15"/>
  <c r="G245" i="15"/>
  <c r="I245" i="15"/>
  <c r="V244" i="15"/>
  <c r="AZ244" i="15" s="1"/>
  <c r="Z244" i="15" l="1"/>
  <c r="AF244" i="15"/>
  <c r="O245" i="15"/>
  <c r="AS245" i="15" s="1"/>
  <c r="V245" i="15"/>
  <c r="AZ245" i="15" s="1"/>
  <c r="U245" i="15"/>
  <c r="AY245" i="15" s="1"/>
  <c r="AD244" i="15"/>
  <c r="AB244" i="15"/>
  <c r="AC244" i="15"/>
  <c r="T245" i="15"/>
  <c r="AX245" i="15" s="1"/>
  <c r="N245" i="15"/>
  <c r="AR245" i="15" s="1"/>
  <c r="L245" i="15"/>
  <c r="AC245" i="15" s="1"/>
  <c r="Q245" i="15"/>
  <c r="AU245" i="15" s="1"/>
  <c r="BA244" i="15"/>
  <c r="BB244" i="15" s="1"/>
  <c r="R245" i="15"/>
  <c r="AV245" i="15" s="1"/>
  <c r="S245" i="15"/>
  <c r="AW245" i="15" s="1"/>
  <c r="A247" i="15"/>
  <c r="E246" i="15"/>
  <c r="I246" i="15"/>
  <c r="C246" i="15"/>
  <c r="G246" i="15"/>
  <c r="K246" i="15"/>
  <c r="J246" i="15"/>
  <c r="F246" i="15"/>
  <c r="H246" i="15"/>
  <c r="D246" i="15"/>
  <c r="AE244" i="15"/>
  <c r="X244" i="15"/>
  <c r="AA244" i="15"/>
  <c r="P245" i="15"/>
  <c r="AT245" i="15" s="1"/>
  <c r="S246" i="15" l="1"/>
  <c r="AW246" i="15" s="1"/>
  <c r="A248" i="15"/>
  <c r="D247" i="15"/>
  <c r="H247" i="15"/>
  <c r="F247" i="15"/>
  <c r="J247" i="15"/>
  <c r="I247" i="15"/>
  <c r="C247" i="15"/>
  <c r="E247" i="15"/>
  <c r="G247" i="15"/>
  <c r="K247" i="15"/>
  <c r="Y245" i="15"/>
  <c r="Q246" i="15"/>
  <c r="AU246" i="15" s="1"/>
  <c r="N246" i="15"/>
  <c r="AR246" i="15" s="1"/>
  <c r="L246" i="15"/>
  <c r="AC246" i="15" s="1"/>
  <c r="BA245" i="15"/>
  <c r="BB245" i="15" s="1"/>
  <c r="AE245" i="15"/>
  <c r="U246" i="15"/>
  <c r="AY246" i="15" s="1"/>
  <c r="T246" i="15"/>
  <c r="AX246" i="15" s="1"/>
  <c r="X245" i="15"/>
  <c r="Z245" i="15"/>
  <c r="O246" i="15"/>
  <c r="AS246" i="15" s="1"/>
  <c r="V246" i="15"/>
  <c r="AZ246" i="15" s="1"/>
  <c r="AF246" i="15"/>
  <c r="P246" i="15"/>
  <c r="AT246" i="15" s="1"/>
  <c r="AA245" i="15"/>
  <c r="AF245" i="15"/>
  <c r="R246" i="15"/>
  <c r="AV246" i="15" s="1"/>
  <c r="AB245" i="15"/>
  <c r="AD245" i="15"/>
  <c r="BA246" i="15" l="1"/>
  <c r="BB246" i="15" s="1"/>
  <c r="V247" i="15"/>
  <c r="AZ247" i="15" s="1"/>
  <c r="T247" i="15"/>
  <c r="AX247" i="15" s="1"/>
  <c r="O247" i="15"/>
  <c r="AS247" i="15" s="1"/>
  <c r="AB246" i="15"/>
  <c r="Z246" i="15"/>
  <c r="Y246" i="15"/>
  <c r="AD246" i="15"/>
  <c r="R247" i="15"/>
  <c r="AV247" i="15" s="1"/>
  <c r="U247" i="15"/>
  <c r="AY247" i="15" s="1"/>
  <c r="A249" i="15"/>
  <c r="C248" i="15"/>
  <c r="G248" i="15"/>
  <c r="K248" i="15"/>
  <c r="E248" i="15"/>
  <c r="I248" i="15"/>
  <c r="H248" i="15"/>
  <c r="D248" i="15"/>
  <c r="F248" i="15"/>
  <c r="J248" i="15"/>
  <c r="AA246" i="15"/>
  <c r="P247" i="15"/>
  <c r="AT247" i="15" s="1"/>
  <c r="Q247" i="15"/>
  <c r="AU247" i="15" s="1"/>
  <c r="AE246" i="15"/>
  <c r="X246" i="15"/>
  <c r="N247" i="15"/>
  <c r="AR247" i="15" s="1"/>
  <c r="L247" i="15"/>
  <c r="AE247" i="15" s="1"/>
  <c r="S247" i="15"/>
  <c r="AW247" i="15" s="1"/>
  <c r="AA247" i="15" l="1"/>
  <c r="AB247" i="15"/>
  <c r="AD247" i="15"/>
  <c r="X247" i="15"/>
  <c r="AC247" i="15"/>
  <c r="Y247" i="15"/>
  <c r="AF247" i="15"/>
  <c r="R248" i="15"/>
  <c r="AV248" i="15" s="1"/>
  <c r="U248" i="15"/>
  <c r="AY248" i="15" s="1"/>
  <c r="T248" i="15"/>
  <c r="AX248" i="15" s="1"/>
  <c r="N248" i="15"/>
  <c r="AR248" i="15" s="1"/>
  <c r="L248" i="15"/>
  <c r="AE248" i="15" s="1"/>
  <c r="Q248" i="15"/>
  <c r="AU248" i="15" s="1"/>
  <c r="P248" i="15"/>
  <c r="AT248" i="15" s="1"/>
  <c r="A250" i="15"/>
  <c r="F249" i="15"/>
  <c r="J249" i="15"/>
  <c r="D249" i="15"/>
  <c r="H249" i="15"/>
  <c r="G249" i="15"/>
  <c r="I249" i="15"/>
  <c r="C249" i="15"/>
  <c r="K249" i="15"/>
  <c r="E249" i="15"/>
  <c r="Z247" i="15"/>
  <c r="O248" i="15"/>
  <c r="AS248" i="15" s="1"/>
  <c r="V248" i="15"/>
  <c r="AZ248" i="15" s="1"/>
  <c r="BA247" i="15"/>
  <c r="BB247" i="15" s="1"/>
  <c r="S248" i="15"/>
  <c r="AW248" i="15" s="1"/>
  <c r="AA248" i="15" l="1"/>
  <c r="AC248" i="15"/>
  <c r="Y248" i="15"/>
  <c r="AD248" i="15"/>
  <c r="S249" i="15"/>
  <c r="AW249" i="15" s="1"/>
  <c r="N249" i="15"/>
  <c r="AR249" i="15" s="1"/>
  <c r="L249" i="15"/>
  <c r="X249" i="15" s="1"/>
  <c r="O249" i="15"/>
  <c r="AS249" i="15" s="1"/>
  <c r="AB248" i="15"/>
  <c r="T249" i="15"/>
  <c r="AX249" i="15" s="1"/>
  <c r="U249" i="15"/>
  <c r="AY249" i="15" s="1"/>
  <c r="Z248" i="15"/>
  <c r="BA248" i="15"/>
  <c r="BB248" i="15" s="1"/>
  <c r="AF248" i="15"/>
  <c r="P249" i="15"/>
  <c r="AT249" i="15" s="1"/>
  <c r="R249" i="15"/>
  <c r="AV249" i="15" s="1"/>
  <c r="Q249" i="15"/>
  <c r="AU249" i="15" s="1"/>
  <c r="X248" i="15"/>
  <c r="V249" i="15"/>
  <c r="AZ249" i="15" s="1"/>
  <c r="A251" i="15"/>
  <c r="E250" i="15"/>
  <c r="I250" i="15"/>
  <c r="C250" i="15"/>
  <c r="G250" i="15"/>
  <c r="K250" i="15"/>
  <c r="F250" i="15"/>
  <c r="J250" i="15"/>
  <c r="D250" i="15"/>
  <c r="H250" i="15"/>
  <c r="AD249" i="15" l="1"/>
  <c r="AB249" i="15"/>
  <c r="AC249" i="15"/>
  <c r="S250" i="15"/>
  <c r="AW250" i="15" s="1"/>
  <c r="P250" i="15"/>
  <c r="AT250" i="15" s="1"/>
  <c r="O250" i="15"/>
  <c r="AS250" i="15" s="1"/>
  <c r="R250" i="15"/>
  <c r="AV250" i="15" s="1"/>
  <c r="A252" i="15"/>
  <c r="D251" i="15"/>
  <c r="H251" i="15"/>
  <c r="F251" i="15"/>
  <c r="J251" i="15"/>
  <c r="E251" i="15"/>
  <c r="G251" i="15"/>
  <c r="I251" i="15"/>
  <c r="C251" i="15"/>
  <c r="K251" i="15"/>
  <c r="U250" i="15"/>
  <c r="AY250" i="15" s="1"/>
  <c r="N250" i="15"/>
  <c r="AR250" i="15" s="1"/>
  <c r="L250" i="15"/>
  <c r="Z250" i="15" s="1"/>
  <c r="AA249" i="15"/>
  <c r="Z249" i="15"/>
  <c r="BA249" i="15"/>
  <c r="BB249" i="15" s="1"/>
  <c r="Q250" i="15"/>
  <c r="AU250" i="15" s="1"/>
  <c r="T250" i="15"/>
  <c r="AX250" i="15" s="1"/>
  <c r="AF249" i="15"/>
  <c r="AE249" i="15"/>
  <c r="Y249" i="15"/>
  <c r="V250" i="15"/>
  <c r="AZ250" i="15" s="1"/>
  <c r="AF250" i="15" l="1"/>
  <c r="AA250" i="15"/>
  <c r="AC250" i="15"/>
  <c r="Y250" i="15"/>
  <c r="AD250" i="15"/>
  <c r="X250" i="15"/>
  <c r="AB250" i="15"/>
  <c r="BA250" i="15"/>
  <c r="BB250" i="15" s="1"/>
  <c r="P251" i="15"/>
  <c r="AT251" i="15" s="1"/>
  <c r="O251" i="15"/>
  <c r="AS251" i="15" s="1"/>
  <c r="X251" i="15"/>
  <c r="N251" i="15"/>
  <c r="AR251" i="15" s="1"/>
  <c r="L251" i="15"/>
  <c r="Y251" i="15" s="1"/>
  <c r="AE251" i="15"/>
  <c r="U251" i="15"/>
  <c r="AY251" i="15" s="1"/>
  <c r="A253" i="15"/>
  <c r="C252" i="15"/>
  <c r="G252" i="15"/>
  <c r="K252" i="15"/>
  <c r="E252" i="15"/>
  <c r="I252" i="15"/>
  <c r="D252" i="15"/>
  <c r="H252" i="15"/>
  <c r="J252" i="15"/>
  <c r="F252" i="15"/>
  <c r="AD251" i="15"/>
  <c r="T251" i="15"/>
  <c r="AX251" i="15" s="1"/>
  <c r="Q251" i="15"/>
  <c r="AU251" i="15" s="1"/>
  <c r="AA251" i="15"/>
  <c r="AE250" i="15"/>
  <c r="AB251" i="15"/>
  <c r="R251" i="15"/>
  <c r="AV251" i="15" s="1"/>
  <c r="AC251" i="15"/>
  <c r="S251" i="15"/>
  <c r="AW251" i="15" s="1"/>
  <c r="AF251" i="15"/>
  <c r="V251" i="15"/>
  <c r="AZ251" i="15" s="1"/>
  <c r="Z251" i="15" l="1"/>
  <c r="V252" i="15"/>
  <c r="AZ252" i="15" s="1"/>
  <c r="O252" i="15"/>
  <c r="AS252" i="15" s="1"/>
  <c r="R252" i="15"/>
  <c r="AV252" i="15" s="1"/>
  <c r="Q252" i="15"/>
  <c r="AU252" i="15" s="1"/>
  <c r="T252" i="15"/>
  <c r="AX252" i="15" s="1"/>
  <c r="L252" i="15"/>
  <c r="AF252" i="15" s="1"/>
  <c r="N252" i="15"/>
  <c r="AR252" i="15" s="1"/>
  <c r="U252" i="15"/>
  <c r="AY252" i="15" s="1"/>
  <c r="P252" i="15"/>
  <c r="AT252" i="15" s="1"/>
  <c r="A254" i="15"/>
  <c r="F253" i="15"/>
  <c r="J253" i="15"/>
  <c r="D253" i="15"/>
  <c r="H253" i="15"/>
  <c r="C253" i="15"/>
  <c r="K253" i="15"/>
  <c r="E253" i="15"/>
  <c r="G253" i="15"/>
  <c r="I253" i="15"/>
  <c r="BA251" i="15"/>
  <c r="BB251" i="15" s="1"/>
  <c r="S252" i="15"/>
  <c r="AW252" i="15" s="1"/>
  <c r="V253" i="15" l="1"/>
  <c r="AZ253" i="15" s="1"/>
  <c r="U253" i="15"/>
  <c r="AY253" i="15" s="1"/>
  <c r="T253" i="15"/>
  <c r="AX253" i="15" s="1"/>
  <c r="N253" i="15"/>
  <c r="AR253" i="15" s="1"/>
  <c r="L253" i="15"/>
  <c r="AF253" i="15" s="1"/>
  <c r="Q253" i="15"/>
  <c r="AU253" i="15" s="1"/>
  <c r="X252" i="15"/>
  <c r="AA252" i="15"/>
  <c r="Y252" i="15"/>
  <c r="R253" i="15"/>
  <c r="AV253" i="15" s="1"/>
  <c r="AC253" i="15"/>
  <c r="S253" i="15"/>
  <c r="AW253" i="15" s="1"/>
  <c r="A255" i="15"/>
  <c r="E254" i="15"/>
  <c r="I254" i="15"/>
  <c r="C254" i="15"/>
  <c r="G254" i="15"/>
  <c r="K254" i="15"/>
  <c r="J254" i="15"/>
  <c r="F254" i="15"/>
  <c r="H254" i="15"/>
  <c r="D254" i="15"/>
  <c r="AE252" i="15"/>
  <c r="AD252" i="15"/>
  <c r="AC252" i="15"/>
  <c r="P253" i="15"/>
  <c r="AT253" i="15" s="1"/>
  <c r="O253" i="15"/>
  <c r="AS253" i="15" s="1"/>
  <c r="Z252" i="15"/>
  <c r="BA252" i="15"/>
  <c r="BB252" i="15" s="1"/>
  <c r="AB252" i="15"/>
  <c r="Z253" i="15" l="1"/>
  <c r="Y253" i="15"/>
  <c r="AB253" i="15"/>
  <c r="AA253" i="15"/>
  <c r="O254" i="15"/>
  <c r="AS254" i="15" s="1"/>
  <c r="V254" i="15"/>
  <c r="AZ254" i="15" s="1"/>
  <c r="P254" i="15"/>
  <c r="AT254" i="15" s="1"/>
  <c r="S254" i="15"/>
  <c r="AW254" i="15" s="1"/>
  <c r="R254" i="15"/>
  <c r="AV254" i="15" s="1"/>
  <c r="A256" i="15"/>
  <c r="D255" i="15"/>
  <c r="H255" i="15"/>
  <c r="F255" i="15"/>
  <c r="J255" i="15"/>
  <c r="I255" i="15"/>
  <c r="K255" i="15"/>
  <c r="E255" i="15"/>
  <c r="G255" i="15"/>
  <c r="C255" i="15"/>
  <c r="BA253" i="15"/>
  <c r="BB253" i="15" s="1"/>
  <c r="X253" i="15"/>
  <c r="AE253" i="15"/>
  <c r="Q254" i="15"/>
  <c r="AU254" i="15" s="1"/>
  <c r="L254" i="15"/>
  <c r="AF254" i="15" s="1"/>
  <c r="N254" i="15"/>
  <c r="AR254" i="15" s="1"/>
  <c r="U254" i="15"/>
  <c r="AY254" i="15" s="1"/>
  <c r="T254" i="15"/>
  <c r="AX254" i="15" s="1"/>
  <c r="AD253" i="15"/>
  <c r="AD254" i="15" l="1"/>
  <c r="X254" i="15"/>
  <c r="Z254" i="15"/>
  <c r="AE254" i="15"/>
  <c r="AB254" i="15"/>
  <c r="AA254" i="15"/>
  <c r="Y254" i="15"/>
  <c r="Q255" i="15"/>
  <c r="AU255" i="15" s="1"/>
  <c r="V255" i="15"/>
  <c r="AZ255" i="15" s="1"/>
  <c r="S255" i="15"/>
  <c r="AW255" i="15" s="1"/>
  <c r="BA254" i="15"/>
  <c r="BB254" i="15" s="1"/>
  <c r="N255" i="15"/>
  <c r="AR255" i="15" s="1"/>
  <c r="L255" i="15"/>
  <c r="AA255" i="15" s="1"/>
  <c r="T255" i="15"/>
  <c r="AX255" i="15" s="1"/>
  <c r="O255" i="15"/>
  <c r="AS255" i="15" s="1"/>
  <c r="R255" i="15"/>
  <c r="AV255" i="15" s="1"/>
  <c r="U255" i="15"/>
  <c r="AY255" i="15" s="1"/>
  <c r="A257" i="15"/>
  <c r="C256" i="15"/>
  <c r="G256" i="15"/>
  <c r="K256" i="15"/>
  <c r="E256" i="15"/>
  <c r="I256" i="15"/>
  <c r="H256" i="15"/>
  <c r="D256" i="15"/>
  <c r="F256" i="15"/>
  <c r="J256" i="15"/>
  <c r="AC254" i="15"/>
  <c r="Z255" i="15"/>
  <c r="P255" i="15"/>
  <c r="AT255" i="15" s="1"/>
  <c r="X255" i="15" l="1"/>
  <c r="T256" i="15"/>
  <c r="AX256" i="15" s="1"/>
  <c r="N256" i="15"/>
  <c r="AR256" i="15" s="1"/>
  <c r="L256" i="15"/>
  <c r="X256" i="15" s="1"/>
  <c r="Q256" i="15"/>
  <c r="AU256" i="15" s="1"/>
  <c r="P256" i="15"/>
  <c r="AT256" i="15" s="1"/>
  <c r="A258" i="15"/>
  <c r="F257" i="15"/>
  <c r="J257" i="15"/>
  <c r="D257" i="15"/>
  <c r="H257" i="15"/>
  <c r="G257" i="15"/>
  <c r="I257" i="15"/>
  <c r="C257" i="15"/>
  <c r="K257" i="15"/>
  <c r="E257" i="15"/>
  <c r="AB255" i="15"/>
  <c r="AD255" i="15"/>
  <c r="AF255" i="15"/>
  <c r="U256" i="15"/>
  <c r="AY256" i="15" s="1"/>
  <c r="O256" i="15"/>
  <c r="AS256" i="15" s="1"/>
  <c r="V256" i="15"/>
  <c r="AZ256" i="15" s="1"/>
  <c r="AC256" i="15"/>
  <c r="S256" i="15"/>
  <c r="AW256" i="15" s="1"/>
  <c r="R256" i="15"/>
  <c r="AV256" i="15" s="1"/>
  <c r="AE255" i="15"/>
  <c r="Y255" i="15"/>
  <c r="BA255" i="15"/>
  <c r="BB255" i="15" s="1"/>
  <c r="AC255" i="15"/>
  <c r="AA256" i="15" l="1"/>
  <c r="Y256" i="15"/>
  <c r="S257" i="15"/>
  <c r="AW257" i="15" s="1"/>
  <c r="A259" i="15"/>
  <c r="E258" i="15"/>
  <c r="I258" i="15"/>
  <c r="C258" i="15"/>
  <c r="G258" i="15"/>
  <c r="K258" i="15"/>
  <c r="F258" i="15"/>
  <c r="J258" i="15"/>
  <c r="D258" i="15"/>
  <c r="H258" i="15"/>
  <c r="N257" i="15"/>
  <c r="AR257" i="15" s="1"/>
  <c r="L257" i="15"/>
  <c r="AC257" i="15" s="1"/>
  <c r="Y257" i="15"/>
  <c r="O257" i="15"/>
  <c r="AS257" i="15" s="1"/>
  <c r="AD256" i="15"/>
  <c r="AD257" i="15"/>
  <c r="T257" i="15"/>
  <c r="AX257" i="15" s="1"/>
  <c r="U257" i="15"/>
  <c r="AY257" i="15" s="1"/>
  <c r="Z256" i="15"/>
  <c r="BA256" i="15"/>
  <c r="BB256" i="15" s="1"/>
  <c r="AB256" i="15"/>
  <c r="AF256" i="15"/>
  <c r="AE256" i="15"/>
  <c r="Z257" i="15"/>
  <c r="P257" i="15"/>
  <c r="AT257" i="15" s="1"/>
  <c r="AB257" i="15"/>
  <c r="R257" i="15"/>
  <c r="AV257" i="15" s="1"/>
  <c r="AA257" i="15"/>
  <c r="Q257" i="15"/>
  <c r="AU257" i="15" s="1"/>
  <c r="AF257" i="15"/>
  <c r="V257" i="15"/>
  <c r="AZ257" i="15" s="1"/>
  <c r="S258" i="15" l="1"/>
  <c r="AW258" i="15" s="1"/>
  <c r="V258" i="15"/>
  <c r="AZ258" i="15" s="1"/>
  <c r="P258" i="15"/>
  <c r="AT258" i="15" s="1"/>
  <c r="O258" i="15"/>
  <c r="AS258" i="15" s="1"/>
  <c r="R258" i="15"/>
  <c r="AV258" i="15" s="1"/>
  <c r="D259" i="15"/>
  <c r="H259" i="15"/>
  <c r="A260" i="15"/>
  <c r="F259" i="15"/>
  <c r="J259" i="15"/>
  <c r="E259" i="15"/>
  <c r="G259" i="15"/>
  <c r="I259" i="15"/>
  <c r="C259" i="15"/>
  <c r="K259" i="15"/>
  <c r="U258" i="15"/>
  <c r="AY258" i="15" s="1"/>
  <c r="N258" i="15"/>
  <c r="AR258" i="15" s="1"/>
  <c r="L258" i="15"/>
  <c r="AC258" i="15" s="1"/>
  <c r="BA257" i="15"/>
  <c r="BB257" i="15" s="1"/>
  <c r="AE257" i="15"/>
  <c r="X257" i="15"/>
  <c r="AA258" i="15"/>
  <c r="Q258" i="15"/>
  <c r="AU258" i="15" s="1"/>
  <c r="T258" i="15"/>
  <c r="AX258" i="15" s="1"/>
  <c r="AD258" i="15" l="1"/>
  <c r="X258" i="15"/>
  <c r="V259" i="15"/>
  <c r="AZ259" i="15" s="1"/>
  <c r="P259" i="15"/>
  <c r="AT259" i="15" s="1"/>
  <c r="S259" i="15"/>
  <c r="AW259" i="15" s="1"/>
  <c r="L259" i="15"/>
  <c r="AF259" i="15" s="1"/>
  <c r="N259" i="15"/>
  <c r="AR259" i="15" s="1"/>
  <c r="U259" i="15"/>
  <c r="AY259" i="15" s="1"/>
  <c r="O259" i="15"/>
  <c r="AS259" i="15" s="1"/>
  <c r="Y258" i="15"/>
  <c r="AF258" i="15"/>
  <c r="BA258" i="15"/>
  <c r="BB258" i="15" s="1"/>
  <c r="T259" i="15"/>
  <c r="AX259" i="15" s="1"/>
  <c r="Q259" i="15"/>
  <c r="AU259" i="15" s="1"/>
  <c r="AE258" i="15"/>
  <c r="AB259" i="15"/>
  <c r="R259" i="15"/>
  <c r="AV259" i="15" s="1"/>
  <c r="C260" i="15"/>
  <c r="G260" i="15"/>
  <c r="K260" i="15"/>
  <c r="E260" i="15"/>
  <c r="I260" i="15"/>
  <c r="D260" i="15"/>
  <c r="A261" i="15"/>
  <c r="H260" i="15"/>
  <c r="J260" i="15"/>
  <c r="F260" i="15"/>
  <c r="AB258" i="15"/>
  <c r="Z258" i="15"/>
  <c r="Y259" i="15" l="1"/>
  <c r="AA259" i="15"/>
  <c r="T260" i="15"/>
  <c r="AX260" i="15" s="1"/>
  <c r="N260" i="15"/>
  <c r="AR260" i="15" s="1"/>
  <c r="L260" i="15"/>
  <c r="AD260" i="15" s="1"/>
  <c r="S260" i="15"/>
  <c r="AW260" i="15" s="1"/>
  <c r="P260" i="15"/>
  <c r="AT260" i="15" s="1"/>
  <c r="X259" i="15"/>
  <c r="Z259" i="15"/>
  <c r="U260" i="15"/>
  <c r="AY260" i="15" s="1"/>
  <c r="F261" i="15"/>
  <c r="J261" i="15"/>
  <c r="D261" i="15"/>
  <c r="H261" i="15"/>
  <c r="A262" i="15"/>
  <c r="C261" i="15"/>
  <c r="K261" i="15"/>
  <c r="E261" i="15"/>
  <c r="G261" i="15"/>
  <c r="I261" i="15"/>
  <c r="V260" i="15"/>
  <c r="AZ260" i="15" s="1"/>
  <c r="AE259" i="15"/>
  <c r="Q260" i="15"/>
  <c r="AU260" i="15" s="1"/>
  <c r="O260" i="15"/>
  <c r="AS260" i="15" s="1"/>
  <c r="R260" i="15"/>
  <c r="AV260" i="15" s="1"/>
  <c r="AD259" i="15"/>
  <c r="BA259" i="15"/>
  <c r="BB259" i="15" s="1"/>
  <c r="AC259" i="15"/>
  <c r="Y260" i="15" l="1"/>
  <c r="Z260" i="15"/>
  <c r="AB260" i="15"/>
  <c r="AA260" i="15"/>
  <c r="X260" i="15"/>
  <c r="AC260" i="15"/>
  <c r="AF260" i="15"/>
  <c r="AE260" i="15"/>
  <c r="V261" i="15"/>
  <c r="AZ261" i="15" s="1"/>
  <c r="O261" i="15"/>
  <c r="AS261" i="15" s="1"/>
  <c r="BA260" i="15"/>
  <c r="BB260" i="15" s="1"/>
  <c r="T261" i="15"/>
  <c r="AX261" i="15" s="1"/>
  <c r="N261" i="15"/>
  <c r="AR261" i="15" s="1"/>
  <c r="L261" i="15"/>
  <c r="AF261" i="15" s="1"/>
  <c r="U261" i="15"/>
  <c r="AY261" i="15" s="1"/>
  <c r="R261" i="15"/>
  <c r="AV261" i="15" s="1"/>
  <c r="A263" i="15"/>
  <c r="E262" i="15"/>
  <c r="I262" i="15"/>
  <c r="C262" i="15"/>
  <c r="G262" i="15"/>
  <c r="K262" i="15"/>
  <c r="J262" i="15"/>
  <c r="F262" i="15"/>
  <c r="H262" i="15"/>
  <c r="D262" i="15"/>
  <c r="Q261" i="15"/>
  <c r="AU261" i="15" s="1"/>
  <c r="P261" i="15"/>
  <c r="AT261" i="15" s="1"/>
  <c r="S261" i="15"/>
  <c r="AW261" i="15" s="1"/>
  <c r="O262" i="15" l="1"/>
  <c r="AS262" i="15" s="1"/>
  <c r="V262" i="15"/>
  <c r="AZ262" i="15" s="1"/>
  <c r="P262" i="15"/>
  <c r="AT262" i="15" s="1"/>
  <c r="X261" i="15"/>
  <c r="Z261" i="15"/>
  <c r="S262" i="15"/>
  <c r="AW262" i="15" s="1"/>
  <c r="R262" i="15"/>
  <c r="AV262" i="15" s="1"/>
  <c r="A264" i="15"/>
  <c r="D263" i="15"/>
  <c r="H263" i="15"/>
  <c r="F263" i="15"/>
  <c r="J263" i="15"/>
  <c r="I263" i="15"/>
  <c r="K263" i="15"/>
  <c r="E263" i="15"/>
  <c r="G263" i="15"/>
  <c r="C263" i="15"/>
  <c r="AE261" i="15"/>
  <c r="Y261" i="15"/>
  <c r="Q262" i="15"/>
  <c r="AU262" i="15" s="1"/>
  <c r="X262" i="15"/>
  <c r="N262" i="15"/>
  <c r="AR262" i="15" s="1"/>
  <c r="L262" i="15"/>
  <c r="Y262" i="15" s="1"/>
  <c r="AD261" i="15"/>
  <c r="AC261" i="15"/>
  <c r="AA261" i="15"/>
  <c r="AE262" i="15"/>
  <c r="U262" i="15"/>
  <c r="AY262" i="15" s="1"/>
  <c r="AD262" i="15"/>
  <c r="T262" i="15"/>
  <c r="AX262" i="15" s="1"/>
  <c r="AB261" i="15"/>
  <c r="BA261" i="15"/>
  <c r="BB261" i="15" s="1"/>
  <c r="BA262" i="15" l="1"/>
  <c r="BB262" i="15" s="1"/>
  <c r="P263" i="15"/>
  <c r="AT263" i="15" s="1"/>
  <c r="Q263" i="15"/>
  <c r="AU263" i="15" s="1"/>
  <c r="V263" i="15"/>
  <c r="AZ263" i="15" s="1"/>
  <c r="S263" i="15"/>
  <c r="AW263" i="15" s="1"/>
  <c r="AB262" i="15"/>
  <c r="AF262" i="15"/>
  <c r="N263" i="15"/>
  <c r="AR263" i="15" s="1"/>
  <c r="L263" i="15"/>
  <c r="Y263" i="15" s="1"/>
  <c r="T263" i="15"/>
  <c r="AX263" i="15" s="1"/>
  <c r="O263" i="15"/>
  <c r="AS263" i="15" s="1"/>
  <c r="AA262" i="15"/>
  <c r="R263" i="15"/>
  <c r="AV263" i="15" s="1"/>
  <c r="AE263" i="15"/>
  <c r="U263" i="15"/>
  <c r="AY263" i="15" s="1"/>
  <c r="A265" i="15"/>
  <c r="C264" i="15"/>
  <c r="G264" i="15"/>
  <c r="K264" i="15"/>
  <c r="E264" i="15"/>
  <c r="I264" i="15"/>
  <c r="H264" i="15"/>
  <c r="D264" i="15"/>
  <c r="F264" i="15"/>
  <c r="J264" i="15"/>
  <c r="AC262" i="15"/>
  <c r="Z262" i="15"/>
  <c r="BA263" i="15" l="1"/>
  <c r="BB263" i="15" s="1"/>
  <c r="S264" i="15"/>
  <c r="AW264" i="15" s="1"/>
  <c r="Q264" i="15"/>
  <c r="AU264" i="15" s="1"/>
  <c r="P264" i="15"/>
  <c r="AT264" i="15" s="1"/>
  <c r="A266" i="15"/>
  <c r="F265" i="15"/>
  <c r="J265" i="15"/>
  <c r="D265" i="15"/>
  <c r="H265" i="15"/>
  <c r="G265" i="15"/>
  <c r="I265" i="15"/>
  <c r="C265" i="15"/>
  <c r="K265" i="15"/>
  <c r="E265" i="15"/>
  <c r="AB263" i="15"/>
  <c r="X263" i="15"/>
  <c r="AC263" i="15"/>
  <c r="AA263" i="15"/>
  <c r="O264" i="15"/>
  <c r="AS264" i="15" s="1"/>
  <c r="V264" i="15"/>
  <c r="AZ264" i="15" s="1"/>
  <c r="AD263" i="15"/>
  <c r="R264" i="15"/>
  <c r="AV264" i="15" s="1"/>
  <c r="AF263" i="15"/>
  <c r="Z263" i="15"/>
  <c r="U264" i="15"/>
  <c r="AY264" i="15" s="1"/>
  <c r="T264" i="15"/>
  <c r="AX264" i="15" s="1"/>
  <c r="N264" i="15"/>
  <c r="AR264" i="15" s="1"/>
  <c r="L264" i="15"/>
  <c r="AC264" i="15" s="1"/>
  <c r="R265" i="15" l="1"/>
  <c r="AV265" i="15" s="1"/>
  <c r="Q265" i="15"/>
  <c r="AU265" i="15" s="1"/>
  <c r="BA264" i="15"/>
  <c r="BB264" i="15" s="1"/>
  <c r="AF264" i="15"/>
  <c r="V265" i="15"/>
  <c r="AZ265" i="15" s="1"/>
  <c r="S265" i="15"/>
  <c r="AW265" i="15" s="1"/>
  <c r="A267" i="15"/>
  <c r="E266" i="15"/>
  <c r="I266" i="15"/>
  <c r="C266" i="15"/>
  <c r="G266" i="15"/>
  <c r="K266" i="15"/>
  <c r="F266" i="15"/>
  <c r="J266" i="15"/>
  <c r="D266" i="15"/>
  <c r="H266" i="15"/>
  <c r="AA264" i="15"/>
  <c r="AD264" i="15"/>
  <c r="P265" i="15"/>
  <c r="AT265" i="15" s="1"/>
  <c r="X264" i="15"/>
  <c r="AE264" i="15"/>
  <c r="AB264" i="15"/>
  <c r="N265" i="15"/>
  <c r="AR265" i="15" s="1"/>
  <c r="L265" i="15"/>
  <c r="AB265" i="15" s="1"/>
  <c r="O265" i="15"/>
  <c r="AS265" i="15" s="1"/>
  <c r="Y264" i="15"/>
  <c r="T265" i="15"/>
  <c r="AX265" i="15" s="1"/>
  <c r="AE265" i="15"/>
  <c r="U265" i="15"/>
  <c r="AY265" i="15" s="1"/>
  <c r="Z264" i="15"/>
  <c r="AD265" i="15" l="1"/>
  <c r="X265" i="15"/>
  <c r="S266" i="15"/>
  <c r="AW266" i="15" s="1"/>
  <c r="V266" i="15"/>
  <c r="AZ266" i="15" s="1"/>
  <c r="P266" i="15"/>
  <c r="AT266" i="15" s="1"/>
  <c r="Y265" i="15"/>
  <c r="Z265" i="15"/>
  <c r="O266" i="15"/>
  <c r="AS266" i="15" s="1"/>
  <c r="R266" i="15"/>
  <c r="AV266" i="15" s="1"/>
  <c r="A268" i="15"/>
  <c r="D267" i="15"/>
  <c r="H267" i="15"/>
  <c r="F267" i="15"/>
  <c r="J267" i="15"/>
  <c r="E267" i="15"/>
  <c r="G267" i="15"/>
  <c r="I267" i="15"/>
  <c r="C267" i="15"/>
  <c r="K267" i="15"/>
  <c r="AF265" i="15"/>
  <c r="AA265" i="15"/>
  <c r="U266" i="15"/>
  <c r="AY266" i="15" s="1"/>
  <c r="N266" i="15"/>
  <c r="AR266" i="15" s="1"/>
  <c r="L266" i="15"/>
  <c r="AB266" i="15" s="1"/>
  <c r="BA265" i="15"/>
  <c r="BB265" i="15" s="1"/>
  <c r="Q266" i="15"/>
  <c r="AU266" i="15" s="1"/>
  <c r="T266" i="15"/>
  <c r="AX266" i="15" s="1"/>
  <c r="AC265" i="15"/>
  <c r="AD266" i="15" l="1"/>
  <c r="AA266" i="15"/>
  <c r="X266" i="15"/>
  <c r="S267" i="15"/>
  <c r="AW267" i="15" s="1"/>
  <c r="AF266" i="15"/>
  <c r="AF267" i="15"/>
  <c r="V267" i="15"/>
  <c r="AZ267" i="15" s="1"/>
  <c r="P267" i="15"/>
  <c r="AT267" i="15" s="1"/>
  <c r="O267" i="15"/>
  <c r="AS267" i="15" s="1"/>
  <c r="R267" i="15"/>
  <c r="AV267" i="15" s="1"/>
  <c r="AE266" i="15"/>
  <c r="L267" i="15"/>
  <c r="AC267" i="15" s="1"/>
  <c r="N267" i="15"/>
  <c r="AR267" i="15" s="1"/>
  <c r="U267" i="15"/>
  <c r="AY267" i="15" s="1"/>
  <c r="A269" i="15"/>
  <c r="C268" i="15"/>
  <c r="G268" i="15"/>
  <c r="K268" i="15"/>
  <c r="E268" i="15"/>
  <c r="I268" i="15"/>
  <c r="D268" i="15"/>
  <c r="H268" i="15"/>
  <c r="J268" i="15"/>
  <c r="F268" i="15"/>
  <c r="Y266" i="15"/>
  <c r="Z266" i="15"/>
  <c r="AC266" i="15"/>
  <c r="BA266" i="15"/>
  <c r="BB266" i="15" s="1"/>
  <c r="T267" i="15"/>
  <c r="AX267" i="15" s="1"/>
  <c r="AA267" i="15"/>
  <c r="Q267" i="15"/>
  <c r="AU267" i="15" s="1"/>
  <c r="Y267" i="15" l="1"/>
  <c r="AD267" i="15"/>
  <c r="AE267" i="15"/>
  <c r="R268" i="15"/>
  <c r="AV268" i="15" s="1"/>
  <c r="Q268" i="15"/>
  <c r="AU268" i="15" s="1"/>
  <c r="T268" i="15"/>
  <c r="AX268" i="15" s="1"/>
  <c r="N268" i="15"/>
  <c r="AR268" i="15" s="1"/>
  <c r="L268" i="15"/>
  <c r="AB268" i="15" s="1"/>
  <c r="BA267" i="15"/>
  <c r="BB267" i="15" s="1"/>
  <c r="O268" i="15"/>
  <c r="AS268" i="15" s="1"/>
  <c r="U268" i="15"/>
  <c r="AY268" i="15" s="1"/>
  <c r="P268" i="15"/>
  <c r="AT268" i="15" s="1"/>
  <c r="A270" i="15"/>
  <c r="F269" i="15"/>
  <c r="J269" i="15"/>
  <c r="D269" i="15"/>
  <c r="H269" i="15"/>
  <c r="C269" i="15"/>
  <c r="K269" i="15"/>
  <c r="E269" i="15"/>
  <c r="G269" i="15"/>
  <c r="I269" i="15"/>
  <c r="AB267" i="15"/>
  <c r="Z267" i="15"/>
  <c r="AC268" i="15"/>
  <c r="S268" i="15"/>
  <c r="AW268" i="15" s="1"/>
  <c r="V268" i="15"/>
  <c r="AZ268" i="15" s="1"/>
  <c r="X267" i="15"/>
  <c r="AE268" i="15" l="1"/>
  <c r="AA268" i="15"/>
  <c r="AF268" i="15"/>
  <c r="Z268" i="15"/>
  <c r="Y268" i="15"/>
  <c r="X268" i="15"/>
  <c r="P269" i="15"/>
  <c r="AT269" i="15" s="1"/>
  <c r="O269" i="15"/>
  <c r="AS269" i="15" s="1"/>
  <c r="BA268" i="15"/>
  <c r="BB268" i="15" s="1"/>
  <c r="V269" i="15"/>
  <c r="AZ269" i="15" s="1"/>
  <c r="U269" i="15"/>
  <c r="AY269" i="15" s="1"/>
  <c r="T269" i="15"/>
  <c r="AX269" i="15" s="1"/>
  <c r="N269" i="15"/>
  <c r="AR269" i="15" s="1"/>
  <c r="L269" i="15"/>
  <c r="Z269" i="15" s="1"/>
  <c r="Q269" i="15"/>
  <c r="AU269" i="15" s="1"/>
  <c r="R269" i="15"/>
  <c r="AV269" i="15" s="1"/>
  <c r="S269" i="15"/>
  <c r="AW269" i="15" s="1"/>
  <c r="A271" i="15"/>
  <c r="E270" i="15"/>
  <c r="I270" i="15"/>
  <c r="C270" i="15"/>
  <c r="G270" i="15"/>
  <c r="K270" i="15"/>
  <c r="J270" i="15"/>
  <c r="F270" i="15"/>
  <c r="H270" i="15"/>
  <c r="D270" i="15"/>
  <c r="AD268" i="15"/>
  <c r="AE269" i="15" l="1"/>
  <c r="X269" i="15"/>
  <c r="N270" i="15"/>
  <c r="AR270" i="15" s="1"/>
  <c r="L270" i="15"/>
  <c r="X270" i="15" s="1"/>
  <c r="BA269" i="15"/>
  <c r="BB269" i="15" s="1"/>
  <c r="U270" i="15"/>
  <c r="AY270" i="15" s="1"/>
  <c r="T270" i="15"/>
  <c r="AX270" i="15" s="1"/>
  <c r="AC269" i="15"/>
  <c r="AA269" i="15"/>
  <c r="Y269" i="15"/>
  <c r="Q270" i="15"/>
  <c r="AU270" i="15" s="1"/>
  <c r="O270" i="15"/>
  <c r="AS270" i="15" s="1"/>
  <c r="V270" i="15"/>
  <c r="AZ270" i="15" s="1"/>
  <c r="P270" i="15"/>
  <c r="AT270" i="15" s="1"/>
  <c r="AD269" i="15"/>
  <c r="AF269" i="15"/>
  <c r="S270" i="15"/>
  <c r="AW270" i="15" s="1"/>
  <c r="AB270" i="15"/>
  <c r="R270" i="15"/>
  <c r="AV270" i="15" s="1"/>
  <c r="A272" i="15"/>
  <c r="D271" i="15"/>
  <c r="H271" i="15"/>
  <c r="F271" i="15"/>
  <c r="J271" i="15"/>
  <c r="I271" i="15"/>
  <c r="K271" i="15"/>
  <c r="E271" i="15"/>
  <c r="G271" i="15"/>
  <c r="C271" i="15"/>
  <c r="AB269" i="15"/>
  <c r="AA270" i="15" l="1"/>
  <c r="AF270" i="15"/>
  <c r="AD270" i="15"/>
  <c r="AC270" i="15"/>
  <c r="Z270" i="15"/>
  <c r="Y270" i="15"/>
  <c r="V271" i="15"/>
  <c r="AZ271" i="15" s="1"/>
  <c r="S271" i="15"/>
  <c r="AW271" i="15" s="1"/>
  <c r="N271" i="15"/>
  <c r="AR271" i="15" s="1"/>
  <c r="L271" i="15"/>
  <c r="AF271" i="15" s="1"/>
  <c r="T271" i="15"/>
  <c r="AX271" i="15" s="1"/>
  <c r="O271" i="15"/>
  <c r="AS271" i="15" s="1"/>
  <c r="R271" i="15"/>
  <c r="AV271" i="15" s="1"/>
  <c r="U271" i="15"/>
  <c r="AY271" i="15" s="1"/>
  <c r="A273" i="15"/>
  <c r="C272" i="15"/>
  <c r="G272" i="15"/>
  <c r="K272" i="15"/>
  <c r="E272" i="15"/>
  <c r="I272" i="15"/>
  <c r="H272" i="15"/>
  <c r="D272" i="15"/>
  <c r="F272" i="15"/>
  <c r="J272" i="15"/>
  <c r="BA270" i="15"/>
  <c r="BB270" i="15" s="1"/>
  <c r="Z271" i="15"/>
  <c r="P271" i="15"/>
  <c r="AT271" i="15" s="1"/>
  <c r="AA271" i="15"/>
  <c r="Q271" i="15"/>
  <c r="AU271" i="15" s="1"/>
  <c r="AE270" i="15"/>
  <c r="AE271" i="15" l="1"/>
  <c r="Y271" i="15"/>
  <c r="AB271" i="15"/>
  <c r="AD271" i="15"/>
  <c r="Q272" i="15"/>
  <c r="AU272" i="15" s="1"/>
  <c r="P272" i="15"/>
  <c r="AT272" i="15" s="1"/>
  <c r="A274" i="15"/>
  <c r="F273" i="15"/>
  <c r="J273" i="15"/>
  <c r="D273" i="15"/>
  <c r="H273" i="15"/>
  <c r="G273" i="15"/>
  <c r="I273" i="15"/>
  <c r="C273" i="15"/>
  <c r="K273" i="15"/>
  <c r="E273" i="15"/>
  <c r="O272" i="15"/>
  <c r="AS272" i="15" s="1"/>
  <c r="V272" i="15"/>
  <c r="AZ272" i="15" s="1"/>
  <c r="AC271" i="15"/>
  <c r="S272" i="15"/>
  <c r="AW272" i="15" s="1"/>
  <c r="R272" i="15"/>
  <c r="AV272" i="15" s="1"/>
  <c r="BA271" i="15"/>
  <c r="BB271" i="15" s="1"/>
  <c r="U272" i="15"/>
  <c r="AY272" i="15" s="1"/>
  <c r="T272" i="15"/>
  <c r="AX272" i="15" s="1"/>
  <c r="X272" i="15"/>
  <c r="N272" i="15"/>
  <c r="AR272" i="15" s="1"/>
  <c r="L272" i="15"/>
  <c r="Z272" i="15" s="1"/>
  <c r="X271" i="15"/>
  <c r="AC272" i="15" l="1"/>
  <c r="AA272" i="15"/>
  <c r="AB272" i="15"/>
  <c r="BA272" i="15"/>
  <c r="BB272" i="15" s="1"/>
  <c r="AE272" i="15"/>
  <c r="AF272" i="15"/>
  <c r="P273" i="15"/>
  <c r="AT273" i="15" s="1"/>
  <c r="R273" i="15"/>
  <c r="AV273" i="15" s="1"/>
  <c r="Q273" i="15"/>
  <c r="AU273" i="15" s="1"/>
  <c r="V273" i="15"/>
  <c r="AZ273" i="15" s="1"/>
  <c r="S273" i="15"/>
  <c r="AW273" i="15" s="1"/>
  <c r="A275" i="15"/>
  <c r="E274" i="15"/>
  <c r="I274" i="15"/>
  <c r="C274" i="15"/>
  <c r="G274" i="15"/>
  <c r="K274" i="15"/>
  <c r="F274" i="15"/>
  <c r="J274" i="15"/>
  <c r="D274" i="15"/>
  <c r="H274" i="15"/>
  <c r="N273" i="15"/>
  <c r="AR273" i="15" s="1"/>
  <c r="L273" i="15"/>
  <c r="Z273" i="15" s="1"/>
  <c r="O273" i="15"/>
  <c r="AS273" i="15" s="1"/>
  <c r="AD272" i="15"/>
  <c r="Y272" i="15"/>
  <c r="T273" i="15"/>
  <c r="AX273" i="15" s="1"/>
  <c r="U273" i="15"/>
  <c r="AY273" i="15" s="1"/>
  <c r="AC273" i="15" l="1"/>
  <c r="AE273" i="15"/>
  <c r="AD273" i="15"/>
  <c r="Y273" i="15"/>
  <c r="S274" i="15"/>
  <c r="AW274" i="15" s="1"/>
  <c r="V274" i="15"/>
  <c r="AZ274" i="15" s="1"/>
  <c r="P274" i="15"/>
  <c r="AT274" i="15" s="1"/>
  <c r="O274" i="15"/>
  <c r="AS274" i="15" s="1"/>
  <c r="R274" i="15"/>
  <c r="AV274" i="15" s="1"/>
  <c r="A276" i="15"/>
  <c r="D275" i="15"/>
  <c r="H275" i="15"/>
  <c r="F275" i="15"/>
  <c r="J275" i="15"/>
  <c r="E275" i="15"/>
  <c r="G275" i="15"/>
  <c r="I275" i="15"/>
  <c r="C275" i="15"/>
  <c r="K275" i="15"/>
  <c r="AF273" i="15"/>
  <c r="AB273" i="15"/>
  <c r="U274" i="15"/>
  <c r="AY274" i="15" s="1"/>
  <c r="N274" i="15"/>
  <c r="AR274" i="15" s="1"/>
  <c r="L274" i="15"/>
  <c r="AC274" i="15" s="1"/>
  <c r="BA273" i="15"/>
  <c r="BB273" i="15" s="1"/>
  <c r="X273" i="15"/>
  <c r="Q274" i="15"/>
  <c r="AU274" i="15" s="1"/>
  <c r="T274" i="15"/>
  <c r="AX274" i="15" s="1"/>
  <c r="AA273" i="15"/>
  <c r="AD274" i="15" l="1"/>
  <c r="AA274" i="15"/>
  <c r="BA274" i="15"/>
  <c r="BB274" i="15" s="1"/>
  <c r="V275" i="15"/>
  <c r="AZ275" i="15" s="1"/>
  <c r="P275" i="15"/>
  <c r="AT275" i="15" s="1"/>
  <c r="O275" i="15"/>
  <c r="AS275" i="15" s="1"/>
  <c r="AE274" i="15"/>
  <c r="L275" i="15"/>
  <c r="Z275" i="15" s="1"/>
  <c r="N275" i="15"/>
  <c r="AR275" i="15" s="1"/>
  <c r="U275" i="15"/>
  <c r="AY275" i="15" s="1"/>
  <c r="A277" i="15"/>
  <c r="C276" i="15"/>
  <c r="G276" i="15"/>
  <c r="K276" i="15"/>
  <c r="E276" i="15"/>
  <c r="I276" i="15"/>
  <c r="D276" i="15"/>
  <c r="H276" i="15"/>
  <c r="J276" i="15"/>
  <c r="F276" i="15"/>
  <c r="Y274" i="15"/>
  <c r="AF274" i="15"/>
  <c r="T275" i="15"/>
  <c r="AX275" i="15" s="1"/>
  <c r="Q275" i="15"/>
  <c r="AU275" i="15" s="1"/>
  <c r="X274" i="15"/>
  <c r="R275" i="15"/>
  <c r="AV275" i="15" s="1"/>
  <c r="S275" i="15"/>
  <c r="AW275" i="15" s="1"/>
  <c r="AB274" i="15"/>
  <c r="Z274" i="15"/>
  <c r="AB275" i="15" l="1"/>
  <c r="AD275" i="15"/>
  <c r="T276" i="15"/>
  <c r="AX276" i="15" s="1"/>
  <c r="N276" i="15"/>
  <c r="AR276" i="15" s="1"/>
  <c r="L276" i="15"/>
  <c r="X276" i="15" s="1"/>
  <c r="BA275" i="15"/>
  <c r="BB275" i="15" s="1"/>
  <c r="U276" i="15"/>
  <c r="AY276" i="15" s="1"/>
  <c r="Z276" i="15"/>
  <c r="P276" i="15"/>
  <c r="AT276" i="15" s="1"/>
  <c r="A278" i="15"/>
  <c r="F277" i="15"/>
  <c r="J277" i="15"/>
  <c r="D277" i="15"/>
  <c r="H277" i="15"/>
  <c r="C277" i="15"/>
  <c r="K277" i="15"/>
  <c r="E277" i="15"/>
  <c r="G277" i="15"/>
  <c r="I277" i="15"/>
  <c r="Y275" i="15"/>
  <c r="AF275" i="15"/>
  <c r="AC275" i="15"/>
  <c r="S276" i="15"/>
  <c r="AW276" i="15" s="1"/>
  <c r="AF276" i="15"/>
  <c r="V276" i="15"/>
  <c r="AZ276" i="15" s="1"/>
  <c r="X275" i="15"/>
  <c r="AA275" i="15"/>
  <c r="Y276" i="15"/>
  <c r="O276" i="15"/>
  <c r="AS276" i="15" s="1"/>
  <c r="R276" i="15"/>
  <c r="AV276" i="15" s="1"/>
  <c r="AE275" i="15"/>
  <c r="Q276" i="15"/>
  <c r="AU276" i="15" s="1"/>
  <c r="P277" i="15" l="1"/>
  <c r="AT277" i="15" s="1"/>
  <c r="U277" i="15"/>
  <c r="AY277" i="15" s="1"/>
  <c r="AD276" i="15"/>
  <c r="AB276" i="15"/>
  <c r="AC276" i="15"/>
  <c r="T277" i="15"/>
  <c r="AX277" i="15" s="1"/>
  <c r="N277" i="15"/>
  <c r="AR277" i="15" s="1"/>
  <c r="L277" i="15"/>
  <c r="AE277" i="15" s="1"/>
  <c r="Q277" i="15"/>
  <c r="AU277" i="15" s="1"/>
  <c r="BA276" i="15"/>
  <c r="BB276" i="15" s="1"/>
  <c r="AA276" i="15"/>
  <c r="R277" i="15"/>
  <c r="AV277" i="15" s="1"/>
  <c r="S277" i="15"/>
  <c r="AW277" i="15" s="1"/>
  <c r="A279" i="15"/>
  <c r="E278" i="15"/>
  <c r="I278" i="15"/>
  <c r="C278" i="15"/>
  <c r="G278" i="15"/>
  <c r="K278" i="15"/>
  <c r="J278" i="15"/>
  <c r="F278" i="15"/>
  <c r="H278" i="15"/>
  <c r="D278" i="15"/>
  <c r="AE276" i="15"/>
  <c r="O277" i="15"/>
  <c r="AS277" i="15" s="1"/>
  <c r="V277" i="15"/>
  <c r="AZ277" i="15" s="1"/>
  <c r="Y277" i="15" l="1"/>
  <c r="Z277" i="15"/>
  <c r="X277" i="15"/>
  <c r="AF277" i="15"/>
  <c r="AB277" i="15"/>
  <c r="AA277" i="15"/>
  <c r="O278" i="15"/>
  <c r="AS278" i="15" s="1"/>
  <c r="V278" i="15"/>
  <c r="AZ278" i="15" s="1"/>
  <c r="S278" i="15"/>
  <c r="AW278" i="15" s="1"/>
  <c r="R278" i="15"/>
  <c r="AV278" i="15" s="1"/>
  <c r="A280" i="15"/>
  <c r="D279" i="15"/>
  <c r="H279" i="15"/>
  <c r="F279" i="15"/>
  <c r="J279" i="15"/>
  <c r="I279" i="15"/>
  <c r="C279" i="15"/>
  <c r="E279" i="15"/>
  <c r="G279" i="15"/>
  <c r="K279" i="15"/>
  <c r="Q278" i="15"/>
  <c r="AU278" i="15" s="1"/>
  <c r="N278" i="15"/>
  <c r="AR278" i="15" s="1"/>
  <c r="L278" i="15"/>
  <c r="Y278" i="15" s="1"/>
  <c r="AD277" i="15"/>
  <c r="U278" i="15"/>
  <c r="AY278" i="15" s="1"/>
  <c r="AD278" i="15"/>
  <c r="T278" i="15"/>
  <c r="AX278" i="15" s="1"/>
  <c r="AC277" i="15"/>
  <c r="BA277" i="15"/>
  <c r="BB277" i="15" s="1"/>
  <c r="Z278" i="15"/>
  <c r="P278" i="15"/>
  <c r="AT278" i="15" s="1"/>
  <c r="P279" i="15" l="1"/>
  <c r="AT279" i="15" s="1"/>
  <c r="Q279" i="15"/>
  <c r="AU279" i="15" s="1"/>
  <c r="AA278" i="15"/>
  <c r="N279" i="15"/>
  <c r="AR279" i="15" s="1"/>
  <c r="L279" i="15"/>
  <c r="AA279" i="15" s="1"/>
  <c r="AC279" i="15"/>
  <c r="S279" i="15"/>
  <c r="AW279" i="15" s="1"/>
  <c r="AB278" i="15"/>
  <c r="AF278" i="15"/>
  <c r="BA278" i="15"/>
  <c r="BB278" i="15" s="1"/>
  <c r="V279" i="15"/>
  <c r="AZ279" i="15" s="1"/>
  <c r="AD279" i="15"/>
  <c r="T279" i="15"/>
  <c r="AX279" i="15" s="1"/>
  <c r="O279" i="15"/>
  <c r="AS279" i="15" s="1"/>
  <c r="AE278" i="15"/>
  <c r="X278" i="15"/>
  <c r="R279" i="15"/>
  <c r="AV279" i="15" s="1"/>
  <c r="AE279" i="15"/>
  <c r="U279" i="15"/>
  <c r="AY279" i="15" s="1"/>
  <c r="A281" i="15"/>
  <c r="C280" i="15"/>
  <c r="G280" i="15"/>
  <c r="K280" i="15"/>
  <c r="E280" i="15"/>
  <c r="I280" i="15"/>
  <c r="H280" i="15"/>
  <c r="D280" i="15"/>
  <c r="F280" i="15"/>
  <c r="J280" i="15"/>
  <c r="AC278" i="15"/>
  <c r="AB279" i="15" l="1"/>
  <c r="Y279" i="15"/>
  <c r="AF279" i="15"/>
  <c r="X279" i="15"/>
  <c r="Z279" i="15"/>
  <c r="Q280" i="15"/>
  <c r="AU280" i="15" s="1"/>
  <c r="A282" i="15"/>
  <c r="F281" i="15"/>
  <c r="J281" i="15"/>
  <c r="D281" i="15"/>
  <c r="H281" i="15"/>
  <c r="G281" i="15"/>
  <c r="I281" i="15"/>
  <c r="C281" i="15"/>
  <c r="K281" i="15"/>
  <c r="E281" i="15"/>
  <c r="O280" i="15"/>
  <c r="AS280" i="15" s="1"/>
  <c r="V280" i="15"/>
  <c r="AZ280" i="15" s="1"/>
  <c r="S280" i="15"/>
  <c r="AW280" i="15" s="1"/>
  <c r="R280" i="15"/>
  <c r="AV280" i="15" s="1"/>
  <c r="U280" i="15"/>
  <c r="AY280" i="15" s="1"/>
  <c r="T280" i="15"/>
  <c r="AX280" i="15" s="1"/>
  <c r="AD280" i="15"/>
  <c r="N280" i="15"/>
  <c r="AR280" i="15" s="1"/>
  <c r="L280" i="15"/>
  <c r="AA280" i="15" s="1"/>
  <c r="BA279" i="15"/>
  <c r="BB279" i="15" s="1"/>
  <c r="P280" i="15"/>
  <c r="AT280" i="15" s="1"/>
  <c r="P281" i="15" l="1"/>
  <c r="AT281" i="15" s="1"/>
  <c r="R281" i="15"/>
  <c r="AV281" i="15" s="1"/>
  <c r="Q281" i="15"/>
  <c r="AU281" i="15" s="1"/>
  <c r="AB280" i="15"/>
  <c r="AF280" i="15"/>
  <c r="V281" i="15"/>
  <c r="AZ281" i="15" s="1"/>
  <c r="S281" i="15"/>
  <c r="AW281" i="15" s="1"/>
  <c r="A283" i="15"/>
  <c r="E282" i="15"/>
  <c r="I282" i="15"/>
  <c r="C282" i="15"/>
  <c r="G282" i="15"/>
  <c r="K282" i="15"/>
  <c r="F282" i="15"/>
  <c r="J282" i="15"/>
  <c r="D282" i="15"/>
  <c r="H282" i="15"/>
  <c r="BA280" i="15"/>
  <c r="BB280" i="15" s="1"/>
  <c r="N281" i="15"/>
  <c r="AR281" i="15" s="1"/>
  <c r="L281" i="15"/>
  <c r="Z281" i="15" s="1"/>
  <c r="O281" i="15"/>
  <c r="AS281" i="15" s="1"/>
  <c r="Z280" i="15"/>
  <c r="X280" i="15"/>
  <c r="AE280" i="15"/>
  <c r="AC280" i="15"/>
  <c r="Y280" i="15"/>
  <c r="T281" i="15"/>
  <c r="AX281" i="15" s="1"/>
  <c r="AE281" i="15"/>
  <c r="U281" i="15"/>
  <c r="AY281" i="15" s="1"/>
  <c r="AD281" i="15" l="1"/>
  <c r="X281" i="15"/>
  <c r="U282" i="15"/>
  <c r="AY282" i="15" s="1"/>
  <c r="N282" i="15"/>
  <c r="AR282" i="15" s="1"/>
  <c r="L282" i="15"/>
  <c r="Y282" i="15" s="1"/>
  <c r="Y281" i="15"/>
  <c r="Q282" i="15"/>
  <c r="AU282" i="15" s="1"/>
  <c r="AD282" i="15"/>
  <c r="T282" i="15"/>
  <c r="AX282" i="15" s="1"/>
  <c r="AC281" i="15"/>
  <c r="AB281" i="15"/>
  <c r="AC282" i="15"/>
  <c r="S282" i="15"/>
  <c r="AW282" i="15" s="1"/>
  <c r="V282" i="15"/>
  <c r="AZ282" i="15" s="1"/>
  <c r="Z282" i="15"/>
  <c r="P282" i="15"/>
  <c r="AT282" i="15" s="1"/>
  <c r="BA281" i="15"/>
  <c r="BB281" i="15" s="1"/>
  <c r="O282" i="15"/>
  <c r="AS282" i="15" s="1"/>
  <c r="R282" i="15"/>
  <c r="AV282" i="15" s="1"/>
  <c r="A284" i="15"/>
  <c r="D283" i="15"/>
  <c r="H283" i="15"/>
  <c r="F283" i="15"/>
  <c r="J283" i="15"/>
  <c r="E283" i="15"/>
  <c r="G283" i="15"/>
  <c r="I283" i="15"/>
  <c r="C283" i="15"/>
  <c r="K283" i="15"/>
  <c r="AF281" i="15"/>
  <c r="AA281" i="15"/>
  <c r="AF282" i="15" l="1"/>
  <c r="AA282" i="15"/>
  <c r="X282" i="15"/>
  <c r="T283" i="15"/>
  <c r="AX283" i="15" s="1"/>
  <c r="Q283" i="15"/>
  <c r="AU283" i="15" s="1"/>
  <c r="R283" i="15"/>
  <c r="AV283" i="15" s="1"/>
  <c r="S283" i="15"/>
  <c r="AW283" i="15" s="1"/>
  <c r="AB282" i="15"/>
  <c r="V283" i="15"/>
  <c r="AZ283" i="15" s="1"/>
  <c r="P283" i="15"/>
  <c r="AT283" i="15" s="1"/>
  <c r="O283" i="15"/>
  <c r="AS283" i="15" s="1"/>
  <c r="AE282" i="15"/>
  <c r="L283" i="15"/>
  <c r="AD283" i="15" s="1"/>
  <c r="N283" i="15"/>
  <c r="AR283" i="15" s="1"/>
  <c r="U283" i="15"/>
  <c r="AY283" i="15" s="1"/>
  <c r="A285" i="15"/>
  <c r="C284" i="15"/>
  <c r="G284" i="15"/>
  <c r="K284" i="15"/>
  <c r="E284" i="15"/>
  <c r="I284" i="15"/>
  <c r="D284" i="15"/>
  <c r="H284" i="15"/>
  <c r="J284" i="15"/>
  <c r="F284" i="15"/>
  <c r="BA282" i="15"/>
  <c r="BB282" i="15" s="1"/>
  <c r="Z283" i="15" l="1"/>
  <c r="AE283" i="15"/>
  <c r="R284" i="15"/>
  <c r="AV284" i="15" s="1"/>
  <c r="Q284" i="15"/>
  <c r="AU284" i="15" s="1"/>
  <c r="T284" i="15"/>
  <c r="AX284" i="15" s="1"/>
  <c r="N284" i="15"/>
  <c r="AR284" i="15" s="1"/>
  <c r="L284" i="15"/>
  <c r="AA284" i="15" s="1"/>
  <c r="BA283" i="15"/>
  <c r="BB283" i="15" s="1"/>
  <c r="AC283" i="15"/>
  <c r="AA283" i="15"/>
  <c r="Y284" i="15"/>
  <c r="O284" i="15"/>
  <c r="AS284" i="15" s="1"/>
  <c r="U284" i="15"/>
  <c r="AY284" i="15" s="1"/>
  <c r="P284" i="15"/>
  <c r="AT284" i="15" s="1"/>
  <c r="A286" i="15"/>
  <c r="F285" i="15"/>
  <c r="J285" i="15"/>
  <c r="D285" i="15"/>
  <c r="H285" i="15"/>
  <c r="C285" i="15"/>
  <c r="K285" i="15"/>
  <c r="E285" i="15"/>
  <c r="G285" i="15"/>
  <c r="I285" i="15"/>
  <c r="Y283" i="15"/>
  <c r="AF283" i="15"/>
  <c r="S284" i="15"/>
  <c r="AW284" i="15" s="1"/>
  <c r="AF284" i="15"/>
  <c r="V284" i="15"/>
  <c r="AZ284" i="15" s="1"/>
  <c r="X283" i="15"/>
  <c r="AB283" i="15"/>
  <c r="Z284" i="15" l="1"/>
  <c r="O285" i="15"/>
  <c r="AS285" i="15" s="1"/>
  <c r="V285" i="15"/>
  <c r="AZ285" i="15" s="1"/>
  <c r="U285" i="15"/>
  <c r="AY285" i="15" s="1"/>
  <c r="AD284" i="15"/>
  <c r="AB284" i="15"/>
  <c r="T285" i="15"/>
  <c r="AX285" i="15" s="1"/>
  <c r="X285" i="15"/>
  <c r="N285" i="15"/>
  <c r="AR285" i="15" s="1"/>
  <c r="L285" i="15"/>
  <c r="Y285" i="15" s="1"/>
  <c r="Q285" i="15"/>
  <c r="AU285" i="15" s="1"/>
  <c r="BA284" i="15"/>
  <c r="BB284" i="15" s="1"/>
  <c r="AC284" i="15"/>
  <c r="R285" i="15"/>
  <c r="AV285" i="15" s="1"/>
  <c r="S285" i="15"/>
  <c r="AW285" i="15" s="1"/>
  <c r="A287" i="15"/>
  <c r="E286" i="15"/>
  <c r="I286" i="15"/>
  <c r="C286" i="15"/>
  <c r="G286" i="15"/>
  <c r="K286" i="15"/>
  <c r="J286" i="15"/>
  <c r="F286" i="15"/>
  <c r="H286" i="15"/>
  <c r="D286" i="15"/>
  <c r="AE284" i="15"/>
  <c r="X284" i="15"/>
  <c r="P285" i="15"/>
  <c r="AT285" i="15" s="1"/>
  <c r="Z285" i="15" l="1"/>
  <c r="AB285" i="15"/>
  <c r="AA285" i="15"/>
  <c r="AC285" i="15"/>
  <c r="T286" i="15"/>
  <c r="AX286" i="15" s="1"/>
  <c r="O286" i="15"/>
  <c r="AS286" i="15" s="1"/>
  <c r="V286" i="15"/>
  <c r="AZ286" i="15" s="1"/>
  <c r="P286" i="15"/>
  <c r="AT286" i="15" s="1"/>
  <c r="BA285" i="15"/>
  <c r="BB285" i="15" s="1"/>
  <c r="AF285" i="15"/>
  <c r="U286" i="15"/>
  <c r="AY286" i="15" s="1"/>
  <c r="S286" i="15"/>
  <c r="AW286" i="15" s="1"/>
  <c r="R286" i="15"/>
  <c r="AV286" i="15" s="1"/>
  <c r="A288" i="15"/>
  <c r="D287" i="15"/>
  <c r="H287" i="15"/>
  <c r="F287" i="15"/>
  <c r="J287" i="15"/>
  <c r="I287" i="15"/>
  <c r="C287" i="15"/>
  <c r="E287" i="15"/>
  <c r="G287" i="15"/>
  <c r="K287" i="15"/>
  <c r="Q286" i="15"/>
  <c r="AU286" i="15" s="1"/>
  <c r="L286" i="15"/>
  <c r="AD286" i="15" s="1"/>
  <c r="N286" i="15"/>
  <c r="AR286" i="15" s="1"/>
  <c r="AD285" i="15"/>
  <c r="AE285" i="15"/>
  <c r="P287" i="15" l="1"/>
  <c r="AT287" i="15" s="1"/>
  <c r="Q287" i="15"/>
  <c r="AU287" i="15" s="1"/>
  <c r="BA286" i="15"/>
  <c r="BB286" i="15" s="1"/>
  <c r="AA286" i="15"/>
  <c r="N287" i="15"/>
  <c r="AR287" i="15" s="1"/>
  <c r="L287" i="15"/>
  <c r="AA287" i="15" s="1"/>
  <c r="S287" i="15"/>
  <c r="AW287" i="15" s="1"/>
  <c r="AB286" i="15"/>
  <c r="AE286" i="15"/>
  <c r="Z286" i="15"/>
  <c r="Y286" i="15"/>
  <c r="V287" i="15"/>
  <c r="AZ287" i="15" s="1"/>
  <c r="AD287" i="15"/>
  <c r="T287" i="15"/>
  <c r="AX287" i="15" s="1"/>
  <c r="O287" i="15"/>
  <c r="AS287" i="15" s="1"/>
  <c r="X286" i="15"/>
  <c r="R287" i="15"/>
  <c r="AV287" i="15" s="1"/>
  <c r="U287" i="15"/>
  <c r="AY287" i="15" s="1"/>
  <c r="A289" i="15"/>
  <c r="C288" i="15"/>
  <c r="G288" i="15"/>
  <c r="K288" i="15"/>
  <c r="E288" i="15"/>
  <c r="I288" i="15"/>
  <c r="H288" i="15"/>
  <c r="D288" i="15"/>
  <c r="F288" i="15"/>
  <c r="J288" i="15"/>
  <c r="AC286" i="15"/>
  <c r="AF286" i="15"/>
  <c r="AE287" i="15" l="1"/>
  <c r="AC287" i="15"/>
  <c r="O288" i="15"/>
  <c r="AS288" i="15" s="1"/>
  <c r="S288" i="15"/>
  <c r="AW288" i="15" s="1"/>
  <c r="R288" i="15"/>
  <c r="AV288" i="15" s="1"/>
  <c r="Z287" i="15"/>
  <c r="U288" i="15"/>
  <c r="AY288" i="15" s="1"/>
  <c r="T288" i="15"/>
  <c r="AX288" i="15" s="1"/>
  <c r="N288" i="15"/>
  <c r="AR288" i="15" s="1"/>
  <c r="L288" i="15"/>
  <c r="AD288" i="15" s="1"/>
  <c r="Y287" i="15"/>
  <c r="AF287" i="15"/>
  <c r="BA287" i="15"/>
  <c r="BB287" i="15" s="1"/>
  <c r="AA288" i="15"/>
  <c r="Q288" i="15"/>
  <c r="AU288" i="15" s="1"/>
  <c r="P288" i="15"/>
  <c r="AT288" i="15" s="1"/>
  <c r="A290" i="15"/>
  <c r="F289" i="15"/>
  <c r="J289" i="15"/>
  <c r="D289" i="15"/>
  <c r="H289" i="15"/>
  <c r="G289" i="15"/>
  <c r="I289" i="15"/>
  <c r="C289" i="15"/>
  <c r="K289" i="15"/>
  <c r="E289" i="15"/>
  <c r="AB287" i="15"/>
  <c r="X287" i="15"/>
  <c r="V288" i="15"/>
  <c r="AZ288" i="15" s="1"/>
  <c r="AF288" i="15" l="1"/>
  <c r="S289" i="15"/>
  <c r="AW289" i="15" s="1"/>
  <c r="N289" i="15"/>
  <c r="AR289" i="15" s="1"/>
  <c r="L289" i="15"/>
  <c r="AC289" i="15" s="1"/>
  <c r="Y289" i="15"/>
  <c r="O289" i="15"/>
  <c r="AS289" i="15" s="1"/>
  <c r="BA288" i="15"/>
  <c r="BB288" i="15" s="1"/>
  <c r="AB288" i="15"/>
  <c r="Y288" i="15"/>
  <c r="T289" i="15"/>
  <c r="AX289" i="15" s="1"/>
  <c r="U289" i="15"/>
  <c r="AY289" i="15" s="1"/>
  <c r="Z288" i="15"/>
  <c r="X288" i="15"/>
  <c r="AE288" i="15"/>
  <c r="Z289" i="15"/>
  <c r="P289" i="15"/>
  <c r="AT289" i="15" s="1"/>
  <c r="R289" i="15"/>
  <c r="AV289" i="15" s="1"/>
  <c r="Q289" i="15"/>
  <c r="AU289" i="15" s="1"/>
  <c r="AC288" i="15"/>
  <c r="AF289" i="15"/>
  <c r="V289" i="15"/>
  <c r="AZ289" i="15" s="1"/>
  <c r="A291" i="15"/>
  <c r="E290" i="15"/>
  <c r="I290" i="15"/>
  <c r="C290" i="15"/>
  <c r="G290" i="15"/>
  <c r="K290" i="15"/>
  <c r="F290" i="15"/>
  <c r="J290" i="15"/>
  <c r="D290" i="15"/>
  <c r="H290" i="15"/>
  <c r="AA289" i="15" l="1"/>
  <c r="AE289" i="15"/>
  <c r="AB289" i="15"/>
  <c r="AD289" i="15"/>
  <c r="X289" i="15"/>
  <c r="V290" i="15"/>
  <c r="AZ290" i="15" s="1"/>
  <c r="O290" i="15"/>
  <c r="AS290" i="15" s="1"/>
  <c r="R290" i="15"/>
  <c r="AV290" i="15" s="1"/>
  <c r="A292" i="15"/>
  <c r="D291" i="15"/>
  <c r="H291" i="15"/>
  <c r="F291" i="15"/>
  <c r="J291" i="15"/>
  <c r="E291" i="15"/>
  <c r="G291" i="15"/>
  <c r="I291" i="15"/>
  <c r="C291" i="15"/>
  <c r="K291" i="15"/>
  <c r="BA289" i="15"/>
  <c r="BB289" i="15" s="1"/>
  <c r="S290" i="15"/>
  <c r="AW290" i="15" s="1"/>
  <c r="P290" i="15"/>
  <c r="AT290" i="15" s="1"/>
  <c r="U290" i="15"/>
  <c r="AY290" i="15" s="1"/>
  <c r="N290" i="15"/>
  <c r="AR290" i="15" s="1"/>
  <c r="L290" i="15"/>
  <c r="AF290" i="15" s="1"/>
  <c r="Q290" i="15"/>
  <c r="AU290" i="15" s="1"/>
  <c r="T290" i="15"/>
  <c r="AX290" i="15" s="1"/>
  <c r="X290" i="15" l="1"/>
  <c r="Z290" i="15"/>
  <c r="V291" i="15"/>
  <c r="AZ291" i="15" s="1"/>
  <c r="P291" i="15"/>
  <c r="AT291" i="15" s="1"/>
  <c r="O291" i="15"/>
  <c r="AS291" i="15" s="1"/>
  <c r="AA290" i="15"/>
  <c r="L291" i="15"/>
  <c r="AF291" i="15" s="1"/>
  <c r="N291" i="15"/>
  <c r="AR291" i="15" s="1"/>
  <c r="U291" i="15"/>
  <c r="AY291" i="15" s="1"/>
  <c r="A293" i="15"/>
  <c r="C292" i="15"/>
  <c r="G292" i="15"/>
  <c r="K292" i="15"/>
  <c r="E292" i="15"/>
  <c r="I292" i="15"/>
  <c r="D292" i="15"/>
  <c r="H292" i="15"/>
  <c r="J292" i="15"/>
  <c r="F292" i="15"/>
  <c r="Y290" i="15"/>
  <c r="AE290" i="15"/>
  <c r="AC290" i="15"/>
  <c r="T291" i="15"/>
  <c r="AX291" i="15" s="1"/>
  <c r="AA291" i="15"/>
  <c r="Q291" i="15"/>
  <c r="AU291" i="15" s="1"/>
  <c r="AD290" i="15"/>
  <c r="BA290" i="15"/>
  <c r="BB290" i="15" s="1"/>
  <c r="AB291" i="15"/>
  <c r="R291" i="15"/>
  <c r="AV291" i="15" s="1"/>
  <c r="S291" i="15"/>
  <c r="AW291" i="15" s="1"/>
  <c r="AB290" i="15"/>
  <c r="X291" i="15" l="1"/>
  <c r="Z291" i="15"/>
  <c r="AE291" i="15"/>
  <c r="AC291" i="15"/>
  <c r="AD291" i="15"/>
  <c r="S292" i="15"/>
  <c r="AW292" i="15" s="1"/>
  <c r="R292" i="15"/>
  <c r="AV292" i="15" s="1"/>
  <c r="AA292" i="15"/>
  <c r="Q292" i="15"/>
  <c r="AU292" i="15" s="1"/>
  <c r="T292" i="15"/>
  <c r="AX292" i="15" s="1"/>
  <c r="X292" i="15"/>
  <c r="N292" i="15"/>
  <c r="AR292" i="15" s="1"/>
  <c r="L292" i="15"/>
  <c r="AB292" i="15" s="1"/>
  <c r="BA291" i="15"/>
  <c r="BB291" i="15" s="1"/>
  <c r="AE292" i="15"/>
  <c r="U292" i="15"/>
  <c r="AY292" i="15" s="1"/>
  <c r="Z292" i="15"/>
  <c r="P292" i="15"/>
  <c r="AT292" i="15" s="1"/>
  <c r="A294" i="15"/>
  <c r="F293" i="15"/>
  <c r="J293" i="15"/>
  <c r="D293" i="15"/>
  <c r="H293" i="15"/>
  <c r="C293" i="15"/>
  <c r="K293" i="15"/>
  <c r="E293" i="15"/>
  <c r="G293" i="15"/>
  <c r="I293" i="15"/>
  <c r="Y291" i="15"/>
  <c r="AF292" i="15"/>
  <c r="V292" i="15"/>
  <c r="AZ292" i="15" s="1"/>
  <c r="Y292" i="15"/>
  <c r="O292" i="15"/>
  <c r="AS292" i="15" s="1"/>
  <c r="AC292" i="15" l="1"/>
  <c r="T293" i="15"/>
  <c r="AX293" i="15" s="1"/>
  <c r="N293" i="15"/>
  <c r="AR293" i="15" s="1"/>
  <c r="L293" i="15"/>
  <c r="X293" i="15" s="1"/>
  <c r="BA292" i="15"/>
  <c r="BB292" i="15" s="1"/>
  <c r="R293" i="15"/>
  <c r="AV293" i="15" s="1"/>
  <c r="S293" i="15"/>
  <c r="AW293" i="15" s="1"/>
  <c r="A295" i="15"/>
  <c r="E294" i="15"/>
  <c r="I294" i="15"/>
  <c r="C294" i="15"/>
  <c r="G294" i="15"/>
  <c r="K294" i="15"/>
  <c r="J294" i="15"/>
  <c r="F294" i="15"/>
  <c r="H294" i="15"/>
  <c r="D294" i="15"/>
  <c r="P293" i="15"/>
  <c r="AT293" i="15" s="1"/>
  <c r="O293" i="15"/>
  <c r="AS293" i="15" s="1"/>
  <c r="V293" i="15"/>
  <c r="AZ293" i="15" s="1"/>
  <c r="U293" i="15"/>
  <c r="AY293" i="15" s="1"/>
  <c r="AD292" i="15"/>
  <c r="Q293" i="15"/>
  <c r="AU293" i="15" s="1"/>
  <c r="Z293" i="15" l="1"/>
  <c r="AC293" i="15"/>
  <c r="AA293" i="15"/>
  <c r="AF293" i="15"/>
  <c r="N294" i="15"/>
  <c r="AR294" i="15" s="1"/>
  <c r="L294" i="15"/>
  <c r="X294" i="15" s="1"/>
  <c r="U294" i="15"/>
  <c r="AY294" i="15" s="1"/>
  <c r="T294" i="15"/>
  <c r="AX294" i="15" s="1"/>
  <c r="AD293" i="15"/>
  <c r="O294" i="15"/>
  <c r="AS294" i="15" s="1"/>
  <c r="V294" i="15"/>
  <c r="AZ294" i="15" s="1"/>
  <c r="AF294" i="15"/>
  <c r="P294" i="15"/>
  <c r="AT294" i="15" s="1"/>
  <c r="BA293" i="15"/>
  <c r="BB293" i="15" s="1"/>
  <c r="AE293" i="15"/>
  <c r="Y293" i="15"/>
  <c r="S294" i="15"/>
  <c r="AW294" i="15" s="1"/>
  <c r="R294" i="15"/>
  <c r="AV294" i="15" s="1"/>
  <c r="A296" i="15"/>
  <c r="D295" i="15"/>
  <c r="H295" i="15"/>
  <c r="F295" i="15"/>
  <c r="J295" i="15"/>
  <c r="I295" i="15"/>
  <c r="C295" i="15"/>
  <c r="E295" i="15"/>
  <c r="G295" i="15"/>
  <c r="K295" i="15"/>
  <c r="AB293" i="15"/>
  <c r="AA294" i="15"/>
  <c r="Q294" i="15"/>
  <c r="AU294" i="15" s="1"/>
  <c r="AC294" i="15" l="1"/>
  <c r="AE294" i="15"/>
  <c r="AB294" i="15"/>
  <c r="AD294" i="15"/>
  <c r="N295" i="15"/>
  <c r="AR295" i="15" s="1"/>
  <c r="L295" i="15"/>
  <c r="AF295" i="15" s="1"/>
  <c r="AC295" i="15"/>
  <c r="S295" i="15"/>
  <c r="AW295" i="15" s="1"/>
  <c r="V295" i="15"/>
  <c r="AZ295" i="15" s="1"/>
  <c r="AD295" i="15"/>
  <c r="T295" i="15"/>
  <c r="AX295" i="15" s="1"/>
  <c r="O295" i="15"/>
  <c r="AS295" i="15" s="1"/>
  <c r="AB295" i="15"/>
  <c r="R295" i="15"/>
  <c r="AV295" i="15" s="1"/>
  <c r="U295" i="15"/>
  <c r="AY295" i="15" s="1"/>
  <c r="A297" i="15"/>
  <c r="C296" i="15"/>
  <c r="G296" i="15"/>
  <c r="K296" i="15"/>
  <c r="E296" i="15"/>
  <c r="I296" i="15"/>
  <c r="H296" i="15"/>
  <c r="D296" i="15"/>
  <c r="F296" i="15"/>
  <c r="J296" i="15"/>
  <c r="BA294" i="15"/>
  <c r="BB294" i="15" s="1"/>
  <c r="Z295" i="15"/>
  <c r="P295" i="15"/>
  <c r="AT295" i="15" s="1"/>
  <c r="AA295" i="15"/>
  <c r="Q295" i="15"/>
  <c r="AU295" i="15" s="1"/>
  <c r="Z294" i="15"/>
  <c r="Y294" i="15"/>
  <c r="X295" i="15" l="1"/>
  <c r="AE295" i="15"/>
  <c r="Y295" i="15"/>
  <c r="R296" i="15"/>
  <c r="AV296" i="15" s="1"/>
  <c r="U296" i="15"/>
  <c r="AY296" i="15" s="1"/>
  <c r="T296" i="15"/>
  <c r="AX296" i="15" s="1"/>
  <c r="N296" i="15"/>
  <c r="AR296" i="15" s="1"/>
  <c r="L296" i="15"/>
  <c r="AB296" i="15" s="1"/>
  <c r="Q296" i="15"/>
  <c r="AU296" i="15" s="1"/>
  <c r="P296" i="15"/>
  <c r="AT296" i="15" s="1"/>
  <c r="F297" i="15"/>
  <c r="J297" i="15"/>
  <c r="D297" i="15"/>
  <c r="H297" i="15"/>
  <c r="G297" i="15"/>
  <c r="I297" i="15"/>
  <c r="C297" i="15"/>
  <c r="K297" i="15"/>
  <c r="A298" i="15"/>
  <c r="E297" i="15"/>
  <c r="O296" i="15"/>
  <c r="AS296" i="15" s="1"/>
  <c r="V296" i="15"/>
  <c r="AZ296" i="15" s="1"/>
  <c r="BA295" i="15"/>
  <c r="BB295" i="15" s="1"/>
  <c r="AC296" i="15"/>
  <c r="S296" i="15"/>
  <c r="AW296" i="15" s="1"/>
  <c r="Y296" i="15" l="1"/>
  <c r="Z296" i="15"/>
  <c r="AE296" i="15"/>
  <c r="X296" i="15"/>
  <c r="AF296" i="15"/>
  <c r="AA296" i="15"/>
  <c r="N297" i="15"/>
  <c r="AR297" i="15" s="1"/>
  <c r="L297" i="15"/>
  <c r="Y297" i="15" s="1"/>
  <c r="O297" i="15"/>
  <c r="AS297" i="15" s="1"/>
  <c r="BA296" i="15"/>
  <c r="BB296" i="15" s="1"/>
  <c r="P297" i="15"/>
  <c r="AT297" i="15" s="1"/>
  <c r="T297" i="15"/>
  <c r="AX297" i="15" s="1"/>
  <c r="U297" i="15"/>
  <c r="AY297" i="15" s="1"/>
  <c r="E298" i="15"/>
  <c r="I298" i="15"/>
  <c r="C298" i="15"/>
  <c r="G298" i="15"/>
  <c r="K298" i="15"/>
  <c r="A299" i="15"/>
  <c r="F298" i="15"/>
  <c r="J298" i="15"/>
  <c r="D298" i="15"/>
  <c r="H298" i="15"/>
  <c r="R297" i="15"/>
  <c r="AV297" i="15" s="1"/>
  <c r="Q297" i="15"/>
  <c r="AU297" i="15" s="1"/>
  <c r="V297" i="15"/>
  <c r="AZ297" i="15" s="1"/>
  <c r="S297" i="15"/>
  <c r="AW297" i="15" s="1"/>
  <c r="AD296" i="15"/>
  <c r="AF297" i="15" l="1"/>
  <c r="AB297" i="15"/>
  <c r="AE297" i="15"/>
  <c r="Z297" i="15"/>
  <c r="AC297" i="15"/>
  <c r="AA297" i="15"/>
  <c r="AD297" i="15"/>
  <c r="X297" i="15"/>
  <c r="S298" i="15"/>
  <c r="AW298" i="15" s="1"/>
  <c r="T298" i="15"/>
  <c r="AX298" i="15" s="1"/>
  <c r="BA297" i="15"/>
  <c r="BB297" i="15" s="1"/>
  <c r="O298" i="15"/>
  <c r="AS298" i="15" s="1"/>
  <c r="V298" i="15"/>
  <c r="AZ298" i="15" s="1"/>
  <c r="P298" i="15"/>
  <c r="AT298" i="15" s="1"/>
  <c r="U298" i="15"/>
  <c r="AY298" i="15" s="1"/>
  <c r="R298" i="15"/>
  <c r="AV298" i="15" s="1"/>
  <c r="Q298" i="15"/>
  <c r="AU298" i="15" s="1"/>
  <c r="N298" i="15"/>
  <c r="AR298" i="15" s="1"/>
  <c r="L298" i="15"/>
  <c r="AC298" i="15" s="1"/>
  <c r="D299" i="15"/>
  <c r="H299" i="15"/>
  <c r="F299" i="15"/>
  <c r="J299" i="15"/>
  <c r="E299" i="15"/>
  <c r="G299" i="15"/>
  <c r="I299" i="15"/>
  <c r="C299" i="15"/>
  <c r="K299" i="15"/>
  <c r="A300" i="15"/>
  <c r="U299" i="15" l="1"/>
  <c r="AY299" i="15" s="1"/>
  <c r="AA298" i="15"/>
  <c r="AE298" i="15"/>
  <c r="AF298" i="15"/>
  <c r="T299" i="15"/>
  <c r="AX299" i="15" s="1"/>
  <c r="Q299" i="15"/>
  <c r="AU299" i="15" s="1"/>
  <c r="BA298" i="15"/>
  <c r="BB298" i="15" s="1"/>
  <c r="AD298" i="15"/>
  <c r="L299" i="15"/>
  <c r="AE299" i="15" s="1"/>
  <c r="N299" i="15"/>
  <c r="AR299" i="15" s="1"/>
  <c r="A301" i="15"/>
  <c r="C300" i="15"/>
  <c r="G300" i="15"/>
  <c r="K300" i="15"/>
  <c r="E300" i="15"/>
  <c r="I300" i="15"/>
  <c r="D300" i="15"/>
  <c r="H300" i="15"/>
  <c r="J300" i="15"/>
  <c r="F300" i="15"/>
  <c r="AB299" i="15"/>
  <c r="R299" i="15"/>
  <c r="AV299" i="15" s="1"/>
  <c r="S299" i="15"/>
  <c r="AW299" i="15" s="1"/>
  <c r="X298" i="15"/>
  <c r="AB298" i="15"/>
  <c r="Z298" i="15"/>
  <c r="Y298" i="15"/>
  <c r="V299" i="15"/>
  <c r="AZ299" i="15" s="1"/>
  <c r="P299" i="15"/>
  <c r="AT299" i="15" s="1"/>
  <c r="Y299" i="15"/>
  <c r="O299" i="15"/>
  <c r="AS299" i="15" s="1"/>
  <c r="AF299" i="15" l="1"/>
  <c r="AD299" i="15"/>
  <c r="X299" i="15"/>
  <c r="AA299" i="15"/>
  <c r="Z299" i="15"/>
  <c r="AC299" i="15"/>
  <c r="Q300" i="15"/>
  <c r="AU300" i="15" s="1"/>
  <c r="T300" i="15"/>
  <c r="AX300" i="15" s="1"/>
  <c r="N300" i="15"/>
  <c r="AR300" i="15" s="1"/>
  <c r="L300" i="15"/>
  <c r="AA300" i="15" s="1"/>
  <c r="U300" i="15"/>
  <c r="AY300" i="15" s="1"/>
  <c r="P300" i="15"/>
  <c r="AT300" i="15" s="1"/>
  <c r="F301" i="15"/>
  <c r="J301" i="15"/>
  <c r="D301" i="15"/>
  <c r="H301" i="15"/>
  <c r="C301" i="15"/>
  <c r="K301" i="15"/>
  <c r="E301" i="15"/>
  <c r="G301" i="15"/>
  <c r="I301" i="15"/>
  <c r="A302" i="15"/>
  <c r="S300" i="15"/>
  <c r="AW300" i="15" s="1"/>
  <c r="AF300" i="15"/>
  <c r="V300" i="15"/>
  <c r="AZ300" i="15" s="1"/>
  <c r="BA299" i="15"/>
  <c r="BB299" i="15" s="1"/>
  <c r="Y300" i="15"/>
  <c r="O300" i="15"/>
  <c r="AS300" i="15" s="1"/>
  <c r="R300" i="15"/>
  <c r="AV300" i="15" s="1"/>
  <c r="AB300" i="15" l="1"/>
  <c r="AC300" i="15"/>
  <c r="Z300" i="15"/>
  <c r="AE300" i="15"/>
  <c r="T301" i="15"/>
  <c r="AX301" i="15" s="1"/>
  <c r="N301" i="15"/>
  <c r="AR301" i="15" s="1"/>
  <c r="L301" i="15"/>
  <c r="AD301" i="15" s="1"/>
  <c r="AA301" i="15"/>
  <c r="Q301" i="15"/>
  <c r="AU301" i="15" s="1"/>
  <c r="AB301" i="15"/>
  <c r="R301" i="15"/>
  <c r="AV301" i="15" s="1"/>
  <c r="AC301" i="15"/>
  <c r="S301" i="15"/>
  <c r="AW301" i="15" s="1"/>
  <c r="AD300" i="15"/>
  <c r="Z301" i="15"/>
  <c r="P301" i="15"/>
  <c r="AT301" i="15" s="1"/>
  <c r="O301" i="15"/>
  <c r="AS301" i="15" s="1"/>
  <c r="BA300" i="15"/>
  <c r="BB300" i="15" s="1"/>
  <c r="E302" i="15"/>
  <c r="I302" i="15"/>
  <c r="A303" i="15"/>
  <c r="C302" i="15"/>
  <c r="G302" i="15"/>
  <c r="K302" i="15"/>
  <c r="J302" i="15"/>
  <c r="F302" i="15"/>
  <c r="H302" i="15"/>
  <c r="D302" i="15"/>
  <c r="AF301" i="15"/>
  <c r="V301" i="15"/>
  <c r="AZ301" i="15" s="1"/>
  <c r="AE301" i="15"/>
  <c r="U301" i="15"/>
  <c r="AY301" i="15" s="1"/>
  <c r="X300" i="15"/>
  <c r="Y301" i="15" l="1"/>
  <c r="X301" i="15"/>
  <c r="D303" i="15"/>
  <c r="H303" i="15"/>
  <c r="F303" i="15"/>
  <c r="J303" i="15"/>
  <c r="I303" i="15"/>
  <c r="A304" i="15"/>
  <c r="C303" i="15"/>
  <c r="E303" i="15"/>
  <c r="G303" i="15"/>
  <c r="K303" i="15"/>
  <c r="O302" i="15"/>
  <c r="AS302" i="15" s="1"/>
  <c r="V302" i="15"/>
  <c r="AZ302" i="15" s="1"/>
  <c r="T302" i="15"/>
  <c r="AX302" i="15" s="1"/>
  <c r="BA301" i="15"/>
  <c r="BB301" i="15" s="1"/>
  <c r="U302" i="15"/>
  <c r="AY302" i="15" s="1"/>
  <c r="S302" i="15"/>
  <c r="AW302" i="15" s="1"/>
  <c r="AB302" i="15"/>
  <c r="R302" i="15"/>
  <c r="AV302" i="15" s="1"/>
  <c r="P302" i="15"/>
  <c r="AT302" i="15" s="1"/>
  <c r="Q302" i="15"/>
  <c r="AU302" i="15" s="1"/>
  <c r="N302" i="15"/>
  <c r="AR302" i="15" s="1"/>
  <c r="L302" i="15"/>
  <c r="AF302" i="15" s="1"/>
  <c r="X302" i="15" l="1"/>
  <c r="AA302" i="15"/>
  <c r="AE302" i="15"/>
  <c r="BA302" i="15"/>
  <c r="BB302" i="15" s="1"/>
  <c r="Z302" i="15"/>
  <c r="AC302" i="15"/>
  <c r="P303" i="15"/>
  <c r="AT303" i="15" s="1"/>
  <c r="U303" i="15"/>
  <c r="AY303" i="15" s="1"/>
  <c r="AD302" i="15"/>
  <c r="Y302" i="15"/>
  <c r="N303" i="15"/>
  <c r="AR303" i="15" s="1"/>
  <c r="L303" i="15"/>
  <c r="Z303" i="15" s="1"/>
  <c r="Q303" i="15"/>
  <c r="AU303" i="15" s="1"/>
  <c r="V303" i="15"/>
  <c r="AZ303" i="15" s="1"/>
  <c r="C304" i="15"/>
  <c r="G304" i="15"/>
  <c r="K304" i="15"/>
  <c r="E304" i="15"/>
  <c r="I304" i="15"/>
  <c r="A305" i="15"/>
  <c r="H304" i="15"/>
  <c r="J304" i="15"/>
  <c r="D304" i="15"/>
  <c r="F304" i="15"/>
  <c r="S303" i="15"/>
  <c r="AW303" i="15" s="1"/>
  <c r="R303" i="15"/>
  <c r="AV303" i="15" s="1"/>
  <c r="T303" i="15"/>
  <c r="AX303" i="15" s="1"/>
  <c r="O303" i="15"/>
  <c r="AS303" i="15" s="1"/>
  <c r="AD303" i="15" l="1"/>
  <c r="AC303" i="15"/>
  <c r="AF303" i="15"/>
  <c r="BA303" i="15"/>
  <c r="BB303" i="15" s="1"/>
  <c r="Y303" i="15"/>
  <c r="AB303" i="15"/>
  <c r="AA303" i="15"/>
  <c r="X303" i="15"/>
  <c r="AE303" i="15"/>
  <c r="V304" i="15"/>
  <c r="AZ304" i="15" s="1"/>
  <c r="Q304" i="15"/>
  <c r="AU304" i="15" s="1"/>
  <c r="F305" i="15"/>
  <c r="J305" i="15"/>
  <c r="A306" i="15"/>
  <c r="D305" i="15"/>
  <c r="H305" i="15"/>
  <c r="G305" i="15"/>
  <c r="C305" i="15"/>
  <c r="K305" i="15"/>
  <c r="E305" i="15"/>
  <c r="I305" i="15"/>
  <c r="R304" i="15"/>
  <c r="AV304" i="15" s="1"/>
  <c r="S304" i="15"/>
  <c r="AW304" i="15" s="1"/>
  <c r="O304" i="15"/>
  <c r="AS304" i="15" s="1"/>
  <c r="T304" i="15"/>
  <c r="AX304" i="15" s="1"/>
  <c r="N304" i="15"/>
  <c r="AR304" i="15" s="1"/>
  <c r="L304" i="15"/>
  <c r="AF304" i="15" s="1"/>
  <c r="U304" i="15"/>
  <c r="AY304" i="15" s="1"/>
  <c r="P304" i="15"/>
  <c r="AT304" i="15" s="1"/>
  <c r="Z304" i="15" l="1"/>
  <c r="BA304" i="15"/>
  <c r="BB304" i="15" s="1"/>
  <c r="Y304" i="15"/>
  <c r="X304" i="15"/>
  <c r="AE304" i="15"/>
  <c r="V305" i="15"/>
  <c r="AZ305" i="15" s="1"/>
  <c r="O305" i="15"/>
  <c r="AS305" i="15" s="1"/>
  <c r="AB304" i="15"/>
  <c r="N305" i="15"/>
  <c r="AR305" i="15" s="1"/>
  <c r="L305" i="15"/>
  <c r="AF305" i="15" s="1"/>
  <c r="E306" i="15"/>
  <c r="I306" i="15"/>
  <c r="C306" i="15"/>
  <c r="G306" i="15"/>
  <c r="K306" i="15"/>
  <c r="F306" i="15"/>
  <c r="H306" i="15"/>
  <c r="J306" i="15"/>
  <c r="D306" i="15"/>
  <c r="AA304" i="15"/>
  <c r="T305" i="15"/>
  <c r="AX305" i="15" s="1"/>
  <c r="R305" i="15"/>
  <c r="AV305" i="15" s="1"/>
  <c r="U305" i="15"/>
  <c r="AY305" i="15" s="1"/>
  <c r="AD304" i="15"/>
  <c r="AC304" i="15"/>
  <c r="P305" i="15"/>
  <c r="AT305" i="15" s="1"/>
  <c r="S305" i="15"/>
  <c r="AW305" i="15" s="1"/>
  <c r="Q305" i="15"/>
  <c r="AU305" i="15" s="1"/>
  <c r="BA305" i="15" l="1"/>
  <c r="BB305" i="15" s="1"/>
  <c r="U306" i="15"/>
  <c r="AY306" i="15" s="1"/>
  <c r="R306" i="15"/>
  <c r="AV306" i="15" s="1"/>
  <c r="AA305" i="15"/>
  <c r="Z305" i="15"/>
  <c r="AE305" i="15"/>
  <c r="AD305" i="15"/>
  <c r="S306" i="15"/>
  <c r="AW306" i="15" s="1"/>
  <c r="N306" i="15"/>
  <c r="AR306" i="15" s="1"/>
  <c r="L306" i="15"/>
  <c r="AE306" i="15" s="1"/>
  <c r="Y305" i="15"/>
  <c r="Q306" i="15"/>
  <c r="AU306" i="15" s="1"/>
  <c r="AD306" i="15"/>
  <c r="T306" i="15"/>
  <c r="AX306" i="15" s="1"/>
  <c r="X305" i="15"/>
  <c r="AC305" i="15"/>
  <c r="AB305" i="15"/>
  <c r="Y306" i="15"/>
  <c r="O306" i="15"/>
  <c r="AS306" i="15" s="1"/>
  <c r="V306" i="15"/>
  <c r="AZ306" i="15" s="1"/>
  <c r="Z306" i="15"/>
  <c r="P306" i="15"/>
  <c r="AT306" i="15" s="1"/>
  <c r="AA306" i="15" l="1"/>
  <c r="X306" i="15"/>
  <c r="AF306" i="15"/>
  <c r="AB306" i="15"/>
  <c r="BA306" i="15"/>
  <c r="BB306" i="15" s="1"/>
  <c r="AC306" i="15"/>
</calcChain>
</file>

<file path=xl/sharedStrings.xml><?xml version="1.0" encoding="utf-8"?>
<sst xmlns="http://schemas.openxmlformats.org/spreadsheetml/2006/main" count="1205" uniqueCount="143">
  <si>
    <t>L</t>
  </si>
  <si>
    <t>V</t>
  </si>
  <si>
    <t>Компонент</t>
  </si>
  <si>
    <t>Xi</t>
  </si>
  <si>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>i</t>
    </r>
  </si>
  <si>
    <t>№ тарелки</t>
  </si>
  <si>
    <t>L0/D</t>
  </si>
  <si>
    <t>Расчет укрепляющей секции</t>
  </si>
  <si>
    <t>K1i=K1b*alphai</t>
  </si>
  <si>
    <t>K1b</t>
  </si>
  <si>
    <t>A1i=L1/(K1b*V1)</t>
  </si>
  <si>
    <t>l1i/di=A1i*(v1i/di)</t>
  </si>
  <si>
    <t>v1i/di=L0/D+1</t>
  </si>
  <si>
    <t>v2i/di=l1i/di+1</t>
  </si>
  <si>
    <t>Расчет исчерпывающей секции</t>
  </si>
  <si>
    <t>K4i=K4b*alphai</t>
  </si>
  <si>
    <t>K4b</t>
  </si>
  <si>
    <t>S4i=(K4i*V4)/B</t>
  </si>
  <si>
    <t>F, моль / ч</t>
  </si>
  <si>
    <t>D, моль / ч</t>
  </si>
  <si>
    <t>L0, моль / ч</t>
  </si>
  <si>
    <t>B, моль / ч</t>
  </si>
  <si>
    <t>l3i/bi=S4i+1</t>
  </si>
  <si>
    <t>K3b</t>
  </si>
  <si>
    <t>K3i=K3b*alphai</t>
  </si>
  <si>
    <t>S3i=K3i*V3/L3</t>
  </si>
  <si>
    <t>v3i/bi=S3i*l3i/bi</t>
  </si>
  <si>
    <t>l2i/bi=v3i/bi+1</t>
  </si>
  <si>
    <t>K2b</t>
  </si>
  <si>
    <t>K2i=K2b*alphai</t>
  </si>
  <si>
    <t>S2i=K2i*V2/L2</t>
  </si>
  <si>
    <t>v2i/bi=S2i*l2i/bi</t>
  </si>
  <si>
    <t>bi/di=(v2i/di)/(v2i/bi)</t>
  </si>
  <si>
    <t>di=F*Xi/(1+l1i/di)</t>
  </si>
  <si>
    <t>Расчет составов</t>
  </si>
  <si>
    <t>bi</t>
  </si>
  <si>
    <t>XDi=di/Sum(di)</t>
  </si>
  <si>
    <t>xBi=bi/Sum(bi)</t>
  </si>
  <si>
    <t>alphai * xBi</t>
  </si>
  <si>
    <t>alphai * XDi</t>
  </si>
  <si>
    <t>(l1i/di)*di</t>
  </si>
  <si>
    <t>x1i=(l1i/di)*di / Sum((l1i/di)*di)</t>
  </si>
  <si>
    <t>alphai*x1i</t>
  </si>
  <si>
    <t>(l2i/bi)*bi</t>
  </si>
  <si>
    <t>x2i=(l2i/bi)*bi / Sum((l2i/bi)*bi)</t>
  </si>
  <si>
    <t>alphai * x2i</t>
  </si>
  <si>
    <t>(l3i/bi)*bi</t>
  </si>
  <si>
    <t>x3i=(l3i/bi)*bi / Sum((l3i/bi)*bi)</t>
  </si>
  <si>
    <t>alphai * x3i</t>
  </si>
  <si>
    <t>Kjb</t>
  </si>
  <si>
    <t>Recalc</t>
  </si>
  <si>
    <t>Ex</t>
  </si>
  <si>
    <r>
      <t>Δ,</t>
    </r>
    <r>
      <rPr>
        <sz val="11"/>
        <color theme="1"/>
        <rFont val="Calibri"/>
        <family val="2"/>
      </rPr>
      <t xml:space="preserve"> %</t>
    </r>
  </si>
  <si>
    <t>l1i</t>
  </si>
  <si>
    <t>Recalc V</t>
  </si>
  <si>
    <t>Recalc L</t>
  </si>
  <si>
    <t>v1i</t>
  </si>
  <si>
    <t>v2i</t>
  </si>
  <si>
    <t>l3i</t>
  </si>
  <si>
    <t>v3i</t>
  </si>
  <si>
    <t>l2i</t>
  </si>
  <si>
    <t>Компонент 1</t>
  </si>
  <si>
    <t>Компонент 2</t>
  </si>
  <si>
    <t>Компонент 3</t>
  </si>
  <si>
    <t>№</t>
  </si>
  <si>
    <t>Recalc D</t>
  </si>
  <si>
    <t>Recalc B</t>
  </si>
  <si>
    <t>Recalc F</t>
  </si>
  <si>
    <t>Баланс</t>
  </si>
  <si>
    <t>Состав, мол. доли</t>
  </si>
  <si>
    <t>Мольный поток (жидкость), моль / ч</t>
  </si>
  <si>
    <t>Мольный поток (пар), моль / ч</t>
  </si>
  <si>
    <t>v4i</t>
  </si>
  <si>
    <t>t, °C</t>
  </si>
  <si>
    <t>Tray No</t>
  </si>
  <si>
    <t>a0</t>
  </si>
  <si>
    <t>a1</t>
  </si>
  <si>
    <t>a2</t>
  </si>
  <si>
    <t>Recalc t</t>
  </si>
  <si>
    <t>Ѳ-метод</t>
  </si>
  <si>
    <t>Ѳ</t>
  </si>
  <si>
    <t>g(Tetta)</t>
  </si>
  <si>
    <t>g/(Tetta)</t>
  </si>
  <si>
    <r>
      <t>F*Xi/(1+Tetta*(bi/di)</t>
    </r>
    <r>
      <rPr>
        <b/>
        <vertAlign val="subscript"/>
        <sz val="11"/>
        <color theme="1"/>
        <rFont val="Calibri"/>
        <family val="2"/>
        <charset val="204"/>
        <scheme val="minor"/>
      </rPr>
      <t>ca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</si>
  <si>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di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</si>
  <si>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r>
      <t>bi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</si>
  <si>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t>a</t>
  </si>
  <si>
    <t>b</t>
  </si>
  <si>
    <t>c</t>
  </si>
  <si>
    <t>d</t>
  </si>
  <si>
    <t>e</t>
  </si>
  <si>
    <t>f</t>
  </si>
  <si>
    <t>ДНП, кПа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</si>
  <si>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</si>
  <si>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</si>
  <si>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</si>
  <si>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</si>
  <si>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</si>
  <si>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</si>
  <si>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</si>
  <si>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</si>
  <si>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</si>
  <si>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T, K</t>
  </si>
  <si>
    <t>Отн. Летучесть</t>
  </si>
  <si>
    <t>F, кмоль / ч</t>
  </si>
  <si>
    <t>D, кмоль / ч</t>
  </si>
  <si>
    <t>,</t>
  </si>
  <si>
    <t>L0, кмоль / ч</t>
  </si>
  <si>
    <t>B, кмоль / ч</t>
  </si>
  <si>
    <t>Pi</t>
  </si>
  <si>
    <t>Kji</t>
  </si>
  <si>
    <t>RecalcKji</t>
  </si>
  <si>
    <t>Tj</t>
  </si>
  <si>
    <t>Pj</t>
  </si>
  <si>
    <t>CritT</t>
  </si>
  <si>
    <t>CritP</t>
  </si>
  <si>
    <t>omega</t>
  </si>
  <si>
    <t>Ps</t>
  </si>
  <si>
    <t>KJI</t>
  </si>
  <si>
    <t>RecalcTj</t>
  </si>
  <si>
    <t>R_Kji</t>
  </si>
  <si>
    <t>R_Ps</t>
  </si>
  <si>
    <t>delta</t>
  </si>
  <si>
    <t>Sum</t>
  </si>
  <si>
    <t>alpha</t>
  </si>
  <si>
    <t>rKji</t>
  </si>
  <si>
    <t>-0.546975156329654</t>
  </si>
  <si>
    <t>Kj</t>
  </si>
  <si>
    <t>delta Kj</t>
  </si>
  <si>
    <t>rTj</t>
  </si>
  <si>
    <t>Kji / alpha</t>
  </si>
  <si>
    <t>RecalcKj</t>
  </si>
  <si>
    <t>xD</t>
  </si>
  <si>
    <t>xB</t>
  </si>
  <si>
    <t>T0</t>
  </si>
  <si>
    <t>h</t>
  </si>
  <si>
    <t>Psi</t>
  </si>
  <si>
    <t>min</t>
  </si>
  <si>
    <t>di</t>
  </si>
  <si>
    <t>Lj</t>
  </si>
  <si>
    <t>Vj</t>
  </si>
  <si>
    <t>Err</t>
  </si>
  <si>
    <t>sqrt(Sum)/9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</si>
</sst>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"/>
    <numFmt numFmtId="165" formatCode="0.00000000"/>
    <numFmt numFmtId="166" formatCode="0.000000000"/>
    <numFmt numFmtId="167" formatCode="0.00000000000"/>
    <numFmt numFmtId="168" formatCode="0.00000"/>
    <numFmt numFmtId="169" formatCode="0.0000"/>
    <numFmt numFmtId="170" formatCode="0.000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1" xfId="0" applyNumberFormat="1" applyBorder="1"/>
    <xf numFmtId="0" fontId="2" fillId="0" borderId="0" xfId="0" applyFont="1"/>
    <xf numFmtId="2" fontId="1" fillId="0" borderId="1" xfId="0" applyNumberFormat="1" applyFont="1" applyBorder="1"/>
    <xf numFmtId="2" fontId="2" fillId="0" borderId="0" xfId="0" applyNumberFormat="1" applyFont="1"/>
    <xf numFmtId="0" fontId="0" fillId="2" borderId="3" xfId="0" applyFill="1" applyBorder="1" applyAlignment="1">
      <alignment horizontal="center" vertical="center"/>
    </xf>
    <xf numFmtId="164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1" fillId="0" borderId="1" xfId="0" applyNumberFormat="1" applyFont="1" applyBorder="1"/>
    <xf numFmtId="166" fontId="1" fillId="0" borderId="1" xfId="0" applyNumberFormat="1" applyFont="1" applyBorder="1"/>
    <xf numFmtId="0" fontId="2" fillId="0" borderId="1" xfId="0" applyFont="1" applyFill="1" applyBorder="1"/>
    <xf numFmtId="2" fontId="0" fillId="0" borderId="1" xfId="0" applyNumberFormat="1" applyFill="1" applyBorder="1"/>
    <xf numFmtId="2" fontId="2" fillId="0" borderId="1" xfId="0" applyNumberFormat="1" applyFont="1" applyBorder="1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167" fontId="0" fillId="0" borderId="4" xfId="0" applyNumberFormat="1" applyBorder="1"/>
    <xf numFmtId="2" fontId="0" fillId="0" borderId="4" xfId="0" applyNumberFormat="1" applyBorder="1"/>
    <xf numFmtId="0" fontId="0" fillId="3" borderId="5" xfId="0" applyFill="1" applyBorder="1" applyAlignment="1">
      <alignment horizontal="center" vertical="center"/>
    </xf>
    <xf numFmtId="168" fontId="0" fillId="0" borderId="0" xfId="0" applyNumberFormat="1"/>
    <xf numFmtId="11" fontId="0" fillId="0" borderId="0" xfId="0" applyNumberFormat="1"/>
    <xf numFmtId="0" fontId="8" fillId="0" borderId="0" xfId="0" applyFont="1"/>
    <xf numFmtId="0" fontId="0" fillId="0" borderId="0" xfId="0" applyBorder="1"/>
    <xf numFmtId="169" fontId="0" fillId="0" borderId="0" xfId="0" applyNumberFormat="1"/>
    <xf numFmtId="0" fontId="0" fillId="0" borderId="0" xfId="0" applyNumberFormat="1"/>
    <xf numFmtId="0" fontId="0" fillId="0" borderId="0" xfId="0" quotePrefix="1"/>
    <xf numFmtId="170" fontId="0" fillId="0" borderId="0" xfId="0" applyNumberFormat="1"/>
    <xf numFmtId="166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ДНП!$B$2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ДНП!$B$11:$B$15</c:f>
              <c:numCache>
                <c:formatCode>0.00</c:formatCode>
                <c:ptCount val="5"/>
                <c:pt idx="0">
                  <c:v>10.461897492317805</c:v>
                </c:pt>
                <c:pt idx="1">
                  <c:v>11.531428448622755</c:v>
                </c:pt>
                <c:pt idx="2">
                  <c:v>12.628591196064825</c:v>
                </c:pt>
                <c:pt idx="3" formatCode="General">
                  <c:v>13.803805950733761</c:v>
                </c:pt>
                <c:pt idx="4" formatCode="General">
                  <c:v>15.084460013851084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249-4A08-AC79-BC36F437E8DB}"/>
            </c:ext>
          </c:extLst>
        </c:ser>
        <c:ser>
          <c:idx val="1"/>
          <c:order val="1"/>
          <c:tx>
            <c:strRef>
              <c:f>ДНП!$C$2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ДНП!$C$11:$C$15</c:f>
              <c:numCache>
                <c:formatCode>0.00</c:formatCode>
                <c:ptCount val="5"/>
                <c:pt idx="0">
                  <c:v>7.7810963009441956</c:v>
                </c:pt>
                <c:pt idx="1">
                  <c:v>8.8363442412943307</c:v>
                </c:pt>
                <c:pt idx="2">
                  <c:v>9.6954454925209337</c:v>
                </c:pt>
                <c:pt idx="3" formatCode="General">
                  <c:v>10.466207587891002</c:v>
                </c:pt>
                <c:pt idx="4" formatCode="General">
                  <c:v>11.208242927411497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249-4A08-AC79-BC36F437E8DB}"/>
            </c:ext>
          </c:extLst>
        </c:ser>
        <c:ser>
          <c:idx val="2"/>
          <c:order val="2"/>
          <c:tx>
            <c:strRef>
              <c:f>ДНП!$D$2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ДНП!$D$11:$D$15</c:f>
              <c:numCache>
                <c:formatCode>0.00</c:formatCode>
                <c:ptCount val="5"/>
                <c:pt idx="0">
                  <c:v>6.1640724903844175</c:v>
                </c:pt>
                <c:pt idx="1">
                  <c:v>7.4479923954241869</c:v>
                </c:pt>
                <c:pt idx="2">
                  <c:v>8.4059948766688812</c:v>
                </c:pt>
                <c:pt idx="3" formatCode="General">
                  <c:v>9.1885639735776721</c:v>
                </c:pt>
                <c:pt idx="4" formatCode="General">
                  <c:v>9.8793519424219873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249-4A08-AC79-BC36F437E8DB}"/>
            </c:ext>
          </c:extLst>
        </c:ser>
        <c:ser>
          <c:idx val="3"/>
          <c:order val="3"/>
          <c:tx>
            <c:strRef>
              <c:f>ДНП!$E$2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ДНП!$E$11:$E$15</c:f>
              <c:numCache>
                <c:formatCode>0.00</c:formatCode>
                <c:ptCount val="5"/>
                <c:pt idx="0">
                  <c:v>5.0499682098461234</c:v>
                </c:pt>
                <c:pt idx="1">
                  <c:v>6.5228062593756384</c:v>
                </c:pt>
                <c:pt idx="2">
                  <c:v>7.5895388760667082</c:v>
                </c:pt>
                <c:pt idx="3" formatCode="General">
                  <c:v>8.4298685887986444</c:v>
                </c:pt>
                <c:pt idx="4" formatCode="General">
                  <c:v>9.1438366002060345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249-4A08-AC79-BC36F437E8DB}"/>
            </c:ext>
          </c:extLst>
        </c:ser>
        <c:ser>
          <c:idx val="4"/>
          <c:order val="4"/>
          <c:tx>
            <c:strRef>
              <c:f>ДНП!$F$2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ДНП!$F$11:$F$15</c:f>
              <c:numCache>
                <c:formatCode>0.00</c:formatCode>
                <c:ptCount val="5"/>
                <c:pt idx="0">
                  <c:v>4.6425366532636607</c:v>
                </c:pt>
                <c:pt idx="1">
                  <c:v>6.2079058738833286</c:v>
                </c:pt>
                <c:pt idx="2">
                  <c:v>7.3322421187959925</c:v>
                </c:pt>
                <c:pt idx="3" formatCode="General">
                  <c:v>8.2128294444543251</c:v>
                </c:pt>
                <c:pt idx="4" formatCode="General">
                  <c:v>8.9592057163799925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249-4A08-AC79-BC36F437E8DB}"/>
            </c:ext>
          </c:extLst>
        </c:ser>
        <c:ser>
          <c:idx val="5"/>
          <c:order val="5"/>
          <c:tx>
            <c:strRef>
              <c:f>ДНП!$G$2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ДНП!$H$11:$H$15</c:f>
              <c:numCache>
                <c:formatCode>0.00</c:formatCode>
                <c:ptCount val="5"/>
                <c:pt idx="0">
                  <c:v>3.1947122497624094</c:v>
                </c:pt>
                <c:pt idx="1">
                  <c:v>5.0673770653784302</c:v>
                </c:pt>
                <c:pt idx="2">
                  <c:v>6.3833029340799161</c:v>
                </c:pt>
                <c:pt idx="3" formatCode="General">
                  <c:v>7.3721356974033601</c:v>
                </c:pt>
                <c:pt idx="4" formatCode="General">
                  <c:v>8.1625028668924262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249-4A08-AC79-BC36F437E8DB}"/>
            </c:ext>
          </c:extLst>
        </c:ser>
        <c:ser>
          <c:idx val="6"/>
          <c:order val="6"/>
          <c:tx>
            <c:strRef>
              <c:f>ДНП!$I$2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ДНП!$I$11:$I$15</c:f>
              <c:numCache>
                <c:formatCode>0.00</c:formatCode>
                <c:ptCount val="5"/>
                <c:pt idx="0">
                  <c:v>1.7462679246066846</c:v>
                </c:pt>
                <c:pt idx="1">
                  <c:v>3.9653489139844162</c:v>
                </c:pt>
                <c:pt idx="2">
                  <c:v>5.5012816532523301</c:v>
                </c:pt>
                <c:pt idx="3" formatCode="General">
                  <c:v>6.6287021220831779</c:v>
                </c:pt>
                <c:pt idx="4" formatCode="General">
                  <c:v>7.5017382614949559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E249-4A08-AC79-BC36F437E8DB}"/>
            </c:ext>
          </c:extLst>
        </c:ser>
        <c:ser>
          <c:idx val="7"/>
          <c:order val="7"/>
          <c:tx>
            <c:strRef>
              <c:f>ДНП!$J$2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ДНП!$J$11:$J$15</c:f>
              <c:numCache>
                <c:formatCode>0.00</c:formatCode>
                <c:ptCount val="5"/>
                <c:pt idx="0">
                  <c:v>0.3714973098864941</c:v>
                </c:pt>
                <c:pt idx="1">
                  <c:v>2.9114222430244046</c:v>
                </c:pt>
                <c:pt idx="2">
                  <c:v>4.6581003229331213</c:v>
                </c:pt>
                <c:pt idx="3" formatCode="General">
                  <c:v>5.9275933748124903</c:v>
                </c:pt>
                <c:pt idx="4" formatCode="General">
                  <c:v>6.8973800986747564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E249-4A08-AC79-BC36F437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7952"/>
        <c:axId val="40998528"/>
      </c:scatterChart>
      <c:valAx>
        <c:axId val="40997952"/>
        <c:scaling>
          <c:orientation val="minMax"/>
          <c:min val="2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98528"/>
        <c:crosses val="autoZero"/>
        <c:crossBetween val="midCat"/>
      </c:valAx>
      <c:valAx>
        <c:axId val="409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A5-4024-A456-3BB79B9F971B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A5-4024-A456-3BB79B9F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18944"/>
        <c:axId val="112819520"/>
      </c:scatterChart>
      <c:valAx>
        <c:axId val="112818944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2819520"/>
        <c:crosses val="autoZero"/>
        <c:crossBetween val="midCat"/>
      </c:valAx>
      <c:valAx>
        <c:axId val="112819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2818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Лист10!$B$97:$B$101</c:f>
              <c:numCache>
                <c:formatCode>General</c:formatCode>
                <c:ptCount val="5"/>
                <c:pt idx="0">
                  <c:v>0.36861675145460693</c:v>
                </c:pt>
                <c:pt idx="1">
                  <c:v>0.28803515207680541</c:v>
                </c:pt>
                <c:pt idx="2">
                  <c:v>0.28798349531474893</c:v>
                </c:pt>
                <c:pt idx="3">
                  <c:v>0.21738451363210429</c:v>
                </c:pt>
                <c:pt idx="4">
                  <c:v>0.16717547497853172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F06-40CA-B413-6C07B89771C5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Лист10!$C$97:$C$101</c:f>
              <c:numCache>
                <c:formatCode>General</c:formatCode>
                <c:ptCount val="5"/>
                <c:pt idx="0">
                  <c:v>0.33649919637050757</c:v>
                </c:pt>
                <c:pt idx="1">
                  <c:v>0.34568204728117174</c:v>
                </c:pt>
                <c:pt idx="2">
                  <c:v>0.34568012599557668</c:v>
                </c:pt>
                <c:pt idx="3">
                  <c:v>0.34304676621308211</c:v>
                </c:pt>
                <c:pt idx="4">
                  <c:v>0.33334130964802111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F06-40CA-B413-6C07B89771C5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Лист10!$D$97:$D$101</c:f>
              <c:numCache>
                <c:formatCode>General</c:formatCode>
                <c:ptCount val="5"/>
                <c:pt idx="0">
                  <c:v>0.29488405217488545</c:v>
                </c:pt>
                <c:pt idx="1">
                  <c:v>0.3662828006420229</c:v>
                </c:pt>
                <c:pt idx="2">
                  <c:v>0.36633637868967428</c:v>
                </c:pt>
                <c:pt idx="3">
                  <c:v>0.43956872015481363</c:v>
                </c:pt>
                <c:pt idx="4">
                  <c:v>0.49948321537344725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F06-40CA-B413-6C07B897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95968"/>
        <c:axId val="113396544"/>
      </c:scatterChart>
      <c:valAx>
        <c:axId val="113395968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396544"/>
        <c:crosses val="autoZero"/>
        <c:crossBetween val="midCat"/>
        <c:majorUnit val="1"/>
      </c:valAx>
      <c:valAx>
        <c:axId val="113396544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Мольная доля</a:t>
                </a:r>
              </a:p>
              <a:p>
                <a:pPr>
                  <a:defRPr/>
                </a:pPr>
                <a:r>
                  <a:rPr lang="ru-RU"/>
                  <a:t>(жидкость)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39596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581745844329566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Лист10!$D$7:$D$11</c:f>
              <c:numCache>
                <c:formatCode>General</c:formatCode>
                <c:ptCount val="5"/>
                <c:pt idx="0">
                  <c:v>0</c:v>
                </c:pt>
                <c:pt idx="1">
                  <c:v>-1.8590177945842098E-2</c:v>
                </c:pt>
                <c:pt idx="2" formatCode="0.00">
                  <c:v>-4.6508315018306805E-3</c:v>
                </c:pt>
                <c:pt idx="3" formatCode="0.00">
                  <c:v>69031.721460188041</c:v>
                </c:pt>
                <c:pt idx="4" formatCode="0.00">
                  <c:v>9.1854212162210302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D6-4870-89F9-59CD719C989F}"/>
            </c:ext>
          </c:extLst>
        </c:ser>
        <c:ser>
          <c:idx val="1"/>
          <c:order val="1"/>
          <c:tx>
            <c:strRef>
              <c:f>Лист10!$E$6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Лист10!$E$7:$E$11</c:f>
              <c:numCache>
                <c:formatCode>0.00</c:formatCode>
                <c:ptCount val="5"/>
                <c:pt idx="0">
                  <c:v>-4.6475444864605246E-3</c:v>
                </c:pt>
                <c:pt idx="1">
                  <c:v>-3.2870153701569735E-6</c:v>
                </c:pt>
                <c:pt idx="2">
                  <c:v>69033.566107732535</c:v>
                </c:pt>
                <c:pt idx="3">
                  <c:v>11.03006876070749</c:v>
                </c:pt>
                <c:pt idx="4">
                  <c:v>1.8446475444864598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D6-4870-89F9-59CD719C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98272"/>
        <c:axId val="113398848"/>
      </c:scatterChart>
      <c:valAx>
        <c:axId val="11339827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3398848"/>
        <c:crosses val="autoZero"/>
        <c:crossBetween val="midCat"/>
      </c:valAx>
      <c:valAx>
        <c:axId val="113398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3398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Лист10!$B$105:$B$109</c:f>
              <c:numCache>
                <c:formatCode>0.00</c:formatCode>
                <c:ptCount val="5"/>
                <c:pt idx="0">
                  <c:v>-1.713162750839848E-3</c:v>
                </c:pt>
                <c:pt idx="1">
                  <c:v>-9.4677597202196077E-7</c:v>
                </c:pt>
                <c:pt idx="2">
                  <c:v>19880.527661746604</c:v>
                </c:pt>
                <c:pt idx="3">
                  <c:v>2.397766132875065</c:v>
                </c:pt>
                <c:pt idx="4">
                  <c:v>0.30837982941750613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01B-4440-A1AC-8572DEF38482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Лист10!$C$105:$C$109</c:f>
              <c:numCache>
                <c:formatCode>0.00</c:formatCode>
                <c:ptCount val="5"/>
                <c:pt idx="0">
                  <c:v>-1.5638949847901497E-3</c:v>
                </c:pt>
                <c:pt idx="1">
                  <c:v>-1.1362622026005412E-6</c:v>
                </c:pt>
                <c:pt idx="2">
                  <c:v>23863.531830044954</c:v>
                </c:pt>
                <c:pt idx="3">
                  <c:v>3.7838294194686424</c:v>
                </c:pt>
                <c:pt idx="4">
                  <c:v>0.61489722831812277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01B-4440-A1AC-8572DEF38482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Лист10!$D$105:$D$109</c:f>
              <c:numCache>
                <c:formatCode>0.00</c:formatCode>
                <c:ptCount val="5"/>
                <c:pt idx="0">
                  <c:v>-1.3704867508305264E-3</c:v>
                </c:pt>
                <c:pt idx="1">
                  <c:v>-1.2039771955344719E-6</c:v>
                </c:pt>
                <c:pt idx="2">
                  <c:v>25289.506615940969</c:v>
                </c:pt>
                <c:pt idx="3">
                  <c:v>4.8484732083637825</c:v>
                </c:pt>
                <c:pt idx="4">
                  <c:v>0.921370486750831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01B-4440-A1AC-8572DEF3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01152"/>
        <c:axId val="147873792"/>
      </c:scatterChart>
      <c:valAx>
        <c:axId val="113401152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873792"/>
        <c:crosses val="autoZero"/>
        <c:crossBetween val="midCat"/>
        <c:majorUnit val="1"/>
      </c:valAx>
      <c:valAx>
        <c:axId val="1478737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(жидкость)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134011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Лист10!$B$113:$B$117</c:f>
              <c:numCache>
                <c:formatCode>0.00</c:formatCode>
                <c:ptCount val="5"/>
                <c:pt idx="0">
                  <c:v>0</c:v>
                </c:pt>
                <c:pt idx="1">
                  <c:v>-6.8526510033593922E-3</c:v>
                </c:pt>
                <c:pt idx="2">
                  <c:v>-1.7141095268118699E-3</c:v>
                </c:pt>
                <c:pt idx="3">
                  <c:v>19880.219281917187</c:v>
                </c:pt>
                <c:pt idx="4">
                  <c:v>2.0893863034575588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Лист10!$C$113:$C$117</c:f>
              <c:numCache>
                <c:formatCode>0.00</c:formatCode>
                <c:ptCount val="5"/>
                <c:pt idx="0">
                  <c:v>0</c:v>
                </c:pt>
                <c:pt idx="1">
                  <c:v>-6.2555799391605989E-3</c:v>
                </c:pt>
                <c:pt idx="2">
                  <c:v>-1.5650312469927504E-3</c:v>
                </c:pt>
                <c:pt idx="3">
                  <c:v>23862.916932816635</c:v>
                </c:pt>
                <c:pt idx="4">
                  <c:v>3.1689321911505197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45C-4D14-8A36-0BAEB0B4315C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Лист10!$D$113:$D$117</c:f>
              <c:numCache>
                <c:formatCode>0.00</c:formatCode>
                <c:ptCount val="5"/>
                <c:pt idx="0">
                  <c:v>0</c:v>
                </c:pt>
                <c:pt idx="1">
                  <c:v>-5.4819470033221056E-3</c:v>
                </c:pt>
                <c:pt idx="2">
                  <c:v>-1.3716907280260607E-3</c:v>
                </c:pt>
                <c:pt idx="3">
                  <c:v>25288.585245454218</c:v>
                </c:pt>
                <c:pt idx="4">
                  <c:v>3.9271027216129513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76096"/>
        <c:axId val="147876672"/>
      </c:scatterChart>
      <c:valAx>
        <c:axId val="147876096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876672"/>
        <c:crosses val="autoZero"/>
        <c:crossBetween val="midCat"/>
        <c:majorUnit val="1"/>
      </c:valAx>
      <c:valAx>
        <c:axId val="1478766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(пар)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78760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Лист10!$B$35</c:f>
              <c:strCache>
                <c:ptCount val="1"/>
                <c:pt idx="0">
                  <c:v>t, °C</c:v>
                </c:pt>
              </c:strCache>
            </c:strRef>
          </c:tx>
          <c:marker>
            <c:symbol val="none"/>
          </c:marker>
          <c:xVal>
            <c:numRef>
              <c:f>Лист10!$A$36:$A$40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Лист10!$F$36:$F$40</c:f>
              <c:numCache>
                <c:formatCode>General</c:formatCode>
                <c:ptCount val="5"/>
                <c:pt idx="0">
                  <c:v>24.993733046729073</c:v>
                </c:pt>
                <c:pt idx="1">
                  <c:v>28.345821319988161</c:v>
                </c:pt>
                <c:pt idx="2">
                  <c:v>29.799107993444583</c:v>
                </c:pt>
                <c:pt idx="3">
                  <c:v>34.083268991092041</c:v>
                </c:pt>
                <c:pt idx="4">
                  <c:v>38.624984520802201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78976"/>
        <c:axId val="147879552"/>
      </c:scatterChart>
      <c:valAx>
        <c:axId val="147878976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879552"/>
        <c:crosses val="autoZero"/>
        <c:crossBetween val="midCat"/>
        <c:majorUnit val="1"/>
      </c:valAx>
      <c:valAx>
        <c:axId val="147879552"/>
        <c:scaling>
          <c:orientation val="minMax"/>
          <c:min val="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Температурный</a:t>
                </a:r>
                <a:r>
                  <a:rPr lang="ru-RU" baseline="0"/>
                  <a:t> профиль, °С</a:t>
                </a:r>
                <a:endParaRPr lang="ru-RU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78789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ДНП!$B$2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ДНП!$B$19:$B$23</c:f>
              <c:numCache>
                <c:formatCode>General</c:formatCode>
                <c:ptCount val="5"/>
                <c:pt idx="0">
                  <c:v>28.161435396434751</c:v>
                </c:pt>
                <c:pt idx="1">
                  <c:v>3.9607543963268728</c:v>
                </c:pt>
                <c:pt idx="2">
                  <c:v>2.7111033083359679</c:v>
                </c:pt>
                <c:pt idx="3">
                  <c:v>2.3287369895156518</c:v>
                </c:pt>
                <c:pt idx="4">
                  <c:v>2.1869840139373165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249-4A08-AC79-BC36F437E8DB}"/>
            </c:ext>
          </c:extLst>
        </c:ser>
        <c:ser>
          <c:idx val="1"/>
          <c:order val="1"/>
          <c:tx>
            <c:strRef>
              <c:f>ДНП!$C$2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ДНП!$C$19:$C$23</c:f>
              <c:numCache>
                <c:formatCode>General</c:formatCode>
                <c:ptCount val="5"/>
                <c:pt idx="0">
                  <c:v>20.945229195122845</c:v>
                </c:pt>
                <c:pt idx="1">
                  <c:v>3.035061047041764</c:v>
                </c:pt>
                <c:pt idx="2">
                  <c:v>2.0814162041095514</c:v>
                </c:pt>
                <c:pt idx="3">
                  <c:v>1.7656757010971731</c:v>
                </c:pt>
                <c:pt idx="4">
                  <c:v>1.6250000387197767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249-4A08-AC79-BC36F437E8DB}"/>
            </c:ext>
          </c:extLst>
        </c:ser>
        <c:ser>
          <c:idx val="2"/>
          <c:order val="2"/>
          <c:tx>
            <c:strRef>
              <c:f>ДНП!$D$2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ДНП!$D$19:$D$23</c:f>
              <c:numCache>
                <c:formatCode>General</c:formatCode>
                <c:ptCount val="5"/>
                <c:pt idx="0">
                  <c:v>16.592509087798685</c:v>
                </c:pt>
                <c:pt idx="1">
                  <c:v>2.5581972567768676</c:v>
                </c:pt>
                <c:pt idx="2">
                  <c:v>1.8045972164411819</c:v>
                </c:pt>
                <c:pt idx="3">
                  <c:v>1.5501339907392579</c:v>
                </c:pt>
                <c:pt idx="4">
                  <c:v>1.4323339878456429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249-4A08-AC79-BC36F437E8DB}"/>
            </c:ext>
          </c:extLst>
        </c:ser>
        <c:ser>
          <c:idx val="3"/>
          <c:order val="3"/>
          <c:tx>
            <c:strRef>
              <c:f>ДНП!$E$2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ДНП!$E$19:$E$23</c:f>
              <c:numCache>
                <c:formatCode>General</c:formatCode>
                <c:ptCount val="5"/>
                <c:pt idx="0">
                  <c:v>13.593552565398312</c:v>
                </c:pt>
                <c:pt idx="1">
                  <c:v>2.2404191885955038</c:v>
                </c:pt>
                <c:pt idx="2">
                  <c:v>1.6293206135345135</c:v>
                </c:pt>
                <c:pt idx="3">
                  <c:v>1.4221401597179073</c:v>
                </c:pt>
                <c:pt idx="4">
                  <c:v>1.3256970718436853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249-4A08-AC79-BC36F437E8DB}"/>
            </c:ext>
          </c:extLst>
        </c:ser>
        <c:ser>
          <c:idx val="4"/>
          <c:order val="4"/>
          <c:tx>
            <c:strRef>
              <c:f>ДНП!$F$2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ДНП!$F$19:$F$23</c:f>
              <c:numCache>
                <c:formatCode>General</c:formatCode>
                <c:ptCount val="5"/>
                <c:pt idx="0">
                  <c:v>12.496824417603788</c:v>
                </c:pt>
                <c:pt idx="1">
                  <c:v>2.1322588603412314</c:v>
                </c:pt>
                <c:pt idx="2">
                  <c:v>1.5740841996676904</c:v>
                </c:pt>
                <c:pt idx="3">
                  <c:v>1.3855251069265737</c:v>
                </c:pt>
                <c:pt idx="4">
                  <c:v>1.29892880894028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249-4A08-AC79-BC36F437E8DB}"/>
            </c:ext>
          </c:extLst>
        </c:ser>
        <c:ser>
          <c:idx val="5"/>
          <c:order val="5"/>
          <c:tx>
            <c:strRef>
              <c:f>ДНП!$G$2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ДНП!$H$19:$H$23</c:f>
              <c:numCache>
                <c:formatCode>General</c:formatCode>
                <c:ptCount val="5"/>
                <c:pt idx="0">
                  <c:v>8.5995568870700829</c:v>
                </c:pt>
                <c:pt idx="1">
                  <c:v>1.7405160235756136</c:v>
                </c:pt>
                <c:pt idx="2">
                  <c:v>1.3703661345920661</c:v>
                </c:pt>
                <c:pt idx="3">
                  <c:v>1.2436979447222229</c:v>
                </c:pt>
                <c:pt idx="4">
                  <c:v>1.1834207699327381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249-4A08-AC79-BC36F437E8DB}"/>
            </c:ext>
          </c:extLst>
        </c:ser>
        <c:ser>
          <c:idx val="6"/>
          <c:order val="6"/>
          <c:tx>
            <c:strRef>
              <c:f>ДНП!$I$2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ДНП!$I$19:$I$23</c:f>
              <c:numCache>
                <c:formatCode>General</c:formatCode>
                <c:ptCount val="5"/>
                <c:pt idx="0">
                  <c:v>4.7006206455175485</c:v>
                </c:pt>
                <c:pt idx="1">
                  <c:v>1.361997190028055</c:v>
                </c:pt>
                <c:pt idx="2">
                  <c:v>1.1810139910830157</c:v>
                </c:pt>
                <c:pt idx="3">
                  <c:v>1.1182788195711664</c:v>
                </c:pt>
                <c:pt idx="4">
                  <c:v>1.0876214090240321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E249-4A08-AC79-BC36F437E8DB}"/>
            </c:ext>
          </c:extLst>
        </c:ser>
        <c:ser>
          <c:idx val="7"/>
          <c:order val="7"/>
          <c:tx>
            <c:strRef>
              <c:f>ДНП!$J$2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ДНП!$J$19:$J$23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E249-4A08-AC79-BC36F437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17408"/>
        <c:axId val="112017984"/>
      </c:scatterChart>
      <c:valAx>
        <c:axId val="112017408"/>
        <c:scaling>
          <c:orientation val="minMax"/>
          <c:min val="2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017984"/>
        <c:crosses val="autoZero"/>
        <c:crossBetween val="midCat"/>
      </c:valAx>
      <c:valAx>
        <c:axId val="1120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01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BC-4342-9122-CF435FB8F99C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BC-4342-9122-CF435FB8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20288"/>
        <c:axId val="112020864"/>
      </c:scatterChart>
      <c:valAx>
        <c:axId val="11202028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2020864"/>
        <c:crosses val="autoZero"/>
        <c:crossBetween val="midCat"/>
      </c:valAx>
      <c:valAx>
        <c:axId val="112020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2020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82-4CF4-BACD-692918FE94EF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82-4CF4-BACD-692918FE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23168"/>
        <c:axId val="112023744"/>
      </c:scatterChart>
      <c:valAx>
        <c:axId val="11202316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2023744"/>
        <c:crosses val="autoZero"/>
        <c:crossBetween val="midCat"/>
      </c:valAx>
      <c:valAx>
        <c:axId val="112023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2023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6A-4222-9C4F-10E6AD2F7FAC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6A-4222-9C4F-10E6AD2F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95776"/>
        <c:axId val="50996352"/>
      </c:scatterChart>
      <c:valAx>
        <c:axId val="5099577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0996352"/>
        <c:crosses val="autoZero"/>
        <c:crossBetween val="midCat"/>
      </c:valAx>
      <c:valAx>
        <c:axId val="50996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995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94-4C66-9C18-15CF3E93214B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94-4C66-9C18-15CF3E932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98656"/>
        <c:axId val="50999232"/>
      </c:scatterChart>
      <c:valAx>
        <c:axId val="5099865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0999232"/>
        <c:crosses val="autoZero"/>
        <c:crossBetween val="midCat"/>
      </c:valAx>
      <c:valAx>
        <c:axId val="50999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998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7C-4D74-93EA-1ED41F7C0803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7C-4D74-93EA-1ED41F7C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1536"/>
        <c:axId val="51002112"/>
      </c:scatterChart>
      <c:valAx>
        <c:axId val="5100153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1002112"/>
        <c:crosses val="autoZero"/>
        <c:crossBetween val="midCat"/>
      </c:valAx>
      <c:valAx>
        <c:axId val="51002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001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C6-4B38-8F28-2CCB79346E5E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C6-4B38-8F28-2CCB79346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13184"/>
        <c:axId val="112813760"/>
      </c:scatterChart>
      <c:valAx>
        <c:axId val="112813184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2813760"/>
        <c:crosses val="autoZero"/>
        <c:crossBetween val="midCat"/>
      </c:valAx>
      <c:valAx>
        <c:axId val="112813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2813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23-4EFB-B12D-E467CC54C56E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23-4EFB-B12D-E467CC54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16064"/>
        <c:axId val="112816640"/>
      </c:scatterChart>
      <c:valAx>
        <c:axId val="112816064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2816640"/>
        <c:crosses val="autoZero"/>
        <c:crossBetween val="midCat"/>
      </c:valAx>
      <c:valAx>
        <c:axId val="112816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2816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</xdr:row>
      <xdr:rowOff>14286</xdr:rowOff>
    </xdr:from>
    <xdr:to>
      <xdr:col>20</xdr:col>
      <xdr:colOff>523874</xdr:colOff>
      <xdr:row>22</xdr:row>
      <xdr:rowOff>95249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58C94ACE-71BD-4398-A09C-D1C4A5681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</xdr:colOff>
      <xdr:row>23</xdr:row>
      <xdr:rowOff>52386</xdr:rowOff>
    </xdr:from>
    <xdr:to>
      <xdr:col>20</xdr:col>
      <xdr:colOff>609599</xdr:colOff>
      <xdr:row>44</xdr:row>
      <xdr:rowOff>133349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BE7B5430-F0AC-4403-B282-79309BE50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1905000</xdr:colOff>
      <xdr:row>93</xdr:row>
      <xdr:rowOff>47625</xdr:rowOff>
    </xdr:from>
    <xdr:to>
      <xdr:col>15</xdr:col>
      <xdr:colOff>400049</xdr:colOff>
      <xdr:row>116</xdr:row>
      <xdr:rowOff>182031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82673</xdr:colOff>
      <xdr:row>93</xdr:row>
      <xdr:rowOff>88619</xdr:rowOff>
    </xdr:from>
    <xdr:to>
      <xdr:col>9</xdr:col>
      <xdr:colOff>1662702</xdr:colOff>
      <xdr:row>116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107015</xdr:colOff>
      <xdr:row>118</xdr:row>
      <xdr:rowOff>120370</xdr:rowOff>
    </xdr:from>
    <xdr:to>
      <xdr:col>9</xdr:col>
      <xdr:colOff>1687044</xdr:colOff>
      <xdr:row>140</xdr:row>
      <xdr:rowOff>153708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80557</xdr:colOff>
      <xdr:row>118</xdr:row>
      <xdr:rowOff>101320</xdr:rowOff>
    </xdr:from>
    <xdr:to>
      <xdr:col>15</xdr:col>
      <xdr:colOff>570502</xdr:colOff>
      <xdr:row>140</xdr:row>
      <xdr:rowOff>134658</xdr:rowOff>
    </xdr:to>
    <xdr:graphicFrame macro="">
      <xdr:nvGraphicFramePr>
        <xdr:cNvPr id="6" name="Диаграмма 5">
          <a:extLst>
            <a:ext uri="{FF2B5EF4-FFF2-40B4-BE49-F238E27FC236}">
              <a16:creationId xmlns="" xmlns:a16="http://schemas.microsoft.com/office/drawing/2014/main" id="{D69D8E43-BE20-4D14-A4F1-21A80679D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4763</xdr:rowOff>
    </xdr:from>
    <xdr:to>
      <xdr:col>8</xdr:col>
      <xdr:colOff>333375</xdr:colOff>
      <xdr:row>20</xdr:row>
      <xdr:rowOff>1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06"/>
  <sheetViews>
    <sheetView tabSelected="1" topLeftCell="AA157" workbookViewId="0">
      <selection activeCell="BB186" sqref="BB186"/>
    </sheetView>
  </sheetViews>
  <sheetFormatPr defaultRowHeight="15" x14ac:dyDescent="0.25"/>
  <cols>
    <col min="3" max="3" width="12" bestFit="1" customWidth="1"/>
    <col min="14" max="14" width="12" bestFit="1" customWidth="1"/>
    <col min="24" max="24" width="10" bestFit="1" customWidth="1"/>
    <col min="44" max="44" width="11" bestFit="1" customWidth="1"/>
    <col min="54" max="54" width="11.5703125" bestFit="1" customWidth="1"/>
  </cols>
  <sheetData>
    <row r="1" spans="1:54" x14ac:dyDescent="0.25">
      <c r="C1" t="s">
        <v>114</v>
      </c>
    </row>
    <row r="2" spans="1:54" x14ac:dyDescent="0.25">
      <c r="C2">
        <v>-82.45</v>
      </c>
      <c r="D2">
        <v>32.28</v>
      </c>
      <c r="E2">
        <v>96.75</v>
      </c>
      <c r="F2">
        <v>134.9</v>
      </c>
      <c r="G2">
        <v>152</v>
      </c>
      <c r="H2">
        <v>196.5</v>
      </c>
      <c r="I2">
        <v>187.2</v>
      </c>
      <c r="J2">
        <v>234.7</v>
      </c>
      <c r="K2">
        <v>267</v>
      </c>
    </row>
    <row r="4" spans="1:54" x14ac:dyDescent="0.25">
      <c r="C4" t="s">
        <v>115</v>
      </c>
    </row>
    <row r="5" spans="1:54" x14ac:dyDescent="0.25">
      <c r="C5">
        <v>4641</v>
      </c>
      <c r="D5">
        <v>4484</v>
      </c>
      <c r="E5">
        <v>4257</v>
      </c>
      <c r="F5">
        <v>3648</v>
      </c>
      <c r="G5">
        <v>3797</v>
      </c>
      <c r="H5">
        <v>3375</v>
      </c>
      <c r="I5">
        <v>3334</v>
      </c>
      <c r="J5">
        <v>3032</v>
      </c>
      <c r="K5">
        <v>2737</v>
      </c>
    </row>
    <row r="7" spans="1:54" x14ac:dyDescent="0.25">
      <c r="C7" t="s">
        <v>116</v>
      </c>
    </row>
    <row r="8" spans="1:54" x14ac:dyDescent="0.25">
      <c r="C8">
        <v>1.15E-2</v>
      </c>
      <c r="D8">
        <v>9.8599999999999993E-2</v>
      </c>
      <c r="E8">
        <v>0.15240000000000001</v>
      </c>
      <c r="F8">
        <v>0.18479999999999999</v>
      </c>
      <c r="G8">
        <v>0.20100000000000001</v>
      </c>
      <c r="H8">
        <v>0.25390000000000001</v>
      </c>
      <c r="I8">
        <v>0.22220000000000001</v>
      </c>
      <c r="J8">
        <v>0.30070000000000002</v>
      </c>
      <c r="K8">
        <v>0.3498</v>
      </c>
    </row>
    <row r="9" spans="1:54" x14ac:dyDescent="0.25">
      <c r="A9" t="s">
        <v>113</v>
      </c>
      <c r="B9">
        <v>0.19</v>
      </c>
    </row>
    <row r="10" spans="1:54" x14ac:dyDescent="0.25">
      <c r="A10" t="s">
        <v>134</v>
      </c>
      <c r="B10">
        <f>100-273.15</f>
        <v>-173.14999999999998</v>
      </c>
    </row>
    <row r="11" spans="1:54" x14ac:dyDescent="0.25">
      <c r="A11" t="s">
        <v>135</v>
      </c>
      <c r="B11">
        <v>1</v>
      </c>
    </row>
    <row r="12" spans="1:54" x14ac:dyDescent="0.25">
      <c r="A12" t="s">
        <v>112</v>
      </c>
      <c r="B12" t="s">
        <v>113</v>
      </c>
      <c r="C12" t="s">
        <v>136</v>
      </c>
      <c r="L12" t="s">
        <v>137</v>
      </c>
      <c r="N12" t="s">
        <v>110</v>
      </c>
      <c r="X12" t="s">
        <v>124</v>
      </c>
      <c r="AH12" t="s">
        <v>125</v>
      </c>
      <c r="AR12" t="s">
        <v>141</v>
      </c>
      <c r="BA12" t="s">
        <v>123</v>
      </c>
      <c r="BB12" t="s">
        <v>142</v>
      </c>
    </row>
    <row r="13" spans="1:54" x14ac:dyDescent="0.25">
      <c r="A13">
        <f>100-273.15</f>
        <v>-173.14999999999998</v>
      </c>
      <c r="B13">
        <v>0.19</v>
      </c>
      <c r="C13">
        <f>C$5/100*EXP(5.372697*(1+C$8)*(1-C$2+273.15)/$A13)</f>
        <v>6.3956218211048607E-4</v>
      </c>
      <c r="D13">
        <f t="shared" ref="D13:K28" si="0">D$5/100*EXP(5.372697*(1+D$8)*(1-D$2+273.15)/$A13)</f>
        <v>1.1773377509271651E-2</v>
      </c>
      <c r="E13">
        <f t="shared" si="0"/>
        <v>7.4846367342486994E-2</v>
      </c>
      <c r="F13">
        <f t="shared" si="0"/>
        <v>0.21815920302594508</v>
      </c>
      <c r="G13">
        <f t="shared" si="0"/>
        <v>0.40041796288822595</v>
      </c>
      <c r="H13">
        <f t="shared" si="0"/>
        <v>1.645126061070505</v>
      </c>
      <c r="I13">
        <f t="shared" si="0"/>
        <v>1.2327917418441403</v>
      </c>
      <c r="J13">
        <f t="shared" si="0"/>
        <v>6.1695187014030974</v>
      </c>
      <c r="K13">
        <f>K$5/100*EXP(5.372697*(1+K$8)*(1-K$2+273.15)/$A13)</f>
        <v>20.287055901280159</v>
      </c>
      <c r="L13">
        <f>MIN(C13:K13)</f>
        <v>6.3956218211048607E-4</v>
      </c>
      <c r="N13">
        <f>C13/($B$9*10)</f>
        <v>3.3661167479499268E-4</v>
      </c>
      <c r="O13">
        <f t="shared" ref="O13:V13" si="1">D13/($B$9*10)</f>
        <v>6.1965144785640271E-3</v>
      </c>
      <c r="P13">
        <f t="shared" si="1"/>
        <v>3.9392824917098418E-2</v>
      </c>
      <c r="Q13">
        <f t="shared" si="1"/>
        <v>0.11482063317155004</v>
      </c>
      <c r="R13">
        <f t="shared" si="1"/>
        <v>0.21074629625696104</v>
      </c>
      <c r="S13">
        <f t="shared" si="1"/>
        <v>0.86585582161605523</v>
      </c>
      <c r="T13">
        <f t="shared" si="1"/>
        <v>0.64883775886533701</v>
      </c>
      <c r="U13">
        <f t="shared" si="1"/>
        <v>3.2471151060016306</v>
      </c>
      <c r="V13">
        <f t="shared" si="1"/>
        <v>10.677397842779031</v>
      </c>
      <c r="X13">
        <f>C13/$L13</f>
        <v>1</v>
      </c>
      <c r="Y13">
        <f t="shared" ref="Y13:AF13" si="2">D13/$L13</f>
        <v>18.408495434205907</v>
      </c>
      <c r="Z13">
        <f t="shared" si="2"/>
        <v>117.02750637240943</v>
      </c>
      <c r="AA13">
        <f t="shared" si="2"/>
        <v>341.10710284032632</v>
      </c>
      <c r="AB13">
        <f t="shared" si="2"/>
        <v>626.08136329588774</v>
      </c>
      <c r="AC13">
        <f t="shared" si="2"/>
        <v>2572.2691351789545</v>
      </c>
      <c r="AD13">
        <f t="shared" si="2"/>
        <v>1927.5557190953048</v>
      </c>
      <c r="AE13">
        <f t="shared" si="2"/>
        <v>9646.4720303573176</v>
      </c>
      <c r="AF13">
        <f t="shared" si="2"/>
        <v>31720.224348373864</v>
      </c>
      <c r="AH13">
        <v>1.56794429338255</v>
      </c>
      <c r="AI13">
        <v>1.2039211376601799</v>
      </c>
      <c r="AJ13">
        <v>1.02239478434873</v>
      </c>
      <c r="AK13">
        <v>0.90249867688956797</v>
      </c>
      <c r="AL13">
        <v>0.86227857260191398</v>
      </c>
      <c r="AM13">
        <v>0.74879645800841299</v>
      </c>
      <c r="AN13">
        <v>0.71621554320610104</v>
      </c>
      <c r="AO13">
        <v>0.57609305521765297</v>
      </c>
      <c r="AP13" s="37">
        <v>0.44198881259688699</v>
      </c>
      <c r="AR13">
        <f>((AH$13+N13)/AH$13)</f>
        <v>1.000214683440104</v>
      </c>
      <c r="AS13">
        <f t="shared" ref="AS13:AZ13" si="3">((AI$13+O13)/AI$13)</f>
        <v>1.0051469438360447</v>
      </c>
      <c r="AT13">
        <f t="shared" si="3"/>
        <v>1.0385299548864502</v>
      </c>
      <c r="AU13">
        <f t="shared" si="3"/>
        <v>1.1272252648250694</v>
      </c>
      <c r="AV13">
        <f t="shared" si="3"/>
        <v>1.2444062776847591</v>
      </c>
      <c r="AW13">
        <f t="shared" si="3"/>
        <v>2.1563300177981439</v>
      </c>
      <c r="AX13">
        <f t="shared" si="3"/>
        <v>1.90592526931327</v>
      </c>
      <c r="AY13">
        <f t="shared" si="3"/>
        <v>6.6364420237193142</v>
      </c>
      <c r="AZ13">
        <f t="shared" si="3"/>
        <v>25.157620144375201</v>
      </c>
      <c r="BA13">
        <f>SUM(AR13:AZ13)</f>
        <v>41.271840579878358</v>
      </c>
      <c r="BB13">
        <f>(BA13^0.5)/9</f>
        <v>0.71381292790750228</v>
      </c>
    </row>
    <row r="14" spans="1:54" x14ac:dyDescent="0.25">
      <c r="A14">
        <f>A13+$B$11</f>
        <v>-172.14999999999998</v>
      </c>
      <c r="B14">
        <v>0.19090909090909092</v>
      </c>
      <c r="C14">
        <f t="shared" ref="C14:K55" si="4">C$5/100*EXP(5.372697*(1+C$8)*(1-C$2+273.15)/$A14)</f>
        <v>5.9930423740824665E-4</v>
      </c>
      <c r="D14">
        <f t="shared" si="0"/>
        <v>1.1222789342118098E-2</v>
      </c>
      <c r="E14">
        <f t="shared" si="0"/>
        <v>7.2138586945003594E-2</v>
      </c>
      <c r="F14">
        <f t="shared" si="0"/>
        <v>0.21176722578468993</v>
      </c>
      <c r="G14">
        <f t="shared" si="0"/>
        <v>0.38996874861211817</v>
      </c>
      <c r="H14">
        <f t="shared" si="0"/>
        <v>1.6165066233688128</v>
      </c>
      <c r="I14">
        <f t="shared" si="0"/>
        <v>1.2094027413348458</v>
      </c>
      <c r="J14">
        <f t="shared" si="0"/>
        <v>6.1127209100836897</v>
      </c>
      <c r="K14">
        <f t="shared" si="0"/>
        <v>20.251796118510647</v>
      </c>
      <c r="L14">
        <f t="shared" ref="L14:L77" si="5">MIN(C14:K14)</f>
        <v>5.9930423740824665E-4</v>
      </c>
      <c r="N14">
        <f t="shared" ref="N14:N77" si="6">C14/($B$9*10)</f>
        <v>3.154232828464456E-4</v>
      </c>
      <c r="O14">
        <f t="shared" ref="O14:O77" si="7">D14/($B$9*10)</f>
        <v>5.9067312326937359E-3</v>
      </c>
      <c r="P14">
        <f t="shared" ref="P14:P77" si="8">E14/($B$9*10)</f>
        <v>3.7967677339475578E-2</v>
      </c>
      <c r="Q14">
        <f t="shared" ref="Q14:Q77" si="9">F14/($B$9*10)</f>
        <v>0.11145643462352102</v>
      </c>
      <c r="R14">
        <f t="shared" ref="R14:R77" si="10">G14/($B$9*10)</f>
        <v>0.20524670979585169</v>
      </c>
      <c r="S14">
        <f t="shared" ref="S14:S77" si="11">H14/($B$9*10)</f>
        <v>0.85079295966779622</v>
      </c>
      <c r="T14">
        <f t="shared" ref="T14:T77" si="12">I14/($B$9*10)</f>
        <v>0.63652775859728727</v>
      </c>
      <c r="U14">
        <f t="shared" ref="U14:U77" si="13">J14/($B$9*10)</f>
        <v>3.2172215316229948</v>
      </c>
      <c r="V14">
        <f t="shared" ref="V14:V77" si="14">K14/($B$9*10)</f>
        <v>10.658840062374026</v>
      </c>
      <c r="X14">
        <f t="shared" ref="X14:X77" si="15">C14/$L14</f>
        <v>1</v>
      </c>
      <c r="Y14">
        <f t="shared" ref="Y14:Y77" si="16">D14/$L14</f>
        <v>18.726364076203122</v>
      </c>
      <c r="Z14">
        <f t="shared" ref="Z14:Z77" si="17">E14/$L14</f>
        <v>120.37056046353752</v>
      </c>
      <c r="AA14">
        <f t="shared" ref="AA14:AA77" si="18">F14/$L14</f>
        <v>353.35512844110576</v>
      </c>
      <c r="AB14">
        <f t="shared" ref="AB14:AB77" si="19">G14/$L14</f>
        <v>650.70247175053942</v>
      </c>
      <c r="AC14">
        <f t="shared" ref="AC14:AC77" si="20">H14/$L14</f>
        <v>2697.3055127385105</v>
      </c>
      <c r="AD14">
        <f t="shared" ref="AD14:AD77" si="21">I14/$L14</f>
        <v>2018.0113302135715</v>
      </c>
      <c r="AE14">
        <f t="shared" ref="AE14:AE77" si="22">J14/$L14</f>
        <v>10199.695794774931</v>
      </c>
      <c r="AF14">
        <f t="shared" ref="AF14:AF77" si="23">K14/$L14</f>
        <v>33792.179087689488</v>
      </c>
      <c r="AP14" s="37"/>
      <c r="AR14">
        <f t="shared" ref="AR14:AR77" si="24">((AH$13+N14)/AH$13)</f>
        <v>1.0002011699549389</v>
      </c>
      <c r="AS14">
        <f t="shared" ref="AS14:AS77" si="25">((AI$13+O14)/AI$13)</f>
        <v>1.0049062443111294</v>
      </c>
      <c r="AT14">
        <f t="shared" ref="AT14:AT77" si="26">((AJ$13+P14)/AJ$13)</f>
        <v>1.0371360240884455</v>
      </c>
      <c r="AU14">
        <f t="shared" ref="AU14:AU77" si="27">((AK$13+Q14)/AK$13)</f>
        <v>1.123497615539617</v>
      </c>
      <c r="AV14">
        <f t="shared" ref="AV14:AV77" si="28">((AL$13+R14)/AL$13)</f>
        <v>1.2380283081562871</v>
      </c>
      <c r="AW14">
        <f t="shared" ref="AW14:AW77" si="29">((AM$13+S14)/AM$13)</f>
        <v>2.1362139211110387</v>
      </c>
      <c r="AX14">
        <f t="shared" ref="AX14:AX77" si="30">((AN$13+T14)/AN$13)</f>
        <v>1.8887377056184851</v>
      </c>
      <c r="AY14">
        <f t="shared" ref="AY14:AY77" si="31">((AO$13+U14)/AO$13)</f>
        <v>6.5845518401666903</v>
      </c>
      <c r="AZ14">
        <f t="shared" ref="AZ14:AZ77" si="32">((AP$13+V14)/AP$13)</f>
        <v>25.115633153129945</v>
      </c>
      <c r="BA14">
        <f t="shared" ref="BA14:BA77" si="33">SUM(AR14:AZ14)</f>
        <v>41.128905982076574</v>
      </c>
      <c r="BB14">
        <f t="shared" ref="BB14:BB77" si="34">(BA14^0.5)/9</f>
        <v>0.71257580044768665</v>
      </c>
    </row>
    <row r="15" spans="1:54" x14ac:dyDescent="0.25">
      <c r="A15">
        <f t="shared" ref="A15:A78" si="35">A14+$B$11</f>
        <v>-171.14999999999998</v>
      </c>
      <c r="B15">
        <v>0.19181818181818183</v>
      </c>
      <c r="C15">
        <f t="shared" si="4"/>
        <v>5.6115388207006044E-4</v>
      </c>
      <c r="D15">
        <f t="shared" si="0"/>
        <v>1.0691963997044484E-2</v>
      </c>
      <c r="E15">
        <f t="shared" si="0"/>
        <v>6.9498835654392577E-2</v>
      </c>
      <c r="F15">
        <f t="shared" si="0"/>
        <v>0.20549111012280238</v>
      </c>
      <c r="G15">
        <f t="shared" si="0"/>
        <v>0.3796748785863619</v>
      </c>
      <c r="H15">
        <f t="shared" si="0"/>
        <v>1.5880593534148557</v>
      </c>
      <c r="I15">
        <f t="shared" si="0"/>
        <v>1.1861919451044169</v>
      </c>
      <c r="J15">
        <f t="shared" si="0"/>
        <v>6.0557914729285196</v>
      </c>
      <c r="K15">
        <f t="shared" si="0"/>
        <v>20.216186663045825</v>
      </c>
      <c r="L15">
        <f t="shared" si="5"/>
        <v>5.6115388207006044E-4</v>
      </c>
      <c r="N15">
        <f t="shared" si="6"/>
        <v>2.9534414845792657E-4</v>
      </c>
      <c r="O15">
        <f t="shared" si="7"/>
        <v>5.6273494721286758E-3</v>
      </c>
      <c r="P15">
        <f t="shared" si="8"/>
        <v>3.6578334554943463E-2</v>
      </c>
      <c r="Q15">
        <f t="shared" si="9"/>
        <v>0.10815321585410652</v>
      </c>
      <c r="R15">
        <f t="shared" si="10"/>
        <v>0.19982888346650626</v>
      </c>
      <c r="S15">
        <f t="shared" si="11"/>
        <v>0.83582071232360833</v>
      </c>
      <c r="T15">
        <f t="shared" si="12"/>
        <v>0.62431155005495631</v>
      </c>
      <c r="U15">
        <f t="shared" si="13"/>
        <v>3.1872586699623788</v>
      </c>
      <c r="V15">
        <f t="shared" si="14"/>
        <v>10.64009824370833</v>
      </c>
      <c r="X15">
        <f t="shared" si="15"/>
        <v>1</v>
      </c>
      <c r="Y15">
        <f t="shared" si="16"/>
        <v>19.053532976734509</v>
      </c>
      <c r="Z15">
        <f t="shared" si="17"/>
        <v>123.84987055246924</v>
      </c>
      <c r="AA15">
        <f t="shared" si="18"/>
        <v>366.19386711673269</v>
      </c>
      <c r="AB15">
        <f t="shared" si="19"/>
        <v>676.59672456646967</v>
      </c>
      <c r="AC15">
        <f t="shared" si="20"/>
        <v>2829.989071013119</v>
      </c>
      <c r="AD15">
        <f t="shared" si="21"/>
        <v>2113.8443179411529</v>
      </c>
      <c r="AE15">
        <f t="shared" si="22"/>
        <v>10791.677054053509</v>
      </c>
      <c r="AF15">
        <f t="shared" si="23"/>
        <v>36026.101411736861</v>
      </c>
      <c r="AP15" s="37"/>
      <c r="AR15">
        <f t="shared" si="24"/>
        <v>1.0001883639295761</v>
      </c>
      <c r="AS15">
        <f t="shared" si="25"/>
        <v>1.0046741844595115</v>
      </c>
      <c r="AT15">
        <f t="shared" si="26"/>
        <v>1.0357771138066243</v>
      </c>
      <c r="AU15">
        <f t="shared" si="27"/>
        <v>1.119837533974956</v>
      </c>
      <c r="AV15">
        <f t="shared" si="28"/>
        <v>1.2317451573260429</v>
      </c>
      <c r="AW15">
        <f t="shared" si="29"/>
        <v>2.1162188380893991</v>
      </c>
      <c r="AX15">
        <f t="shared" si="30"/>
        <v>1.871681096531721</v>
      </c>
      <c r="AY15">
        <f t="shared" si="31"/>
        <v>6.5325413856242456</v>
      </c>
      <c r="AZ15">
        <f t="shared" si="32"/>
        <v>25.073229775190175</v>
      </c>
      <c r="BA15">
        <f t="shared" si="33"/>
        <v>40.985893448932252</v>
      </c>
      <c r="BB15">
        <f t="shared" si="34"/>
        <v>0.71133584512150039</v>
      </c>
    </row>
    <row r="16" spans="1:54" x14ac:dyDescent="0.25">
      <c r="A16">
        <f t="shared" si="35"/>
        <v>-170.14999999999998</v>
      </c>
      <c r="B16">
        <v>0.19272727272727275</v>
      </c>
      <c r="C16">
        <f t="shared" si="4"/>
        <v>5.2502602085548102E-4</v>
      </c>
      <c r="D16">
        <f t="shared" si="0"/>
        <v>1.0180446221315554E-2</v>
      </c>
      <c r="E16">
        <f t="shared" si="0"/>
        <v>6.692634725584766E-2</v>
      </c>
      <c r="F16">
        <f t="shared" si="0"/>
        <v>0.19933049750267895</v>
      </c>
      <c r="G16">
        <f t="shared" si="0"/>
        <v>0.36953651557218148</v>
      </c>
      <c r="H16">
        <f t="shared" si="0"/>
        <v>1.5597871454459211</v>
      </c>
      <c r="I16">
        <f t="shared" si="0"/>
        <v>1.1631616324971108</v>
      </c>
      <c r="J16">
        <f t="shared" si="0"/>
        <v>5.998732432610991</v>
      </c>
      <c r="K16">
        <f t="shared" si="0"/>
        <v>20.180222363363075</v>
      </c>
      <c r="L16">
        <f t="shared" si="5"/>
        <v>5.2502602085548102E-4</v>
      </c>
      <c r="N16">
        <f t="shared" si="6"/>
        <v>2.7632948466077952E-4</v>
      </c>
      <c r="O16">
        <f t="shared" si="7"/>
        <v>5.3581295901660815E-3</v>
      </c>
      <c r="P16">
        <f t="shared" si="8"/>
        <v>3.5224393292551399E-2</v>
      </c>
      <c r="Q16">
        <f t="shared" si="9"/>
        <v>0.10491078815930471</v>
      </c>
      <c r="R16">
        <f t="shared" si="10"/>
        <v>0.19449290293272711</v>
      </c>
      <c r="S16">
        <f t="shared" si="11"/>
        <v>0.82094060286627435</v>
      </c>
      <c r="T16">
        <f t="shared" si="12"/>
        <v>0.61219033289321623</v>
      </c>
      <c r="U16">
        <f t="shared" si="13"/>
        <v>3.1572275961110479</v>
      </c>
      <c r="V16">
        <f t="shared" si="14"/>
        <v>10.621169664927935</v>
      </c>
      <c r="X16">
        <f t="shared" si="15"/>
        <v>1</v>
      </c>
      <c r="Y16">
        <f t="shared" si="16"/>
        <v>19.390365080815354</v>
      </c>
      <c r="Z16">
        <f t="shared" si="17"/>
        <v>127.47243869322402</v>
      </c>
      <c r="AA16">
        <f t="shared" si="18"/>
        <v>379.65832089215019</v>
      </c>
      <c r="AB16">
        <f t="shared" si="19"/>
        <v>703.84419227461547</v>
      </c>
      <c r="AC16">
        <f t="shared" si="20"/>
        <v>2970.8758870739266</v>
      </c>
      <c r="AD16">
        <f t="shared" si="21"/>
        <v>2215.4361618150797</v>
      </c>
      <c r="AE16">
        <f t="shared" si="22"/>
        <v>11425.590721840063</v>
      </c>
      <c r="AF16">
        <f t="shared" si="23"/>
        <v>38436.613732937047</v>
      </c>
      <c r="AP16" s="37"/>
      <c r="AR16">
        <f t="shared" si="24"/>
        <v>1.0001762367998832</v>
      </c>
      <c r="AS16">
        <f t="shared" si="25"/>
        <v>1.0044505652592657</v>
      </c>
      <c r="AT16">
        <f t="shared" si="26"/>
        <v>1.0344528296033801</v>
      </c>
      <c r="AU16">
        <f t="shared" si="27"/>
        <v>1.116244811040473</v>
      </c>
      <c r="AV16">
        <f t="shared" si="28"/>
        <v>1.2255569245398821</v>
      </c>
      <c r="AW16">
        <f t="shared" si="29"/>
        <v>2.0963468030414361</v>
      </c>
      <c r="AX16">
        <f t="shared" si="30"/>
        <v>1.8547571170443724</v>
      </c>
      <c r="AY16">
        <f t="shared" si="31"/>
        <v>6.4804125262683812</v>
      </c>
      <c r="AZ16">
        <f t="shared" si="32"/>
        <v>25.030403852359278</v>
      </c>
      <c r="BA16">
        <f t="shared" si="33"/>
        <v>40.842801665956351</v>
      </c>
      <c r="BB16">
        <f t="shared" si="34"/>
        <v>0.71009303568813742</v>
      </c>
    </row>
    <row r="17" spans="1:54" x14ac:dyDescent="0.25">
      <c r="A17">
        <f t="shared" si="35"/>
        <v>-169.14999999999998</v>
      </c>
      <c r="B17">
        <v>0.19363636363636366</v>
      </c>
      <c r="C17">
        <f t="shared" si="4"/>
        <v>4.9083775640186328E-4</v>
      </c>
      <c r="D17">
        <f t="shared" si="0"/>
        <v>9.6877830205803796E-3</v>
      </c>
      <c r="E17">
        <f t="shared" si="0"/>
        <v>6.4420343643000116E-2</v>
      </c>
      <c r="F17">
        <f t="shared" si="0"/>
        <v>0.1932850039488935</v>
      </c>
      <c r="G17">
        <f t="shared" si="0"/>
        <v>0.3595537916803398</v>
      </c>
      <c r="H17">
        <f t="shared" si="0"/>
        <v>1.5316929077351369</v>
      </c>
      <c r="I17">
        <f t="shared" si="0"/>
        <v>1.140314081352833</v>
      </c>
      <c r="J17">
        <f t="shared" si="0"/>
        <v>5.9415459117577401</v>
      </c>
      <c r="K17">
        <f t="shared" si="0"/>
        <v>20.143897946803541</v>
      </c>
      <c r="L17">
        <f t="shared" si="5"/>
        <v>4.9083775640186328E-4</v>
      </c>
      <c r="N17">
        <f t="shared" si="6"/>
        <v>2.5833566126413861E-4</v>
      </c>
      <c r="O17">
        <f t="shared" si="7"/>
        <v>5.0988331687265159E-3</v>
      </c>
      <c r="P17">
        <f t="shared" si="8"/>
        <v>3.3905444022631639E-2</v>
      </c>
      <c r="Q17">
        <f t="shared" si="9"/>
        <v>0.10172894944678607</v>
      </c>
      <c r="R17">
        <f t="shared" si="10"/>
        <v>0.18923883772649464</v>
      </c>
      <c r="S17">
        <f t="shared" si="11"/>
        <v>0.80615416196586154</v>
      </c>
      <c r="T17">
        <f t="shared" si="12"/>
        <v>0.60016530597517526</v>
      </c>
      <c r="U17">
        <f t="shared" si="13"/>
        <v>3.127129427240916</v>
      </c>
      <c r="V17">
        <f t="shared" si="14"/>
        <v>10.602051550949232</v>
      </c>
      <c r="X17">
        <f t="shared" si="15"/>
        <v>1</v>
      </c>
      <c r="Y17">
        <f t="shared" si="16"/>
        <v>19.737240858563268</v>
      </c>
      <c r="Z17">
        <f t="shared" si="17"/>
        <v>131.24569738734053</v>
      </c>
      <c r="AA17">
        <f t="shared" si="18"/>
        <v>393.78593318857361</v>
      </c>
      <c r="AB17">
        <f t="shared" si="19"/>
        <v>732.53083527250612</v>
      </c>
      <c r="AC17">
        <f t="shared" si="20"/>
        <v>3120.5686354761488</v>
      </c>
      <c r="AD17">
        <f t="shared" si="21"/>
        <v>2323.1996041054845</v>
      </c>
      <c r="AE17">
        <f t="shared" si="22"/>
        <v>12104.908056203447</v>
      </c>
      <c r="AF17">
        <f t="shared" si="23"/>
        <v>41039.829727994969</v>
      </c>
      <c r="AP17" s="37"/>
      <c r="AR17">
        <f t="shared" si="24"/>
        <v>1.0001647607394948</v>
      </c>
      <c r="AS17">
        <f t="shared" si="25"/>
        <v>1.0042351886757601</v>
      </c>
      <c r="AT17">
        <f t="shared" si="26"/>
        <v>1.0331627709194835</v>
      </c>
      <c r="AU17">
        <f t="shared" si="27"/>
        <v>1.1127192228108207</v>
      </c>
      <c r="AV17">
        <f t="shared" si="28"/>
        <v>1.2194636904352951</v>
      </c>
      <c r="AW17">
        <f t="shared" si="29"/>
        <v>2.0765998601409037</v>
      </c>
      <c r="AX17">
        <f t="shared" si="30"/>
        <v>1.837967441042353</v>
      </c>
      <c r="AY17">
        <f t="shared" si="31"/>
        <v>6.4281672013203828</v>
      </c>
      <c r="AZ17">
        <f t="shared" si="32"/>
        <v>24.98714910600863</v>
      </c>
      <c r="BA17">
        <f t="shared" si="33"/>
        <v>40.699629242093124</v>
      </c>
      <c r="BB17">
        <f t="shared" si="34"/>
        <v>0.70884734502173286</v>
      </c>
    </row>
    <row r="18" spans="1:54" x14ac:dyDescent="0.25">
      <c r="A18">
        <f t="shared" si="35"/>
        <v>-168.14999999999998</v>
      </c>
      <c r="B18">
        <v>0.19454545454545458</v>
      </c>
      <c r="C18">
        <f t="shared" si="4"/>
        <v>4.58508380238087E-4</v>
      </c>
      <c r="D18">
        <f t="shared" si="0"/>
        <v>9.213523840472063E-3</v>
      </c>
      <c r="E18">
        <f t="shared" si="0"/>
        <v>6.1980035030584482E-2</v>
      </c>
      <c r="F18">
        <f t="shared" si="0"/>
        <v>0.18735421978611341</v>
      </c>
      <c r="G18">
        <f t="shared" si="0"/>
        <v>0.34972680770287901</v>
      </c>
      <c r="H18">
        <f t="shared" si="0"/>
        <v>1.5037795617873289</v>
      </c>
      <c r="I18">
        <f t="shared" si="0"/>
        <v>1.1176515670140046</v>
      </c>
      <c r="J18">
        <f t="shared" si="0"/>
        <v>5.8842341151053104</v>
      </c>
      <c r="K18">
        <f t="shared" si="0"/>
        <v>20.107208037128917</v>
      </c>
      <c r="L18">
        <f t="shared" si="5"/>
        <v>4.58508380238087E-4</v>
      </c>
      <c r="N18">
        <f t="shared" si="6"/>
        <v>2.4132020012530896E-4</v>
      </c>
      <c r="O18">
        <f t="shared" si="7"/>
        <v>4.8492230739326653E-3</v>
      </c>
      <c r="P18">
        <f t="shared" si="8"/>
        <v>3.2621071068728677E-2</v>
      </c>
      <c r="Q18">
        <f t="shared" si="9"/>
        <v>9.8607484097954431E-2</v>
      </c>
      <c r="R18">
        <f t="shared" si="10"/>
        <v>0.18406674089625211</v>
      </c>
      <c r="S18">
        <f t="shared" si="11"/>
        <v>0.79146292725648892</v>
      </c>
      <c r="T18">
        <f t="shared" si="12"/>
        <v>0.58823766684947609</v>
      </c>
      <c r="U18">
        <f t="shared" si="13"/>
        <v>3.0969653237396373</v>
      </c>
      <c r="V18">
        <f t="shared" si="14"/>
        <v>10.582741072173114</v>
      </c>
      <c r="X18">
        <f t="shared" si="15"/>
        <v>1</v>
      </c>
      <c r="Y18">
        <f t="shared" si="16"/>
        <v>20.094559309227478</v>
      </c>
      <c r="Z18">
        <f t="shared" si="17"/>
        <v>135.17754026306011</v>
      </c>
      <c r="AA18">
        <f t="shared" si="18"/>
        <v>408.61678403528214</v>
      </c>
      <c r="AB18">
        <f t="shared" si="19"/>
        <v>762.748998221752</v>
      </c>
      <c r="AC18">
        <f t="shared" si="20"/>
        <v>3279.7209966074556</v>
      </c>
      <c r="AD18">
        <f t="shared" si="21"/>
        <v>2437.5815474379074</v>
      </c>
      <c r="AE18">
        <f t="shared" si="22"/>
        <v>12833.427629065009</v>
      </c>
      <c r="AF18">
        <f t="shared" si="23"/>
        <v>43853.523520525327</v>
      </c>
      <c r="AP18" s="37"/>
      <c r="AR18">
        <f t="shared" si="24"/>
        <v>1.0001539086567959</v>
      </c>
      <c r="AS18">
        <f t="shared" si="25"/>
        <v>1.0040278577410455</v>
      </c>
      <c r="AT18">
        <f t="shared" si="26"/>
        <v>1.0319065311835569</v>
      </c>
      <c r="AU18">
        <f t="shared" si="27"/>
        <v>1.1092605303730771</v>
      </c>
      <c r="AV18">
        <f t="shared" si="28"/>
        <v>1.213465516533518</v>
      </c>
      <c r="AW18">
        <f t="shared" si="29"/>
        <v>2.0569800628618848</v>
      </c>
      <c r="AX18">
        <f t="shared" si="30"/>
        <v>1.8213137405762811</v>
      </c>
      <c r="AY18">
        <f t="shared" si="31"/>
        <v>6.3758074250167391</v>
      </c>
      <c r="AZ18">
        <f t="shared" si="32"/>
        <v>24.943459134168254</v>
      </c>
      <c r="BA18">
        <f t="shared" si="33"/>
        <v>40.556374707111146</v>
      </c>
      <c r="BB18">
        <f t="shared" si="34"/>
        <v>0.70759874507973031</v>
      </c>
    </row>
    <row r="19" spans="1:54" x14ac:dyDescent="0.25">
      <c r="A19">
        <f t="shared" si="35"/>
        <v>-167.14999999999998</v>
      </c>
      <c r="B19">
        <v>0.19545454545454549</v>
      </c>
      <c r="C19">
        <f t="shared" si="4"/>
        <v>4.2795936236576375E-4</v>
      </c>
      <c r="D19">
        <f t="shared" si="0"/>
        <v>8.7572207482390189E-3</v>
      </c>
      <c r="E19">
        <f t="shared" si="0"/>
        <v>5.9604620179732205E-2</v>
      </c>
      <c r="F19">
        <f t="shared" si="0"/>
        <v>0.18153770938754096</v>
      </c>
      <c r="G19">
        <f t="shared" si="0"/>
        <v>0.34005563244542764</v>
      </c>
      <c r="H19">
        <f t="shared" si="0"/>
        <v>1.4760500414921502</v>
      </c>
      <c r="I19">
        <f t="shared" si="0"/>
        <v>1.0951763612946426</v>
      </c>
      <c r="J19">
        <f t="shared" si="0"/>
        <v>5.8267993317075737</v>
      </c>
      <c r="K19">
        <f t="shared" si="0"/>
        <v>20.070147152008605</v>
      </c>
      <c r="L19">
        <f t="shared" si="5"/>
        <v>4.2795936236576375E-4</v>
      </c>
      <c r="N19">
        <f t="shared" si="6"/>
        <v>2.2524176966619145E-4</v>
      </c>
      <c r="O19">
        <f t="shared" si="7"/>
        <v>4.609063551704747E-3</v>
      </c>
      <c r="P19">
        <f t="shared" si="8"/>
        <v>3.1370852726174847E-2</v>
      </c>
      <c r="Q19">
        <f t="shared" si="9"/>
        <v>9.5546162835547885E-2</v>
      </c>
      <c r="R19">
        <f t="shared" si="10"/>
        <v>0.17897664865548824</v>
      </c>
      <c r="S19">
        <f t="shared" si="11"/>
        <v>0.77686844289060542</v>
      </c>
      <c r="T19">
        <f t="shared" si="12"/>
        <v>0.5764086112077067</v>
      </c>
      <c r="U19">
        <f t="shared" si="13"/>
        <v>3.0667364903724073</v>
      </c>
      <c r="V19">
        <f t="shared" si="14"/>
        <v>10.563235343162424</v>
      </c>
      <c r="X19">
        <f t="shared" si="15"/>
        <v>1</v>
      </c>
      <c r="Y19">
        <f t="shared" si="16"/>
        <v>20.462739031643128</v>
      </c>
      <c r="Z19">
        <f t="shared" si="17"/>
        <v>139.27635523671512</v>
      </c>
      <c r="AA19">
        <f t="shared" si="18"/>
        <v>424.19380285080956</v>
      </c>
      <c r="AB19">
        <f t="shared" si="19"/>
        <v>794.59795099608664</v>
      </c>
      <c r="AC19">
        <f t="shared" si="20"/>
        <v>3449.0425290208173</v>
      </c>
      <c r="AD19">
        <f t="shared" si="21"/>
        <v>2559.0662516190705</v>
      </c>
      <c r="AE19">
        <f t="shared" si="22"/>
        <v>13615.309873107968</v>
      </c>
      <c r="AF19">
        <f t="shared" si="23"/>
        <v>46897.319972299767</v>
      </c>
      <c r="AP19" s="37"/>
      <c r="AR19">
        <f t="shared" si="24"/>
        <v>1.0001436541914255</v>
      </c>
      <c r="AS19">
        <f t="shared" si="25"/>
        <v>1.0038283766332587</v>
      </c>
      <c r="AT19">
        <f t="shared" si="26"/>
        <v>1.0306836979280545</v>
      </c>
      <c r="AU19">
        <f t="shared" si="27"/>
        <v>1.1058684796800418</v>
      </c>
      <c r="AV19">
        <f t="shared" si="28"/>
        <v>1.2075624448319857</v>
      </c>
      <c r="AW19">
        <f t="shared" si="29"/>
        <v>2.0374894733835358</v>
      </c>
      <c r="AX19">
        <f t="shared" si="30"/>
        <v>1.804797685103906</v>
      </c>
      <c r="AY19">
        <f t="shared" si="31"/>
        <v>6.3233352886258407</v>
      </c>
      <c r="AZ19">
        <f t="shared" si="32"/>
        <v>24.899327408534557</v>
      </c>
      <c r="BA19">
        <f t="shared" si="33"/>
        <v>40.413036508912604</v>
      </c>
      <c r="BB19">
        <f t="shared" si="34"/>
        <v>0.70634720687013552</v>
      </c>
    </row>
    <row r="20" spans="1:54" x14ac:dyDescent="0.25">
      <c r="A20">
        <f t="shared" si="35"/>
        <v>-166.14999999999998</v>
      </c>
      <c r="B20">
        <v>0.19636363636363641</v>
      </c>
      <c r="C20">
        <f t="shared" si="4"/>
        <v>3.9911433941395213E-4</v>
      </c>
      <c r="D20">
        <f t="shared" si="0"/>
        <v>8.318428614216963E-3</v>
      </c>
      <c r="E20">
        <f t="shared" si="0"/>
        <v>5.7293286636072131E-2</v>
      </c>
      <c r="F20">
        <f t="shared" si="0"/>
        <v>0.1758350109345721</v>
      </c>
      <c r="G20">
        <f t="shared" si="0"/>
        <v>0.33054030206080554</v>
      </c>
      <c r="H20">
        <f t="shared" si="0"/>
        <v>1.4485072922330702</v>
      </c>
      <c r="I20">
        <f t="shared" si="0"/>
        <v>1.0728907314107854</v>
      </c>
      <c r="J20">
        <f t="shared" si="0"/>
        <v>5.7692439371947044</v>
      </c>
      <c r="K20">
        <f t="shared" si="0"/>
        <v>20.032709700434935</v>
      </c>
      <c r="L20">
        <f t="shared" si="5"/>
        <v>3.9911433941395213E-4</v>
      </c>
      <c r="N20">
        <f t="shared" si="6"/>
        <v>2.1006017863892218E-4</v>
      </c>
      <c r="O20">
        <f t="shared" si="7"/>
        <v>4.3781203232720863E-3</v>
      </c>
      <c r="P20">
        <f t="shared" si="8"/>
        <v>3.0154361387406386E-2</v>
      </c>
      <c r="Q20">
        <f t="shared" si="9"/>
        <v>9.2544742597143209E-2</v>
      </c>
      <c r="R20">
        <f t="shared" si="10"/>
        <v>0.17396858003200291</v>
      </c>
      <c r="S20">
        <f t="shared" si="11"/>
        <v>0.76237225907003692</v>
      </c>
      <c r="T20">
        <f t="shared" si="12"/>
        <v>0.56467933232146605</v>
      </c>
      <c r="U20">
        <f t="shared" si="13"/>
        <v>3.036444177470897</v>
      </c>
      <c r="V20">
        <f t="shared" si="14"/>
        <v>10.543531421281546</v>
      </c>
      <c r="X20">
        <f t="shared" si="15"/>
        <v>1</v>
      </c>
      <c r="Y20">
        <f t="shared" si="16"/>
        <v>20.842219366088177</v>
      </c>
      <c r="Z20">
        <f t="shared" si="17"/>
        <v>143.55106038084205</v>
      </c>
      <c r="AA20">
        <f t="shared" si="18"/>
        <v>440.56300054957461</v>
      </c>
      <c r="AB20">
        <f t="shared" si="19"/>
        <v>828.1844810340848</v>
      </c>
      <c r="AC20">
        <f t="shared" si="20"/>
        <v>3629.3040594833451</v>
      </c>
      <c r="AD20">
        <f t="shared" si="21"/>
        <v>2688.1788636965207</v>
      </c>
      <c r="AE20">
        <f t="shared" si="22"/>
        <v>14455.115658500505</v>
      </c>
      <c r="AF20">
        <f t="shared" si="23"/>
        <v>50192.908953986429</v>
      </c>
      <c r="AP20" s="37"/>
      <c r="AR20">
        <f t="shared" si="24"/>
        <v>1.0001339717102997</v>
      </c>
      <c r="AS20">
        <f t="shared" si="25"/>
        <v>1.0036365507559581</v>
      </c>
      <c r="AT20">
        <f t="shared" si="26"/>
        <v>1.0294938529118327</v>
      </c>
      <c r="AU20">
        <f t="shared" si="27"/>
        <v>1.1025428014100758</v>
      </c>
      <c r="AV20">
        <f t="shared" si="28"/>
        <v>1.2017544973975813</v>
      </c>
      <c r="AW20">
        <f t="shared" si="29"/>
        <v>2.0181301619638159</v>
      </c>
      <c r="AX20">
        <f t="shared" si="30"/>
        <v>1.7884209407041194</v>
      </c>
      <c r="AY20">
        <f t="shared" si="31"/>
        <v>6.2707529625117626</v>
      </c>
      <c r="AZ20">
        <f t="shared" si="32"/>
        <v>24.854747271392377</v>
      </c>
      <c r="BA20">
        <f t="shared" si="33"/>
        <v>40.269613010757823</v>
      </c>
      <c r="BB20">
        <f t="shared" si="34"/>
        <v>0.70509270041760841</v>
      </c>
    </row>
    <row r="21" spans="1:54" x14ac:dyDescent="0.25">
      <c r="A21">
        <f t="shared" si="35"/>
        <v>-165.14999999999998</v>
      </c>
      <c r="B21">
        <v>0.19727272727272732</v>
      </c>
      <c r="C21">
        <f t="shared" si="4"/>
        <v>3.7189910137558726E-4</v>
      </c>
      <c r="D21">
        <f t="shared" si="0"/>
        <v>7.8967052929452657E-3</v>
      </c>
      <c r="E21">
        <f t="shared" si="0"/>
        <v>5.5045210980805691E-2</v>
      </c>
      <c r="F21">
        <f t="shared" si="0"/>
        <v>0.17024563618839236</v>
      </c>
      <c r="G21">
        <f t="shared" si="0"/>
        <v>0.32118081938471033</v>
      </c>
      <c r="H21">
        <f t="shared" si="0"/>
        <v>1.4211542699508124</v>
      </c>
      <c r="I21">
        <f t="shared" si="0"/>
        <v>1.0507969388713863</v>
      </c>
      <c r="J21">
        <f t="shared" si="0"/>
        <v>5.7115703960845163</v>
      </c>
      <c r="K21">
        <f t="shared" si="0"/>
        <v>19.994889980064244</v>
      </c>
      <c r="L21">
        <f t="shared" si="5"/>
        <v>3.7189910137558726E-4</v>
      </c>
      <c r="N21">
        <f t="shared" si="6"/>
        <v>1.9573636914504592E-4</v>
      </c>
      <c r="O21">
        <f t="shared" si="7"/>
        <v>4.1561606804975081E-3</v>
      </c>
      <c r="P21">
        <f t="shared" si="8"/>
        <v>2.897116367410826E-2</v>
      </c>
      <c r="Q21">
        <f t="shared" si="9"/>
        <v>8.960296641494335E-2</v>
      </c>
      <c r="R21">
        <f t="shared" si="10"/>
        <v>0.16904253651826859</v>
      </c>
      <c r="S21">
        <f t="shared" si="11"/>
        <v>0.74797593155305919</v>
      </c>
      <c r="T21">
        <f t="shared" si="12"/>
        <v>0.55305102045862442</v>
      </c>
      <c r="U21">
        <f t="shared" si="13"/>
        <v>3.0060896821497454</v>
      </c>
      <c r="V21">
        <f t="shared" si="14"/>
        <v>10.52362630529697</v>
      </c>
      <c r="X21">
        <f t="shared" si="15"/>
        <v>1</v>
      </c>
      <c r="Y21">
        <f t="shared" si="16"/>
        <v>21.233461612939603</v>
      </c>
      <c r="Z21">
        <f t="shared" si="17"/>
        <v>148.01114274598527</v>
      </c>
      <c r="AA21">
        <f t="shared" si="18"/>
        <v>457.77372292292364</v>
      </c>
      <c r="AB21">
        <f t="shared" si="19"/>
        <v>863.6235425058054</v>
      </c>
      <c r="AC21">
        <f t="shared" si="20"/>
        <v>3821.3436512597659</v>
      </c>
      <c r="AD21">
        <f t="shared" si="21"/>
        <v>2825.4893195081117</v>
      </c>
      <c r="AE21">
        <f t="shared" si="22"/>
        <v>15357.849413882568</v>
      </c>
      <c r="AF21">
        <f t="shared" si="23"/>
        <v>53764.286888854469</v>
      </c>
      <c r="AP21" s="37"/>
      <c r="AR21">
        <f t="shared" si="24"/>
        <v>1.000124836303159</v>
      </c>
      <c r="AS21">
        <f t="shared" si="25"/>
        <v>1.0034521868172985</v>
      </c>
      <c r="AT21">
        <f t="shared" si="26"/>
        <v>1.0283365722494009</v>
      </c>
      <c r="AU21">
        <f t="shared" si="27"/>
        <v>1.0992832108339006</v>
      </c>
      <c r="AV21">
        <f t="shared" si="28"/>
        <v>1.1960416759611514</v>
      </c>
      <c r="AW21">
        <f t="shared" si="29"/>
        <v>1.9989042062811886</v>
      </c>
      <c r="AX21">
        <f t="shared" si="30"/>
        <v>1.7721851692619248</v>
      </c>
      <c r="AY21">
        <f t="shared" si="31"/>
        <v>6.2180626982458911</v>
      </c>
      <c r="AZ21">
        <f t="shared" si="32"/>
        <v>24.809711932448788</v>
      </c>
      <c r="BA21">
        <f t="shared" si="33"/>
        <v>40.126102488402708</v>
      </c>
      <c r="BB21">
        <f t="shared" si="34"/>
        <v>0.70383519472835754</v>
      </c>
    </row>
    <row r="22" spans="1:54" x14ac:dyDescent="0.25">
      <c r="A22">
        <f t="shared" si="35"/>
        <v>-164.14999999999998</v>
      </c>
      <c r="B22">
        <v>0.19818181818181824</v>
      </c>
      <c r="C22">
        <f t="shared" si="4"/>
        <v>3.4624157693607883E-4</v>
      </c>
      <c r="D22">
        <f t="shared" si="0"/>
        <v>7.4916118037244408E-3</v>
      </c>
      <c r="E22">
        <f t="shared" si="0"/>
        <v>5.285955909491389E-2</v>
      </c>
      <c r="F22">
        <f t="shared" si="0"/>
        <v>0.16476907027424365</v>
      </c>
      <c r="G22">
        <f t="shared" si="0"/>
        <v>0.31197715327429698</v>
      </c>
      <c r="H22">
        <f t="shared" si="0"/>
        <v>1.3939939401597712</v>
      </c>
      <c r="I22">
        <f t="shared" si="0"/>
        <v>1.0288972383288213</v>
      </c>
      <c r="J22">
        <f t="shared" si="0"/>
        <v>5.6537812641469536</v>
      </c>
      <c r="K22">
        <f t="shared" si="0"/>
        <v>19.956682174481212</v>
      </c>
      <c r="L22">
        <f t="shared" si="5"/>
        <v>3.4624157693607883E-4</v>
      </c>
      <c r="N22">
        <f t="shared" si="6"/>
        <v>1.8223240891372571E-4</v>
      </c>
      <c r="O22">
        <f t="shared" si="7"/>
        <v>3.9429535809076006E-3</v>
      </c>
      <c r="P22">
        <f t="shared" si="8"/>
        <v>2.7820820576270468E-2</v>
      </c>
      <c r="Q22">
        <f t="shared" si="9"/>
        <v>8.6720563302233503E-2</v>
      </c>
      <c r="R22">
        <f t="shared" si="10"/>
        <v>0.16419850172331421</v>
      </c>
      <c r="S22">
        <f t="shared" si="11"/>
        <v>0.73368102113672173</v>
      </c>
      <c r="T22">
        <f t="shared" si="12"/>
        <v>0.54152486227832697</v>
      </c>
      <c r="U22">
        <f t="shared" si="13"/>
        <v>2.9756743495510283</v>
      </c>
      <c r="V22">
        <f t="shared" si="14"/>
        <v>10.503516933937481</v>
      </c>
      <c r="X22">
        <f t="shared" si="15"/>
        <v>1</v>
      </c>
      <c r="Y22">
        <f t="shared" si="16"/>
        <v>21.63695033397881</v>
      </c>
      <c r="Z22">
        <f t="shared" si="17"/>
        <v>152.66670040805795</v>
      </c>
      <c r="AA22">
        <f t="shared" si="18"/>
        <v>475.87892745954764</v>
      </c>
      <c r="AB22">
        <f t="shared" si="19"/>
        <v>901.03896832670807</v>
      </c>
      <c r="AC22">
        <f t="shared" si="20"/>
        <v>4026.0732188645343</v>
      </c>
      <c r="AD22">
        <f t="shared" si="21"/>
        <v>2971.6166597715401</v>
      </c>
      <c r="AE22">
        <f t="shared" si="22"/>
        <v>16329.007377385884</v>
      </c>
      <c r="AF22">
        <f t="shared" si="23"/>
        <v>57638.029352452671</v>
      </c>
      <c r="AP22" s="37"/>
      <c r="AR22">
        <f t="shared" si="24"/>
        <v>1.0001162237776449</v>
      </c>
      <c r="AS22">
        <f t="shared" si="25"/>
        <v>1.0032750929089682</v>
      </c>
      <c r="AT22">
        <f t="shared" si="26"/>
        <v>1.0272114265469305</v>
      </c>
      <c r="AU22">
        <f t="shared" si="27"/>
        <v>1.0960894076887882</v>
      </c>
      <c r="AV22">
        <f t="shared" si="28"/>
        <v>1.1904239615137919</v>
      </c>
      <c r="AW22">
        <f t="shared" si="29"/>
        <v>1.9798136907432842</v>
      </c>
      <c r="AX22">
        <f t="shared" si="30"/>
        <v>1.7560920276237226</v>
      </c>
      <c r="AY22">
        <f t="shared" si="31"/>
        <v>6.1652668307671101</v>
      </c>
      <c r="AZ22">
        <f t="shared" si="32"/>
        <v>24.764214465575503</v>
      </c>
      <c r="BA22">
        <f t="shared" si="33"/>
        <v>39.982503127145748</v>
      </c>
      <c r="BB22">
        <f t="shared" si="34"/>
        <v>0.70257465775378547</v>
      </c>
    </row>
    <row r="23" spans="1:54" x14ac:dyDescent="0.25">
      <c r="A23">
        <f t="shared" si="35"/>
        <v>-163.14999999999998</v>
      </c>
      <c r="B23">
        <v>0.19909090909090915</v>
      </c>
      <c r="C23">
        <f t="shared" si="4"/>
        <v>3.2207181740681422E-4</v>
      </c>
      <c r="D23">
        <f t="shared" si="0"/>
        <v>7.1027125104063844E-3</v>
      </c>
      <c r="E23">
        <f t="shared" si="0"/>
        <v>5.0735486436638118E-2</v>
      </c>
      <c r="F23">
        <f t="shared" si="0"/>
        <v>0.15940477147912041</v>
      </c>
      <c r="G23">
        <f t="shared" si="0"/>
        <v>0.30292923795051135</v>
      </c>
      <c r="H23">
        <f t="shared" si="0"/>
        <v>1.3670292769159542</v>
      </c>
      <c r="I23">
        <f t="shared" si="0"/>
        <v>1.0071938763881469</v>
      </c>
      <c r="J23">
        <f t="shared" si="0"/>
        <v>5.5958791908225285</v>
      </c>
      <c r="K23">
        <f t="shared" si="0"/>
        <v>19.918080350384123</v>
      </c>
      <c r="L23">
        <f t="shared" si="5"/>
        <v>3.2207181740681422E-4</v>
      </c>
      <c r="N23">
        <f t="shared" si="6"/>
        <v>1.6951148284569169E-4</v>
      </c>
      <c r="O23">
        <f t="shared" si="7"/>
        <v>3.73826974231915E-3</v>
      </c>
      <c r="P23">
        <f t="shared" si="8"/>
        <v>2.6702887598230588E-2</v>
      </c>
      <c r="Q23">
        <f t="shared" si="9"/>
        <v>8.3897248146905481E-2</v>
      </c>
      <c r="R23">
        <f t="shared" si="10"/>
        <v>0.15943644102658494</v>
      </c>
      <c r="S23">
        <f t="shared" si="11"/>
        <v>0.71948909311366016</v>
      </c>
      <c r="T23">
        <f t="shared" si="12"/>
        <v>0.53010204020428786</v>
      </c>
      <c r="U23">
        <f t="shared" si="13"/>
        <v>2.9451995741171202</v>
      </c>
      <c r="V23">
        <f t="shared" si="14"/>
        <v>10.483200184412697</v>
      </c>
      <c r="X23">
        <f t="shared" si="15"/>
        <v>1</v>
      </c>
      <c r="Y23">
        <f t="shared" si="16"/>
        <v>22.053194742695638</v>
      </c>
      <c r="Z23">
        <f t="shared" si="17"/>
        <v>157.52848804076913</v>
      </c>
      <c r="AA23">
        <f t="shared" si="18"/>
        <v>494.93548601234369</v>
      </c>
      <c r="AB23">
        <f t="shared" si="19"/>
        <v>940.56425175468382</v>
      </c>
      <c r="AC23">
        <f t="shared" si="20"/>
        <v>4244.4858662974448</v>
      </c>
      <c r="AD23">
        <f t="shared" si="21"/>
        <v>3127.2338092095274</v>
      </c>
      <c r="AE23">
        <f t="shared" si="22"/>
        <v>17374.631645445344</v>
      </c>
      <c r="AF23">
        <f t="shared" si="23"/>
        <v>61843.599079100015</v>
      </c>
      <c r="AP23" s="37"/>
      <c r="AR23">
        <f t="shared" si="24"/>
        <v>1.000108110653906</v>
      </c>
      <c r="AS23">
        <f t="shared" si="25"/>
        <v>1.0031050785847855</v>
      </c>
      <c r="AT23">
        <f t="shared" si="26"/>
        <v>1.0261179810451013</v>
      </c>
      <c r="AU23">
        <f t="shared" si="27"/>
        <v>1.0929610760605817</v>
      </c>
      <c r="AV23">
        <f t="shared" si="28"/>
        <v>1.1849013139054212</v>
      </c>
      <c r="AW23">
        <f t="shared" si="29"/>
        <v>1.96086070576148</v>
      </c>
      <c r="AX23">
        <f t="shared" si="30"/>
        <v>1.7401431667222886</v>
      </c>
      <c r="AY23">
        <f t="shared" si="31"/>
        <v>6.1123677805912759</v>
      </c>
      <c r="AZ23">
        <f t="shared" si="32"/>
        <v>24.718247805457086</v>
      </c>
      <c r="BA23">
        <f t="shared" si="33"/>
        <v>39.838813018781927</v>
      </c>
      <c r="BB23">
        <f t="shared" si="34"/>
        <v>0.70131105635284252</v>
      </c>
    </row>
    <row r="24" spans="1:54" x14ac:dyDescent="0.25">
      <c r="A24">
        <f t="shared" si="35"/>
        <v>-162.14999999999998</v>
      </c>
      <c r="B24">
        <v>0.2</v>
      </c>
      <c r="C24">
        <f t="shared" si="4"/>
        <v>2.9932197927862972E-4</v>
      </c>
      <c r="D24">
        <f t="shared" si="0"/>
        <v>6.7295753002029569E-3</v>
      </c>
      <c r="E24">
        <f t="shared" si="0"/>
        <v>4.8672138332363966E-2</v>
      </c>
      <c r="F24">
        <f t="shared" si="0"/>
        <v>0.15415217106366799</v>
      </c>
      <c r="G24">
        <f t="shared" si="0"/>
        <v>0.29403697234508097</v>
      </c>
      <c r="H24">
        <f t="shared" si="0"/>
        <v>1.3402632617349253</v>
      </c>
      <c r="I24">
        <f t="shared" si="0"/>
        <v>0.98568909037425911</v>
      </c>
      <c r="J24">
        <f t="shared" si="0"/>
        <v>5.5378669216954037</v>
      </c>
      <c r="K24">
        <f t="shared" si="0"/>
        <v>19.879078454688319</v>
      </c>
      <c r="L24">
        <f t="shared" si="5"/>
        <v>2.9932197927862972E-4</v>
      </c>
      <c r="N24">
        <f t="shared" si="6"/>
        <v>1.5753788383085775E-4</v>
      </c>
      <c r="O24">
        <f t="shared" si="7"/>
        <v>3.5418817369489248E-3</v>
      </c>
      <c r="P24">
        <f t="shared" si="8"/>
        <v>2.5616914911770511E-2</v>
      </c>
      <c r="Q24">
        <f t="shared" si="9"/>
        <v>8.113272161245684E-2</v>
      </c>
      <c r="R24">
        <f t="shared" si="10"/>
        <v>0.15475630123425316</v>
      </c>
      <c r="S24">
        <f t="shared" si="11"/>
        <v>0.70540171670259233</v>
      </c>
      <c r="T24">
        <f t="shared" si="12"/>
        <v>0.51878373177592585</v>
      </c>
      <c r="U24">
        <f t="shared" si="13"/>
        <v>2.9146668008923178</v>
      </c>
      <c r="V24">
        <f t="shared" si="14"/>
        <v>10.462672870888589</v>
      </c>
      <c r="X24">
        <f t="shared" si="15"/>
        <v>1</v>
      </c>
      <c r="Y24">
        <f t="shared" si="16"/>
        <v>22.482730190483608</v>
      </c>
      <c r="Z24">
        <f t="shared" si="17"/>
        <v>162.60796634334881</v>
      </c>
      <c r="AA24">
        <f t="shared" si="18"/>
        <v>515.00451599036239</v>
      </c>
      <c r="AB24">
        <f t="shared" si="19"/>
        <v>982.34340509746164</v>
      </c>
      <c r="AC24">
        <f t="shared" si="20"/>
        <v>4477.6640357817323</v>
      </c>
      <c r="AD24">
        <f t="shared" si="21"/>
        <v>3293.0728733980177</v>
      </c>
      <c r="AE24">
        <f t="shared" si="22"/>
        <v>18501.37078153012</v>
      </c>
      <c r="AF24">
        <f t="shared" si="23"/>
        <v>66413.694385548239</v>
      </c>
      <c r="AR24">
        <f t="shared" si="24"/>
        <v>1.0001004741587414</v>
      </c>
      <c r="AS24">
        <f t="shared" si="25"/>
        <v>1.0029419549388696</v>
      </c>
      <c r="AT24">
        <f t="shared" si="26"/>
        <v>1.0250557957688413</v>
      </c>
      <c r="AU24">
        <f t="shared" si="27"/>
        <v>1.0898978842740004</v>
      </c>
      <c r="AV24">
        <f t="shared" si="28"/>
        <v>1.1794736714461989</v>
      </c>
      <c r="AW24">
        <f t="shared" si="29"/>
        <v>1.9420473469903445</v>
      </c>
      <c r="AX24">
        <f t="shared" si="30"/>
        <v>1.7243402306708089</v>
      </c>
      <c r="AY24">
        <f t="shared" si="31"/>
        <v>6.059368056070614</v>
      </c>
      <c r="AZ24">
        <f t="shared" si="32"/>
        <v>24.671804744141799</v>
      </c>
      <c r="BA24">
        <f t="shared" si="33"/>
        <v>39.69503015846022</v>
      </c>
      <c r="BB24">
        <f t="shared" si="34"/>
        <v>0.70004435625303851</v>
      </c>
    </row>
    <row r="25" spans="1:54" x14ac:dyDescent="0.25">
      <c r="A25">
        <f t="shared" si="35"/>
        <v>-161.14999999999998</v>
      </c>
      <c r="C25">
        <f t="shared" si="4"/>
        <v>2.7792630541263643E-4</v>
      </c>
      <c r="D25">
        <f t="shared" si="0"/>
        <v>6.3717717612929462E-3</v>
      </c>
      <c r="E25">
        <f t="shared" si="0"/>
        <v>4.6668650281022038E-2</v>
      </c>
      <c r="F25">
        <f t="shared" si="0"/>
        <v>0.14901067308908009</v>
      </c>
      <c r="G25">
        <f t="shared" si="0"/>
        <v>0.28530021945311074</v>
      </c>
      <c r="H25">
        <f t="shared" si="0"/>
        <v>1.3136988824582485</v>
      </c>
      <c r="I25">
        <f t="shared" si="0"/>
        <v>0.96438510705611602</v>
      </c>
      <c r="J25">
        <f t="shared" si="0"/>
        <v>5.4797473010218845</v>
      </c>
      <c r="K25">
        <f t="shared" si="0"/>
        <v>19.839670311545238</v>
      </c>
      <c r="L25">
        <f t="shared" si="5"/>
        <v>2.7792630541263643E-4</v>
      </c>
      <c r="N25">
        <f t="shared" si="6"/>
        <v>1.4627700284875603E-4</v>
      </c>
      <c r="O25">
        <f t="shared" si="7"/>
        <v>3.3535640848910246E-3</v>
      </c>
      <c r="P25">
        <f t="shared" si="8"/>
        <v>2.4562447516327388E-2</v>
      </c>
      <c r="Q25">
        <f t="shared" si="9"/>
        <v>7.8426670046884264E-2</v>
      </c>
      <c r="R25">
        <f t="shared" si="10"/>
        <v>0.15015801023847936</v>
      </c>
      <c r="S25">
        <f t="shared" si="11"/>
        <v>0.69142046445170979</v>
      </c>
      <c r="T25">
        <f t="shared" si="12"/>
        <v>0.50757110897690316</v>
      </c>
      <c r="U25">
        <f t="shared" si="13"/>
        <v>2.8840775268536234</v>
      </c>
      <c r="V25">
        <f t="shared" si="14"/>
        <v>10.441931742918547</v>
      </c>
      <c r="X25">
        <f t="shared" si="15"/>
        <v>1</v>
      </c>
      <c r="Y25">
        <f t="shared" si="16"/>
        <v>22.92611975621665</v>
      </c>
      <c r="Z25">
        <f t="shared" si="17"/>
        <v>167.91735568798794</v>
      </c>
      <c r="AA25">
        <f t="shared" si="18"/>
        <v>536.15174305952917</v>
      </c>
      <c r="AB25">
        <f t="shared" si="19"/>
        <v>1026.5319039503161</v>
      </c>
      <c r="AC25">
        <f t="shared" si="20"/>
        <v>4726.7885654357306</v>
      </c>
      <c r="AD25">
        <f t="shared" si="21"/>
        <v>3469.9310150735682</v>
      </c>
      <c r="AE25">
        <f t="shared" si="22"/>
        <v>19716.547855684687</v>
      </c>
      <c r="AF25">
        <f t="shared" si="23"/>
        <v>71384.643789256763</v>
      </c>
      <c r="AR25">
        <f t="shared" si="24"/>
        <v>1.0000932922192876</v>
      </c>
      <c r="AS25">
        <f t="shared" si="25"/>
        <v>1.0027855346832839</v>
      </c>
      <c r="AT25">
        <f t="shared" si="26"/>
        <v>1.0240244256840314</v>
      </c>
      <c r="AU25">
        <f t="shared" si="27"/>
        <v>1.0868994847916889</v>
      </c>
      <c r="AV25">
        <f t="shared" si="28"/>
        <v>1.1741409505113638</v>
      </c>
      <c r="AW25">
        <f t="shared" si="29"/>
        <v>1.9233757145308794</v>
      </c>
      <c r="AX25">
        <f t="shared" si="30"/>
        <v>1.7086848558253676</v>
      </c>
      <c r="AY25">
        <f t="shared" si="31"/>
        <v>6.0062702557037309</v>
      </c>
      <c r="AZ25">
        <f t="shared" si="32"/>
        <v>24.624877927491895</v>
      </c>
      <c r="BA25">
        <f t="shared" si="33"/>
        <v>39.551152441441531</v>
      </c>
      <c r="BB25">
        <f t="shared" si="34"/>
        <v>0.69877452201006096</v>
      </c>
    </row>
    <row r="26" spans="1:54" x14ac:dyDescent="0.25">
      <c r="A26">
        <f t="shared" si="35"/>
        <v>-160.14999999999998</v>
      </c>
      <c r="C26">
        <f t="shared" si="4"/>
        <v>2.5782110488818948E-4</v>
      </c>
      <c r="D26">
        <f t="shared" si="0"/>
        <v>6.02887735900225E-3</v>
      </c>
      <c r="E26">
        <f t="shared" si="0"/>
        <v>4.4724148272102603E-2</v>
      </c>
      <c r="F26">
        <f t="shared" si="0"/>
        <v>0.14397965425980699</v>
      </c>
      <c r="G26">
        <f t="shared" si="0"/>
        <v>0.27671880569227419</v>
      </c>
      <c r="H26">
        <f t="shared" si="0"/>
        <v>1.2873391320668821</v>
      </c>
      <c r="I26">
        <f t="shared" si="0"/>
        <v>0.94328414132719884</v>
      </c>
      <c r="J26">
        <f t="shared" si="0"/>
        <v>5.4215232743149633</v>
      </c>
      <c r="K26">
        <f t="shared" si="0"/>
        <v>19.799849619274188</v>
      </c>
      <c r="L26">
        <f t="shared" si="5"/>
        <v>2.5782110488818948E-4</v>
      </c>
      <c r="N26">
        <f t="shared" si="6"/>
        <v>1.35695318362205E-4</v>
      </c>
      <c r="O26">
        <f t="shared" si="7"/>
        <v>3.1730933468432894E-3</v>
      </c>
      <c r="P26">
        <f t="shared" si="8"/>
        <v>2.3539025406369794E-2</v>
      </c>
      <c r="Q26">
        <f t="shared" si="9"/>
        <v>7.5778765399898418E-2</v>
      </c>
      <c r="R26">
        <f t="shared" si="10"/>
        <v>0.14564147668014432</v>
      </c>
      <c r="S26">
        <f t="shared" si="11"/>
        <v>0.67754691161414848</v>
      </c>
      <c r="T26">
        <f t="shared" si="12"/>
        <v>0.49646533754063099</v>
      </c>
      <c r="U26">
        <f t="shared" si="13"/>
        <v>2.8534333022710334</v>
      </c>
      <c r="V26">
        <f t="shared" si="14"/>
        <v>10.42097348382852</v>
      </c>
      <c r="X26">
        <f t="shared" si="15"/>
        <v>1</v>
      </c>
      <c r="Y26">
        <f t="shared" si="16"/>
        <v>23.383955947348927</v>
      </c>
      <c r="Z26">
        <f t="shared" si="17"/>
        <v>173.4696943894424</v>
      </c>
      <c r="AA26">
        <f t="shared" si="18"/>
        <v>558.44789867861027</v>
      </c>
      <c r="AB26">
        <f t="shared" si="19"/>
        <v>1073.2977263916396</v>
      </c>
      <c r="AC26">
        <f t="shared" si="20"/>
        <v>4993.1487673407055</v>
      </c>
      <c r="AD26">
        <f t="shared" si="21"/>
        <v>3658.6769796688191</v>
      </c>
      <c r="AE26">
        <f t="shared" si="22"/>
        <v>21028.236911272805</v>
      </c>
      <c r="AF26">
        <f t="shared" si="23"/>
        <v>76796.853492117662</v>
      </c>
      <c r="AR26">
        <f t="shared" si="24"/>
        <v>1.0000865434562534</v>
      </c>
      <c r="AS26">
        <f t="shared" si="25"/>
        <v>1.002635632225056</v>
      </c>
      <c r="AT26">
        <f t="shared" si="26"/>
        <v>1.023023420861213</v>
      </c>
      <c r="AU26">
        <f t="shared" si="27"/>
        <v>1.0839655141224889</v>
      </c>
      <c r="AV26">
        <f t="shared" si="28"/>
        <v>1.1689030451500995</v>
      </c>
      <c r="AW26">
        <f t="shared" si="29"/>
        <v>1.9048479120964754</v>
      </c>
      <c r="AX26">
        <f t="shared" si="30"/>
        <v>1.6931786698152766</v>
      </c>
      <c r="AY26">
        <f t="shared" si="31"/>
        <v>5.9530770704968514</v>
      </c>
      <c r="AZ26">
        <f t="shared" si="32"/>
        <v>24.577459851530001</v>
      </c>
      <c r="BA26">
        <f t="shared" si="33"/>
        <v>39.407177659753714</v>
      </c>
      <c r="BB26">
        <f t="shared" si="34"/>
        <v>0.6975015169659482</v>
      </c>
    </row>
    <row r="27" spans="1:54" x14ac:dyDescent="0.25">
      <c r="A27">
        <f t="shared" si="35"/>
        <v>-159.14999999999998</v>
      </c>
      <c r="C27">
        <f t="shared" si="4"/>
        <v>2.3894473153015234E-4</v>
      </c>
      <c r="D27">
        <f t="shared" si="0"/>
        <v>5.7004716103270106E-3</v>
      </c>
      <c r="E27">
        <f t="shared" si="0"/>
        <v>4.2837749117363877E-2</v>
      </c>
      <c r="F27">
        <f t="shared" si="0"/>
        <v>0.13905846378290806</v>
      </c>
      <c r="G27">
        <f t="shared" si="0"/>
        <v>0.26829252026964184</v>
      </c>
      <c r="H27">
        <f t="shared" si="0"/>
        <v>1.2611870074399572</v>
      </c>
      <c r="I27">
        <f t="shared" si="0"/>
        <v>0.92238839484140256</v>
      </c>
      <c r="J27">
        <f t="shared" si="0"/>
        <v>5.3631978909855729</v>
      </c>
      <c r="K27">
        <f t="shared" si="0"/>
        <v>19.759609947204051</v>
      </c>
      <c r="L27">
        <f t="shared" si="5"/>
        <v>2.3894473153015234E-4</v>
      </c>
      <c r="N27">
        <f t="shared" si="6"/>
        <v>1.2576038501586965E-4</v>
      </c>
      <c r="O27">
        <f t="shared" si="7"/>
        <v>3.0002482159615846E-3</v>
      </c>
      <c r="P27">
        <f t="shared" si="8"/>
        <v>2.254618374598099E-2</v>
      </c>
      <c r="Q27">
        <f t="shared" si="9"/>
        <v>7.318866514889899E-2</v>
      </c>
      <c r="R27">
        <f t="shared" si="10"/>
        <v>0.14120658961560098</v>
      </c>
      <c r="S27">
        <f t="shared" si="11"/>
        <v>0.66378263549471428</v>
      </c>
      <c r="T27">
        <f t="shared" si="12"/>
        <v>0.48546757623231718</v>
      </c>
      <c r="U27">
        <f t="shared" si="13"/>
        <v>2.8227357320976703</v>
      </c>
      <c r="V27">
        <f t="shared" si="14"/>
        <v>10.399794709054765</v>
      </c>
      <c r="X27">
        <f t="shared" si="15"/>
        <v>1</v>
      </c>
      <c r="Y27">
        <f t="shared" si="16"/>
        <v>23.856862521397215</v>
      </c>
      <c r="Z27">
        <f t="shared" si="17"/>
        <v>179.27890204165558</v>
      </c>
      <c r="AA27">
        <f t="shared" si="18"/>
        <v>581.96915618271476</v>
      </c>
      <c r="AB27">
        <f t="shared" si="19"/>
        <v>1122.8224977029306</v>
      </c>
      <c r="AC27">
        <f t="shared" si="20"/>
        <v>5278.1536523679679</v>
      </c>
      <c r="AD27">
        <f t="shared" si="21"/>
        <v>3860.258349010749</v>
      </c>
      <c r="AE27">
        <f t="shared" si="22"/>
        <v>22445.349000334805</v>
      </c>
      <c r="AF27">
        <f t="shared" si="23"/>
        <v>82695.315442477513</v>
      </c>
      <c r="AR27">
        <f t="shared" si="24"/>
        <v>1.0000802071767132</v>
      </c>
      <c r="AS27">
        <f t="shared" si="25"/>
        <v>1.0024920637424746</v>
      </c>
      <c r="AT27">
        <f t="shared" si="26"/>
        <v>1.0220523266463484</v>
      </c>
      <c r="AU27">
        <f t="shared" si="27"/>
        <v>1.0810955927394168</v>
      </c>
      <c r="AV27">
        <f t="shared" si="28"/>
        <v>1.1637598266990585</v>
      </c>
      <c r="AW27">
        <f t="shared" si="29"/>
        <v>1.8864660461404805</v>
      </c>
      <c r="AX27">
        <f t="shared" si="30"/>
        <v>1.6778232905406483</v>
      </c>
      <c r="AY27">
        <f t="shared" si="31"/>
        <v>5.8997912863768445</v>
      </c>
      <c r="AZ27">
        <f t="shared" si="32"/>
        <v>24.529542858678258</v>
      </c>
      <c r="BA27">
        <f t="shared" si="33"/>
        <v>39.263103498740243</v>
      </c>
      <c r="BB27">
        <f t="shared" si="34"/>
        <v>0.69622530320576081</v>
      </c>
    </row>
    <row r="28" spans="1:54" x14ac:dyDescent="0.25">
      <c r="A28">
        <f t="shared" si="35"/>
        <v>-158.14999999999998</v>
      </c>
      <c r="C28">
        <f t="shared" si="4"/>
        <v>2.2123756114002604E-4</v>
      </c>
      <c r="D28">
        <f t="shared" si="0"/>
        <v>5.3861382565645755E-3</v>
      </c>
      <c r="E28">
        <f t="shared" si="0"/>
        <v>4.1008560796295092E-2</v>
      </c>
      <c r="F28">
        <f t="shared" si="0"/>
        <v>0.1342464232448958</v>
      </c>
      <c r="G28">
        <f t="shared" si="0"/>
        <v>0.26002111455723365</v>
      </c>
      <c r="H28">
        <f t="shared" si="0"/>
        <v>1.2352455080573728</v>
      </c>
      <c r="I28">
        <f t="shared" si="0"/>
        <v>0.90170005460356595</v>
      </c>
      <c r="J28">
        <f t="shared" si="0"/>
        <v>5.3047743070411455</v>
      </c>
      <c r="K28">
        <f t="shared" si="0"/>
        <v>19.718944732421811</v>
      </c>
      <c r="L28">
        <f t="shared" si="5"/>
        <v>2.2123756114002604E-4</v>
      </c>
      <c r="N28">
        <f t="shared" si="6"/>
        <v>1.1644082165264529E-4</v>
      </c>
      <c r="O28">
        <f t="shared" si="7"/>
        <v>2.8348096087181976E-3</v>
      </c>
      <c r="P28">
        <f t="shared" si="8"/>
        <v>2.1583453050681628E-2</v>
      </c>
      <c r="Q28">
        <f t="shared" si="9"/>
        <v>7.0656012234155685E-2</v>
      </c>
      <c r="R28">
        <f t="shared" si="10"/>
        <v>0.13685321818801771</v>
      </c>
      <c r="S28">
        <f t="shared" si="11"/>
        <v>0.65012921476703833</v>
      </c>
      <c r="T28">
        <f t="shared" si="12"/>
        <v>0.47457897610714</v>
      </c>
      <c r="U28">
        <f t="shared" si="13"/>
        <v>2.7919864773900769</v>
      </c>
      <c r="V28">
        <f t="shared" si="14"/>
        <v>10.378391964432533</v>
      </c>
      <c r="X28">
        <f t="shared" si="15"/>
        <v>1</v>
      </c>
      <c r="Y28">
        <f t="shared" si="16"/>
        <v>24.34549643744975</v>
      </c>
      <c r="Z28">
        <f t="shared" si="17"/>
        <v>185.35984841353357</v>
      </c>
      <c r="AA28">
        <f t="shared" si="18"/>
        <v>606.79760956110135</v>
      </c>
      <c r="AB28">
        <f t="shared" si="19"/>
        <v>1175.3027524682423</v>
      </c>
      <c r="AC28">
        <f t="shared" si="20"/>
        <v>5583.3444451846908</v>
      </c>
      <c r="AD28">
        <f t="shared" si="21"/>
        <v>4075.7096125863568</v>
      </c>
      <c r="AE28">
        <f t="shared" si="22"/>
        <v>23977.72909674971</v>
      </c>
      <c r="AF28">
        <f t="shared" si="23"/>
        <v>89130.184905361821</v>
      </c>
      <c r="AR28">
        <f t="shared" si="24"/>
        <v>1.0000742633664628</v>
      </c>
      <c r="AS28">
        <f t="shared" si="25"/>
        <v>1.0023546472605571</v>
      </c>
      <c r="AT28">
        <f t="shared" si="26"/>
        <v>1.0211106838386605</v>
      </c>
      <c r="AU28">
        <f t="shared" si="27"/>
        <v>1.0782893250078431</v>
      </c>
      <c r="AV28">
        <f t="shared" si="28"/>
        <v>1.1587111434012154</v>
      </c>
      <c r="AW28">
        <f t="shared" si="29"/>
        <v>1.8682322249442771</v>
      </c>
      <c r="AX28">
        <f t="shared" si="30"/>
        <v>1.6626203251366374</v>
      </c>
      <c r="AY28">
        <f t="shared" si="31"/>
        <v>5.8464157866566193</v>
      </c>
      <c r="AZ28">
        <f t="shared" si="32"/>
        <v>24.481119133886491</v>
      </c>
      <c r="BA28">
        <f t="shared" si="33"/>
        <v>39.118927533498763</v>
      </c>
      <c r="BB28">
        <f t="shared" si="34"/>
        <v>0.69494584151269456</v>
      </c>
    </row>
    <row r="29" spans="1:54" x14ac:dyDescent="0.25">
      <c r="A29">
        <f t="shared" si="35"/>
        <v>-157.14999999999998</v>
      </c>
      <c r="C29">
        <f t="shared" si="4"/>
        <v>2.0464196745792595E-4</v>
      </c>
      <c r="D29">
        <f t="shared" si="4"/>
        <v>5.0854654338127105E-3</v>
      </c>
      <c r="E29">
        <f t="shared" si="4"/>
        <v>3.9235682815375351E-2</v>
      </c>
      <c r="F29">
        <f t="shared" si="4"/>
        <v>0.12954282650693874</v>
      </c>
      <c r="G29">
        <f t="shared" si="4"/>
        <v>0.25190430147742893</v>
      </c>
      <c r="H29">
        <f t="shared" si="4"/>
        <v>1.2095176346446053</v>
      </c>
      <c r="I29">
        <f t="shared" si="4"/>
        <v>0.88122129151387851</v>
      </c>
      <c r="J29">
        <f t="shared" si="4"/>
        <v>5.2462557878420242</v>
      </c>
      <c r="K29">
        <f t="shared" si="4"/>
        <v>19.677847276424909</v>
      </c>
      <c r="L29">
        <f t="shared" si="5"/>
        <v>2.0464196745792595E-4</v>
      </c>
      <c r="N29">
        <f t="shared" si="6"/>
        <v>1.077062986620663E-4</v>
      </c>
      <c r="O29">
        <f t="shared" si="7"/>
        <v>2.6765607546382687E-3</v>
      </c>
      <c r="P29">
        <f t="shared" si="8"/>
        <v>2.0650359376513345E-2</v>
      </c>
      <c r="Q29">
        <f t="shared" si="9"/>
        <v>6.8180435003651965E-2</v>
      </c>
      <c r="R29">
        <f t="shared" si="10"/>
        <v>0.13258121130390996</v>
      </c>
      <c r="S29">
        <f t="shared" si="11"/>
        <v>0.63658822876031862</v>
      </c>
      <c r="T29">
        <f t="shared" si="12"/>
        <v>0.46380067974414663</v>
      </c>
      <c r="U29">
        <f t="shared" si="13"/>
        <v>2.7611872567589604</v>
      </c>
      <c r="V29">
        <f t="shared" si="14"/>
        <v>10.356761724434163</v>
      </c>
      <c r="X29">
        <f t="shared" si="15"/>
        <v>1</v>
      </c>
      <c r="Y29">
        <f t="shared" si="16"/>
        <v>24.850549948207831</v>
      </c>
      <c r="Z29">
        <f t="shared" si="17"/>
        <v>191.72842844878406</v>
      </c>
      <c r="AA29">
        <f t="shared" si="18"/>
        <v>633.02179956597865</v>
      </c>
      <c r="AB29">
        <f t="shared" si="19"/>
        <v>1230.9513273674913</v>
      </c>
      <c r="AC29">
        <f t="shared" si="20"/>
        <v>5910.4085524064367</v>
      </c>
      <c r="AD29">
        <f t="shared" si="21"/>
        <v>4306.1611577549756</v>
      </c>
      <c r="AE29">
        <f t="shared" si="22"/>
        <v>25636.265390776432</v>
      </c>
      <c r="AF29">
        <f t="shared" si="23"/>
        <v>96157.43789440766</v>
      </c>
      <c r="AR29">
        <f t="shared" si="24"/>
        <v>1.0000686926819509</v>
      </c>
      <c r="AS29">
        <f t="shared" si="25"/>
        <v>1.0022232027255873</v>
      </c>
      <c r="AT29">
        <f t="shared" si="26"/>
        <v>1.0201980288755754</v>
      </c>
      <c r="AU29">
        <f t="shared" si="27"/>
        <v>1.0755462991243749</v>
      </c>
      <c r="AV29">
        <f t="shared" si="28"/>
        <v>1.1537568200307331</v>
      </c>
      <c r="AW29">
        <f t="shared" si="29"/>
        <v>1.8501485576647403</v>
      </c>
      <c r="AX29">
        <f t="shared" si="30"/>
        <v>1.6475713689037905</v>
      </c>
      <c r="AY29">
        <f t="shared" si="31"/>
        <v>5.7929535545533692</v>
      </c>
      <c r="AZ29">
        <f t="shared" si="32"/>
        <v>24.43218070064588</v>
      </c>
      <c r="BA29">
        <f t="shared" si="33"/>
        <v>38.974647225205999</v>
      </c>
      <c r="BB29">
        <f t="shared" si="34"/>
        <v>0.69366309132157411</v>
      </c>
    </row>
    <row r="30" spans="1:54" x14ac:dyDescent="0.25">
      <c r="A30">
        <f t="shared" si="35"/>
        <v>-156.14999999999998</v>
      </c>
      <c r="C30">
        <f t="shared" si="4"/>
        <v>1.8910229688478677E-4</v>
      </c>
      <c r="D30">
        <f t="shared" si="4"/>
        <v>4.7980458410933442E-3</v>
      </c>
      <c r="E30">
        <f t="shared" si="4"/>
        <v>3.7518206581147781E-2</v>
      </c>
      <c r="F30">
        <f t="shared" si="4"/>
        <v>0.12494693961930579</v>
      </c>
      <c r="G30">
        <f t="shared" si="4"/>
        <v>0.24394175489942363</v>
      </c>
      <c r="H30">
        <f t="shared" si="4"/>
        <v>1.1840063877581386</v>
      </c>
      <c r="I30">
        <f t="shared" si="4"/>
        <v>0.86095425886541999</v>
      </c>
      <c r="J30">
        <f t="shared" si="4"/>
        <v>5.1876457109162235</v>
      </c>
      <c r="K30">
        <f t="shared" si="4"/>
        <v>19.636310741674169</v>
      </c>
      <c r="L30">
        <f t="shared" si="5"/>
        <v>1.8910229688478677E-4</v>
      </c>
      <c r="N30">
        <f t="shared" si="6"/>
        <v>9.9527524676203564E-5</v>
      </c>
      <c r="O30">
        <f t="shared" si="7"/>
        <v>2.5252872847859706E-3</v>
      </c>
      <c r="P30">
        <f t="shared" si="8"/>
        <v>1.9746424516393569E-2</v>
      </c>
      <c r="Q30">
        <f t="shared" si="9"/>
        <v>6.5761547168055684E-2</v>
      </c>
      <c r="R30">
        <f t="shared" si="10"/>
        <v>0.12839039731548613</v>
      </c>
      <c r="S30">
        <f t="shared" si="11"/>
        <v>0.62316125671480982</v>
      </c>
      <c r="T30">
        <f t="shared" si="12"/>
        <v>0.45313382045548423</v>
      </c>
      <c r="U30">
        <f t="shared" si="13"/>
        <v>2.7303398478506442</v>
      </c>
      <c r="V30">
        <f t="shared" si="14"/>
        <v>10.334900390354827</v>
      </c>
      <c r="X30">
        <f t="shared" si="15"/>
        <v>1</v>
      </c>
      <c r="Y30">
        <f t="shared" si="16"/>
        <v>25.37275284401554</v>
      </c>
      <c r="Z30">
        <f t="shared" si="17"/>
        <v>198.40164397371797</v>
      </c>
      <c r="AA30">
        <f t="shared" si="18"/>
        <v>660.73729234199345</v>
      </c>
      <c r="AB30">
        <f t="shared" si="19"/>
        <v>1289.9988996328721</v>
      </c>
      <c r="AC30">
        <f t="shared" si="20"/>
        <v>6261.1951692977646</v>
      </c>
      <c r="AD30">
        <f t="shared" si="21"/>
        <v>4552.8492939986263</v>
      </c>
      <c r="AE30">
        <f t="shared" si="22"/>
        <v>27433.012694059817</v>
      </c>
      <c r="AF30">
        <f t="shared" si="23"/>
        <v>103839.62048667166</v>
      </c>
      <c r="AR30">
        <f t="shared" si="24"/>
        <v>1.0000634764417946</v>
      </c>
      <c r="AS30">
        <f t="shared" si="25"/>
        <v>1.0020975520786137</v>
      </c>
      <c r="AT30">
        <f t="shared" si="26"/>
        <v>1.0193138940247746</v>
      </c>
      <c r="AU30">
        <f t="shared" si="27"/>
        <v>1.0728660870669646</v>
      </c>
      <c r="AV30">
        <f t="shared" si="28"/>
        <v>1.1488966575245745</v>
      </c>
      <c r="AW30">
        <f t="shared" si="29"/>
        <v>1.8322171533399647</v>
      </c>
      <c r="AX30">
        <f t="shared" si="30"/>
        <v>1.6326780042039504</v>
      </c>
      <c r="AY30">
        <f t="shared" si="31"/>
        <v>5.7394076757601216</v>
      </c>
      <c r="AZ30">
        <f t="shared" si="32"/>
        <v>24.382719416884214</v>
      </c>
      <c r="BA30">
        <f t="shared" si="33"/>
        <v>38.830259917324973</v>
      </c>
      <c r="BB30">
        <f t="shared" si="34"/>
        <v>0.69237701067066526</v>
      </c>
    </row>
    <row r="31" spans="1:54" x14ac:dyDescent="0.25">
      <c r="A31">
        <f t="shared" si="35"/>
        <v>-155.14999999999998</v>
      </c>
      <c r="C31">
        <f t="shared" si="4"/>
        <v>1.7456484199659459E-4</v>
      </c>
      <c r="D31">
        <f t="shared" si="4"/>
        <v>4.5234769058531661E-3</v>
      </c>
      <c r="E31">
        <f t="shared" si="4"/>
        <v>3.5855215787106737E-2</v>
      </c>
      <c r="F31">
        <f t="shared" si="4"/>
        <v>0.12045800075594856</v>
      </c>
      <c r="G31">
        <f t="shared" si="4"/>
        <v>0.23613310904796689</v>
      </c>
      <c r="H31">
        <f t="shared" si="4"/>
        <v>1.1587147663098833</v>
      </c>
      <c r="I31">
        <f t="shared" si="4"/>
        <v>0.84090109079412534</v>
      </c>
      <c r="J31">
        <f t="shared" si="4"/>
        <v>5.1289475688329667</v>
      </c>
      <c r="K31">
        <f t="shared" si="4"/>
        <v>19.594328148043935</v>
      </c>
      <c r="L31">
        <f t="shared" si="5"/>
        <v>1.7456484199659459E-4</v>
      </c>
      <c r="N31">
        <f t="shared" si="6"/>
        <v>9.1876232629786635E-5</v>
      </c>
      <c r="O31">
        <f t="shared" si="7"/>
        <v>2.3807773188700876E-3</v>
      </c>
      <c r="P31">
        <f t="shared" si="8"/>
        <v>1.8871166203740387E-2</v>
      </c>
      <c r="Q31">
        <f t="shared" si="9"/>
        <v>6.3398947766288724E-2</v>
      </c>
      <c r="R31">
        <f t="shared" si="10"/>
        <v>0.12428058370945626</v>
      </c>
      <c r="S31">
        <f t="shared" si="11"/>
        <v>0.60984987700520177</v>
      </c>
      <c r="T31">
        <f t="shared" si="12"/>
        <v>0.44257952147059232</v>
      </c>
      <c r="U31">
        <f t="shared" si="13"/>
        <v>2.6994460888594562</v>
      </c>
      <c r="V31">
        <f t="shared" si="14"/>
        <v>10.312804288444177</v>
      </c>
      <c r="X31">
        <f t="shared" si="15"/>
        <v>1</v>
      </c>
      <c r="Y31">
        <f t="shared" si="16"/>
        <v>25.912874861373346</v>
      </c>
      <c r="Z31">
        <f t="shared" si="17"/>
        <v>205.39769278286977</v>
      </c>
      <c r="AA31">
        <f t="shared" si="18"/>
        <v>690.04731639088277</v>
      </c>
      <c r="AB31">
        <f t="shared" si="19"/>
        <v>1352.69568801588</v>
      </c>
      <c r="AC31">
        <f t="shared" si="20"/>
        <v>6637.7327361971747</v>
      </c>
      <c r="AD31">
        <f t="shared" si="21"/>
        <v>4817.1274420225445</v>
      </c>
      <c r="AE31">
        <f t="shared" si="22"/>
        <v>29381.33194617174</v>
      </c>
      <c r="AF31">
        <f t="shared" si="23"/>
        <v>112246.70399796874</v>
      </c>
      <c r="AR31">
        <f t="shared" si="24"/>
        <v>1.0000585966178885</v>
      </c>
      <c r="AS31">
        <f t="shared" si="25"/>
        <v>1.0019775193278</v>
      </c>
      <c r="AT31">
        <f t="shared" si="26"/>
        <v>1.0184578075833608</v>
      </c>
      <c r="AU31">
        <f t="shared" si="27"/>
        <v>1.0702482445567578</v>
      </c>
      <c r="AV31">
        <f t="shared" si="28"/>
        <v>1.1441304326216077</v>
      </c>
      <c r="AW31">
        <f t="shared" si="29"/>
        <v>1.8144401198521027</v>
      </c>
      <c r="AX31">
        <f t="shared" si="30"/>
        <v>1.6179417993212051</v>
      </c>
      <c r="AY31">
        <f t="shared" si="31"/>
        <v>5.685781341070987</v>
      </c>
      <c r="AZ31">
        <f t="shared" si="32"/>
        <v>24.332726970738744</v>
      </c>
      <c r="BA31">
        <f t="shared" si="33"/>
        <v>38.685762831690454</v>
      </c>
      <c r="BB31">
        <f t="shared" si="34"/>
        <v>0.69108755615173922</v>
      </c>
    </row>
    <row r="32" spans="1:54" x14ac:dyDescent="0.25">
      <c r="A32">
        <f t="shared" si="35"/>
        <v>-154.14999999999998</v>
      </c>
      <c r="C32">
        <f t="shared" si="4"/>
        <v>1.6097781388483241E-4</v>
      </c>
      <c r="D32">
        <f t="shared" si="4"/>
        <v>4.261360946590082E-3</v>
      </c>
      <c r="E32">
        <f t="shared" si="4"/>
        <v>3.4245786814371085E-2</v>
      </c>
      <c r="F32">
        <f t="shared" si="4"/>
        <v>0.11607522017013466</v>
      </c>
      <c r="G32">
        <f t="shared" si="4"/>
        <v>0.22847795792566628</v>
      </c>
      <c r="H32">
        <f t="shared" si="4"/>
        <v>1.1336457660289789</v>
      </c>
      <c r="I32">
        <f t="shared" si="4"/>
        <v>0.8210639006805035</v>
      </c>
      <c r="J32">
        <f t="shared" si="4"/>
        <v>5.0701649721353643</v>
      </c>
      <c r="K32">
        <f t="shared" si="4"/>
        <v>19.551892369166058</v>
      </c>
      <c r="L32">
        <f t="shared" si="5"/>
        <v>1.6097781388483241E-4</v>
      </c>
      <c r="N32">
        <f t="shared" si="6"/>
        <v>8.4725165202543376E-5</v>
      </c>
      <c r="O32">
        <f t="shared" si="7"/>
        <v>2.2428215508368855E-3</v>
      </c>
      <c r="P32">
        <f t="shared" si="8"/>
        <v>1.8024098323353204E-2</v>
      </c>
      <c r="Q32">
        <f t="shared" si="9"/>
        <v>6.1092221142176141E-2</v>
      </c>
      <c r="R32">
        <f t="shared" si="10"/>
        <v>0.12025155680298226</v>
      </c>
      <c r="S32">
        <f t="shared" si="11"/>
        <v>0.59665566633104161</v>
      </c>
      <c r="T32">
        <f t="shared" si="12"/>
        <v>0.43213889509500186</v>
      </c>
      <c r="U32">
        <f t="shared" si="13"/>
        <v>2.6685078800712443</v>
      </c>
      <c r="V32">
        <f t="shared" si="14"/>
        <v>10.290469667982137</v>
      </c>
      <c r="X32">
        <f t="shared" si="15"/>
        <v>1</v>
      </c>
      <c r="Y32">
        <f t="shared" si="16"/>
        <v>26.471728269578609</v>
      </c>
      <c r="Z32">
        <f t="shared" si="17"/>
        <v>212.73606584613819</v>
      </c>
      <c r="AA32">
        <f t="shared" si="18"/>
        <v>721.06346439253923</v>
      </c>
      <c r="AB32">
        <f t="shared" si="19"/>
        <v>1419.3133352470868</v>
      </c>
      <c r="AC32">
        <f t="shared" si="20"/>
        <v>7042.2484854963786</v>
      </c>
      <c r="AD32">
        <f t="shared" si="21"/>
        <v>5100.4786365648706</v>
      </c>
      <c r="AE32">
        <f t="shared" si="22"/>
        <v>31496.048118548115</v>
      </c>
      <c r="AF32">
        <f t="shared" si="23"/>
        <v>121457.06229526745</v>
      </c>
      <c r="AR32">
        <f t="shared" si="24"/>
        <v>1.0000540358261196</v>
      </c>
      <c r="AS32">
        <f t="shared" si="25"/>
        <v>1.0018629306195221</v>
      </c>
      <c r="AT32">
        <f t="shared" si="26"/>
        <v>1.0176292940841192</v>
      </c>
      <c r="AU32">
        <f t="shared" si="27"/>
        <v>1.0676923110322205</v>
      </c>
      <c r="AV32">
        <f t="shared" si="28"/>
        <v>1.1394578975099947</v>
      </c>
      <c r="AW32">
        <f t="shared" si="29"/>
        <v>1.7968195628461934</v>
      </c>
      <c r="AX32">
        <f t="shared" si="30"/>
        <v>1.6033643072873773</v>
      </c>
      <c r="AY32">
        <f t="shared" si="31"/>
        <v>5.6320778490604413</v>
      </c>
      <c r="AZ32">
        <f t="shared" si="32"/>
        <v>24.282194876202656</v>
      </c>
      <c r="BA32">
        <f t="shared" si="33"/>
        <v>38.541153064468645</v>
      </c>
      <c r="BB32">
        <f t="shared" si="34"/>
        <v>0.68979468285832191</v>
      </c>
    </row>
    <row r="33" spans="1:54" x14ac:dyDescent="0.25">
      <c r="A33">
        <f t="shared" si="35"/>
        <v>-153.14999999999998</v>
      </c>
      <c r="C33">
        <f t="shared" si="4"/>
        <v>1.4829131335968899E-4</v>
      </c>
      <c r="D33">
        <f t="shared" si="4"/>
        <v>4.0113053323515844E-3</v>
      </c>
      <c r="E33">
        <f t="shared" si="4"/>
        <v>3.2688989146091925E-2</v>
      </c>
      <c r="F33">
        <f t="shared" si="4"/>
        <v>0.11179778017205524</v>
      </c>
      <c r="G33">
        <f t="shared" si="4"/>
        <v>0.22097585475020087</v>
      </c>
      <c r="H33">
        <f t="shared" si="4"/>
        <v>1.1088023778593397</v>
      </c>
      <c r="I33">
        <f t="shared" si="4"/>
        <v>0.80144477950246695</v>
      </c>
      <c r="J33">
        <f t="shared" si="4"/>
        <v>5.0113016523325458</v>
      </c>
      <c r="K33">
        <f t="shared" si="4"/>
        <v>19.508996128664062</v>
      </c>
      <c r="L33">
        <f t="shared" si="5"/>
        <v>1.4829131335968899E-4</v>
      </c>
      <c r="N33">
        <f t="shared" si="6"/>
        <v>7.8048059662994213E-5</v>
      </c>
      <c r="O33">
        <f t="shared" si="7"/>
        <v>2.1112133328166235E-3</v>
      </c>
      <c r="P33">
        <f t="shared" si="8"/>
        <v>1.7204731129522068E-2</v>
      </c>
      <c r="Q33">
        <f t="shared" si="9"/>
        <v>5.884093693266066E-2</v>
      </c>
      <c r="R33">
        <f t="shared" si="10"/>
        <v>0.11630308144747414</v>
      </c>
      <c r="S33">
        <f t="shared" si="11"/>
        <v>0.58358019887333668</v>
      </c>
      <c r="T33">
        <f t="shared" si="12"/>
        <v>0.42181304184340368</v>
      </c>
      <c r="U33">
        <f t="shared" si="13"/>
        <v>2.6375271854381821</v>
      </c>
      <c r="V33">
        <f t="shared" si="14"/>
        <v>10.267892699296876</v>
      </c>
      <c r="X33">
        <f t="shared" si="15"/>
        <v>1</v>
      </c>
      <c r="Y33">
        <f t="shared" si="16"/>
        <v>27.050170650400375</v>
      </c>
      <c r="Z33">
        <f t="shared" si="17"/>
        <v>220.43765346391481</v>
      </c>
      <c r="AA33">
        <f t="shared" si="18"/>
        <v>753.90646720407278</v>
      </c>
      <c r="AB33">
        <f t="shared" si="19"/>
        <v>1490.1469933994813</v>
      </c>
      <c r="AC33">
        <f t="shared" si="20"/>
        <v>7477.1903541637439</v>
      </c>
      <c r="AD33">
        <f t="shared" si="21"/>
        <v>5404.5295125178181</v>
      </c>
      <c r="AE33">
        <f t="shared" si="22"/>
        <v>33793.629166783016</v>
      </c>
      <c r="AF33">
        <f t="shared" si="23"/>
        <v>131558.59022803235</v>
      </c>
      <c r="AR33">
        <f t="shared" si="24"/>
        <v>1.0000497773167021</v>
      </c>
      <c r="AS33">
        <f t="shared" si="25"/>
        <v>1.0017536143080932</v>
      </c>
      <c r="AT33">
        <f t="shared" si="26"/>
        <v>1.0168278745088488</v>
      </c>
      <c r="AU33">
        <f t="shared" si="27"/>
        <v>1.0651978096360806</v>
      </c>
      <c r="AV33">
        <f t="shared" si="28"/>
        <v>1.1348787794836779</v>
      </c>
      <c r="AW33">
        <f t="shared" si="29"/>
        <v>1.7793575846038256</v>
      </c>
      <c r="AX33">
        <f t="shared" si="30"/>
        <v>1.5889470646715929</v>
      </c>
      <c r="AY33">
        <f t="shared" si="31"/>
        <v>5.5783006088169236</v>
      </c>
      <c r="AZ33">
        <f t="shared" si="32"/>
        <v>24.23111446864073</v>
      </c>
      <c r="BA33">
        <f t="shared" si="33"/>
        <v>38.396427581986472</v>
      </c>
      <c r="BB33">
        <f t="shared" si="34"/>
        <v>0.68849834433205515</v>
      </c>
    </row>
    <row r="34" spans="1:54" x14ac:dyDescent="0.25">
      <c r="A34">
        <f t="shared" si="35"/>
        <v>-152.14999999999998</v>
      </c>
      <c r="C34">
        <f t="shared" si="4"/>
        <v>1.3645730105493219E-4</v>
      </c>
      <c r="D34">
        <f t="shared" si="4"/>
        <v>3.7729226388483043E-3</v>
      </c>
      <c r="E34">
        <f t="shared" si="4"/>
        <v>3.1183885795516571E-2</v>
      </c>
      <c r="F34">
        <f t="shared" si="4"/>
        <v>0.10762483512934477</v>
      </c>
      <c r="G34">
        <f t="shared" si="4"/>
        <v>0.21362631140783259</v>
      </c>
      <c r="H34">
        <f t="shared" si="4"/>
        <v>1.084187586291333</v>
      </c>
      <c r="I34">
        <f t="shared" si="4"/>
        <v>0.78204579413868358</v>
      </c>
      <c r="J34">
        <f t="shared" si="4"/>
        <v>4.9523614649514096</v>
      </c>
      <c r="K34">
        <f t="shared" si="4"/>
        <v>19.465631996273835</v>
      </c>
      <c r="L34">
        <f t="shared" si="5"/>
        <v>1.3645730105493219E-4</v>
      </c>
      <c r="N34">
        <f t="shared" si="6"/>
        <v>7.1819632134174837E-5</v>
      </c>
      <c r="O34">
        <f t="shared" si="7"/>
        <v>1.9857487572885811E-3</v>
      </c>
      <c r="P34">
        <f t="shared" si="8"/>
        <v>1.6412571471324511E-2</v>
      </c>
      <c r="Q34">
        <f t="shared" si="9"/>
        <v>5.6644650068076202E-2</v>
      </c>
      <c r="R34">
        <f t="shared" si="10"/>
        <v>0.11243490074096453</v>
      </c>
      <c r="S34">
        <f t="shared" si="11"/>
        <v>0.57062504541649106</v>
      </c>
      <c r="T34">
        <f t="shared" si="12"/>
        <v>0.41160304954667559</v>
      </c>
      <c r="U34">
        <f t="shared" si="13"/>
        <v>2.6065060341849526</v>
      </c>
      <c r="V34">
        <f t="shared" si="14"/>
        <v>10.245069471723072</v>
      </c>
      <c r="X34">
        <f t="shared" si="15"/>
        <v>1</v>
      </c>
      <c r="Y34">
        <f t="shared" si="16"/>
        <v>27.649107887085339</v>
      </c>
      <c r="Z34">
        <f t="shared" si="17"/>
        <v>228.5248612894901</v>
      </c>
      <c r="AA34">
        <f t="shared" si="18"/>
        <v>788.70704826573819</v>
      </c>
      <c r="AB34">
        <f t="shared" si="19"/>
        <v>1565.5176363325204</v>
      </c>
      <c r="AC34">
        <f t="shared" si="20"/>
        <v>7945.2515762046542</v>
      </c>
      <c r="AD34">
        <f t="shared" si="21"/>
        <v>5731.0659678360753</v>
      </c>
      <c r="AE34">
        <f t="shared" si="22"/>
        <v>36292.389096555482</v>
      </c>
      <c r="AF34">
        <f t="shared" si="23"/>
        <v>142649.98534917351</v>
      </c>
      <c r="AR34">
        <f t="shared" si="24"/>
        <v>1.0000458049641414</v>
      </c>
      <c r="AS34">
        <f t="shared" si="25"/>
        <v>1.0016494010240138</v>
      </c>
      <c r="AT34">
        <f t="shared" si="26"/>
        <v>1.0160530665087257</v>
      </c>
      <c r="AU34">
        <f t="shared" si="27"/>
        <v>1.0627642472156305</v>
      </c>
      <c r="AV34">
        <f t="shared" si="28"/>
        <v>1.1303927806088161</v>
      </c>
      <c r="AW34">
        <f t="shared" si="29"/>
        <v>1.7620562828705046</v>
      </c>
      <c r="AX34">
        <f t="shared" si="30"/>
        <v>1.5746915903334857</v>
      </c>
      <c r="AY34">
        <f t="shared" si="31"/>
        <v>5.5244531427308941</v>
      </c>
      <c r="AZ34">
        <f t="shared" si="32"/>
        <v>24.179476900169917</v>
      </c>
      <c r="BA34">
        <f t="shared" si="33"/>
        <v>38.251583216426127</v>
      </c>
      <c r="BB34">
        <f t="shared" si="34"/>
        <v>0.68719849250709675</v>
      </c>
    </row>
    <row r="35" spans="1:54" x14ac:dyDescent="0.25">
      <c r="A35">
        <f t="shared" si="35"/>
        <v>-151.14999999999998</v>
      </c>
      <c r="C35">
        <f t="shared" si="4"/>
        <v>1.2542956647564534E-4</v>
      </c>
      <c r="D35">
        <f t="shared" si="4"/>
        <v>3.5458308009242499E-3</v>
      </c>
      <c r="E35">
        <f t="shared" si="4"/>
        <v>2.9729533747602468E-2</v>
      </c>
      <c r="F35">
        <f t="shared" si="4"/>
        <v>0.10355551149145942</v>
      </c>
      <c r="G35">
        <f t="shared" si="4"/>
        <v>0.20642879792466332</v>
      </c>
      <c r="H35">
        <f t="shared" si="4"/>
        <v>1.0598043676259481</v>
      </c>
      <c r="I35">
        <f t="shared" si="4"/>
        <v>0.76286898562191152</v>
      </c>
      <c r="J35">
        <f t="shared" si="4"/>
        <v>4.8933483926481447</v>
      </c>
      <c r="K35">
        <f t="shared" si="4"/>
        <v>19.421792383847041</v>
      </c>
      <c r="L35">
        <f t="shared" si="5"/>
        <v>1.2542956647564534E-4</v>
      </c>
      <c r="N35">
        <f t="shared" si="6"/>
        <v>6.6015561302971236E-5</v>
      </c>
      <c r="O35">
        <f t="shared" si="7"/>
        <v>1.8662267373285527E-3</v>
      </c>
      <c r="P35">
        <f t="shared" si="8"/>
        <v>1.564712302505393E-2</v>
      </c>
      <c r="Q35">
        <f t="shared" si="9"/>
        <v>5.4502900784978645E-2</v>
      </c>
      <c r="R35">
        <f t="shared" si="10"/>
        <v>0.10864673574982281</v>
      </c>
      <c r="S35">
        <f t="shared" si="11"/>
        <v>0.55779177243470957</v>
      </c>
      <c r="T35">
        <f t="shared" si="12"/>
        <v>0.40150999243258501</v>
      </c>
      <c r="U35">
        <f t="shared" si="13"/>
        <v>2.5754465224463923</v>
      </c>
      <c r="V35">
        <f t="shared" si="14"/>
        <v>10.221995991498444</v>
      </c>
      <c r="X35">
        <f t="shared" si="15"/>
        <v>1</v>
      </c>
      <c r="Y35">
        <f t="shared" si="16"/>
        <v>28.269497380529842</v>
      </c>
      <c r="Z35">
        <f t="shared" si="17"/>
        <v>237.02173724227174</v>
      </c>
      <c r="AA35">
        <f t="shared" si="18"/>
        <v>825.60686767235848</v>
      </c>
      <c r="AB35">
        <f t="shared" si="19"/>
        <v>1645.7746265490409</v>
      </c>
      <c r="AC35">
        <f t="shared" si="20"/>
        <v>8449.3983149637243</v>
      </c>
      <c r="AD35">
        <f t="shared" si="21"/>
        <v>6082.0507242208942</v>
      </c>
      <c r="AE35">
        <f t="shared" si="22"/>
        <v>39012.7186925922</v>
      </c>
      <c r="AF35">
        <f t="shared" si="23"/>
        <v>154842.21886087896</v>
      </c>
      <c r="AR35">
        <f t="shared" si="24"/>
        <v>1.0000421032568452</v>
      </c>
      <c r="AS35">
        <f t="shared" si="25"/>
        <v>1.0015501237406261</v>
      </c>
      <c r="AT35">
        <f t="shared" si="26"/>
        <v>1.0153043846316383</v>
      </c>
      <c r="AU35">
        <f t="shared" si="27"/>
        <v>1.060391114336944</v>
      </c>
      <c r="AV35">
        <f t="shared" si="28"/>
        <v>1.1259995774010512</v>
      </c>
      <c r="AW35">
        <f t="shared" si="29"/>
        <v>1.7449177496355659</v>
      </c>
      <c r="AX35">
        <f t="shared" si="30"/>
        <v>1.5605993841396497</v>
      </c>
      <c r="AY35">
        <f t="shared" si="31"/>
        <v>5.4705390893375139</v>
      </c>
      <c r="AZ35">
        <f t="shared" si="32"/>
        <v>24.127273134900246</v>
      </c>
      <c r="BA35">
        <f t="shared" si="33"/>
        <v>38.10661666138008</v>
      </c>
      <c r="BB35">
        <f t="shared" si="34"/>
        <v>0.68589507765248048</v>
      </c>
    </row>
    <row r="36" spans="1:54" x14ac:dyDescent="0.25">
      <c r="A36">
        <f t="shared" si="35"/>
        <v>-150.14999999999998</v>
      </c>
      <c r="C36">
        <f t="shared" si="4"/>
        <v>1.1516369603228984E-4</v>
      </c>
      <c r="D36">
        <f t="shared" si="4"/>
        <v>3.3296532611234715E-3</v>
      </c>
      <c r="E36">
        <f t="shared" si="4"/>
        <v>2.8324984414045289E-2</v>
      </c>
      <c r="F36">
        <f t="shared" si="4"/>
        <v>9.9588907838868646E-2</v>
      </c>
      <c r="G36">
        <f t="shared" si="4"/>
        <v>0.1993827419571331</v>
      </c>
      <c r="H36">
        <f t="shared" si="4"/>
        <v>1.0356556881698573</v>
      </c>
      <c r="I36">
        <f t="shared" si="4"/>
        <v>0.74391636734181321</v>
      </c>
      <c r="J36">
        <f t="shared" si="4"/>
        <v>4.8342665483795368</v>
      </c>
      <c r="K36">
        <f t="shared" si="4"/>
        <v>19.3774695412332</v>
      </c>
      <c r="L36">
        <f t="shared" si="5"/>
        <v>1.1516369603228984E-4</v>
      </c>
      <c r="N36">
        <f t="shared" si="6"/>
        <v>6.0612471595942021E-5</v>
      </c>
      <c r="O36">
        <f t="shared" si="7"/>
        <v>1.7524490848018271E-3</v>
      </c>
      <c r="P36">
        <f t="shared" si="8"/>
        <v>1.4907886533708047E-2</v>
      </c>
      <c r="Q36">
        <f t="shared" si="9"/>
        <v>5.2415214652036135E-2</v>
      </c>
      <c r="R36">
        <f t="shared" si="10"/>
        <v>0.10493828524059637</v>
      </c>
      <c r="S36">
        <f t="shared" si="11"/>
        <v>0.54508194114203024</v>
      </c>
      <c r="T36">
        <f t="shared" si="12"/>
        <v>0.39153493017990171</v>
      </c>
      <c r="U36">
        <f t="shared" si="13"/>
        <v>2.5443508149365983</v>
      </c>
      <c r="V36">
        <f t="shared" si="14"/>
        <v>10.198668179596421</v>
      </c>
      <c r="X36">
        <f t="shared" si="15"/>
        <v>1</v>
      </c>
      <c r="Y36">
        <f t="shared" si="16"/>
        <v>28.912351512145776</v>
      </c>
      <c r="Z36">
        <f t="shared" si="17"/>
        <v>245.95411045251163</v>
      </c>
      <c r="AA36">
        <f t="shared" si="18"/>
        <v>864.75956633890689</v>
      </c>
      <c r="AB36">
        <f t="shared" si="19"/>
        <v>1731.2985673994845</v>
      </c>
      <c r="AC36">
        <f t="shared" si="20"/>
        <v>8992.9007478144667</v>
      </c>
      <c r="AD36">
        <f t="shared" si="21"/>
        <v>6459.6430383168008</v>
      </c>
      <c r="AE36">
        <f t="shared" si="22"/>
        <v>41977.348026621992</v>
      </c>
      <c r="AF36">
        <f t="shared" si="23"/>
        <v>168260.22617231827</v>
      </c>
      <c r="AR36">
        <f t="shared" si="24"/>
        <v>1.000038657286392</v>
      </c>
      <c r="AS36">
        <f t="shared" si="25"/>
        <v>1.0014556178390619</v>
      </c>
      <c r="AT36">
        <f t="shared" si="26"/>
        <v>1.0145813405564312</v>
      </c>
      <c r="AU36">
        <f t="shared" si="27"/>
        <v>1.0580778853135646</v>
      </c>
      <c r="AV36">
        <f t="shared" si="28"/>
        <v>1.1216988205145195</v>
      </c>
      <c r="AW36">
        <f t="shared" si="29"/>
        <v>1.7279440698635169</v>
      </c>
      <c r="AX36">
        <f t="shared" si="30"/>
        <v>1.5466719256429653</v>
      </c>
      <c r="AY36">
        <f t="shared" si="31"/>
        <v>5.4165622062139258</v>
      </c>
      <c r="AZ36">
        <f t="shared" si="32"/>
        <v>24.074493944031225</v>
      </c>
      <c r="BA36">
        <f t="shared" si="33"/>
        <v>37.961524467261604</v>
      </c>
      <c r="BB36">
        <f t="shared" si="34"/>
        <v>0.68458804831235442</v>
      </c>
    </row>
    <row r="37" spans="1:54" x14ac:dyDescent="0.25">
      <c r="A37">
        <f t="shared" si="35"/>
        <v>-149.14999999999998</v>
      </c>
      <c r="C37">
        <f t="shared" si="4"/>
        <v>1.0561704010675302E-4</v>
      </c>
      <c r="D37">
        <f t="shared" si="4"/>
        <v>3.1240191140920739E-3</v>
      </c>
      <c r="E37">
        <f t="shared" si="4"/>
        <v>2.6969284101555371E-2</v>
      </c>
      <c r="F37">
        <f t="shared" si="4"/>
        <v>9.5724094958024489E-2</v>
      </c>
      <c r="G37">
        <f t="shared" si="4"/>
        <v>0.19248752830331364</v>
      </c>
      <c r="H37">
        <f t="shared" si="4"/>
        <v>1.0117445023597633</v>
      </c>
      <c r="I37">
        <f t="shared" si="4"/>
        <v>0.7251899231968354</v>
      </c>
      <c r="J37">
        <f t="shared" si="4"/>
        <v>4.7751201786339283</v>
      </c>
      <c r="K37">
        <f t="shared" si="4"/>
        <v>19.33265555203635</v>
      </c>
      <c r="L37">
        <f t="shared" si="5"/>
        <v>1.0561704010675302E-4</v>
      </c>
      <c r="N37">
        <f t="shared" si="6"/>
        <v>5.5587915845659485E-5</v>
      </c>
      <c r="O37">
        <f t="shared" si="7"/>
        <v>1.6442205863642495E-3</v>
      </c>
      <c r="P37">
        <f t="shared" si="8"/>
        <v>1.4194360053450195E-2</v>
      </c>
      <c r="Q37">
        <f t="shared" si="9"/>
        <v>5.0381102609486576E-2</v>
      </c>
      <c r="R37">
        <f t="shared" si="10"/>
        <v>0.10130922542279666</v>
      </c>
      <c r="S37">
        <f t="shared" si="11"/>
        <v>0.5324971065051386</v>
      </c>
      <c r="T37">
        <f t="shared" si="12"/>
        <v>0.38167890694570283</v>
      </c>
      <c r="U37">
        <f t="shared" si="13"/>
        <v>2.5132211466494363</v>
      </c>
      <c r="V37">
        <f t="shared" si="14"/>
        <v>10.175081869492816</v>
      </c>
      <c r="X37">
        <f t="shared" si="15"/>
        <v>1</v>
      </c>
      <c r="Y37">
        <f t="shared" si="16"/>
        <v>29.578741374824119</v>
      </c>
      <c r="Z37">
        <f t="shared" si="17"/>
        <v>255.34974351010041</v>
      </c>
      <c r="AA37">
        <f t="shared" si="18"/>
        <v>906.33192202007194</v>
      </c>
      <c r="AB37">
        <f t="shared" si="19"/>
        <v>1822.5044756864593</v>
      </c>
      <c r="AC37">
        <f t="shared" si="20"/>
        <v>9579.3680767529258</v>
      </c>
      <c r="AD37">
        <f t="shared" si="21"/>
        <v>6866.2208528457677</v>
      </c>
      <c r="AE37">
        <f t="shared" si="22"/>
        <v>45211.645524315478</v>
      </c>
      <c r="AF37">
        <f t="shared" si="23"/>
        <v>183044.85272921642</v>
      </c>
      <c r="AR37">
        <f t="shared" si="24"/>
        <v>1.0000354527364781</v>
      </c>
      <c r="AS37">
        <f t="shared" si="25"/>
        <v>1.0013657211713716</v>
      </c>
      <c r="AT37">
        <f t="shared" si="26"/>
        <v>1.0138834433339681</v>
      </c>
      <c r="AU37">
        <f t="shared" si="27"/>
        <v>1.0558240182502243</v>
      </c>
      <c r="AV37">
        <f t="shared" si="28"/>
        <v>1.1174901344435562</v>
      </c>
      <c r="AW37">
        <f t="shared" si="29"/>
        <v>1.711137320175673</v>
      </c>
      <c r="AX37">
        <f t="shared" si="30"/>
        <v>1.532910672724495</v>
      </c>
      <c r="AY37">
        <f t="shared" si="31"/>
        <v>5.3625263729310522</v>
      </c>
      <c r="AZ37">
        <f t="shared" si="32"/>
        <v>24.021129900798947</v>
      </c>
      <c r="BA37">
        <f t="shared" si="33"/>
        <v>37.816303036565763</v>
      </c>
      <c r="BB37">
        <f t="shared" si="34"/>
        <v>0.6832773512440129</v>
      </c>
    </row>
    <row r="38" spans="1:54" x14ac:dyDescent="0.25">
      <c r="A38">
        <f t="shared" si="35"/>
        <v>-148.14999999999998</v>
      </c>
      <c r="C38">
        <f t="shared" si="4"/>
        <v>9.6748679198195871E-5</v>
      </c>
      <c r="D38">
        <f t="shared" si="4"/>
        <v>2.9285632465540549E-3</v>
      </c>
      <c r="E38">
        <f t="shared" si="4"/>
        <v>2.5661474493183428E-2</v>
      </c>
      <c r="F38">
        <f t="shared" si="4"/>
        <v>9.1960115943073822E-2</v>
      </c>
      <c r="G38">
        <f t="shared" si="4"/>
        <v>0.18574249843660279</v>
      </c>
      <c r="H38">
        <f t="shared" si="4"/>
        <v>0.98807375081443893</v>
      </c>
      <c r="I38">
        <f t="shared" si="4"/>
        <v>0.70669160569477385</v>
      </c>
      <c r="J38">
        <f t="shared" si="4"/>
        <v>4.7159136667216703</v>
      </c>
      <c r="K38">
        <f t="shared" si="4"/>
        <v>19.287342329242101</v>
      </c>
      <c r="L38">
        <f t="shared" si="5"/>
        <v>9.6748679198195871E-5</v>
      </c>
      <c r="N38">
        <f t="shared" si="6"/>
        <v>5.0920357472734668E-5</v>
      </c>
      <c r="O38">
        <f t="shared" si="7"/>
        <v>1.5413490771337131E-3</v>
      </c>
      <c r="P38">
        <f t="shared" si="8"/>
        <v>1.3506039206938648E-2</v>
      </c>
      <c r="Q38">
        <f t="shared" si="9"/>
        <v>4.8400061022670436E-2</v>
      </c>
      <c r="R38">
        <f t="shared" si="10"/>
        <v>9.7759209703475153E-2</v>
      </c>
      <c r="S38">
        <f t="shared" si="11"/>
        <v>0.52003881621812575</v>
      </c>
      <c r="T38">
        <f t="shared" si="12"/>
        <v>0.37194295036567049</v>
      </c>
      <c r="U38">
        <f t="shared" si="13"/>
        <v>2.4820598245903529</v>
      </c>
      <c r="V38">
        <f t="shared" si="14"/>
        <v>10.151232804864264</v>
      </c>
      <c r="X38">
        <f t="shared" si="15"/>
        <v>1</v>
      </c>
      <c r="Y38">
        <f t="shared" si="16"/>
        <v>30.269800795468282</v>
      </c>
      <c r="Z38">
        <f t="shared" si="17"/>
        <v>265.2384994384704</v>
      </c>
      <c r="AA38">
        <f t="shared" si="18"/>
        <v>950.50513045958621</v>
      </c>
      <c r="AB38">
        <f t="shared" si="19"/>
        <v>1919.8453144367725</v>
      </c>
      <c r="AC38">
        <f t="shared" si="20"/>
        <v>10212.78800912937</v>
      </c>
      <c r="AD38">
        <f t="shared" si="21"/>
        <v>7304.405719555828</v>
      </c>
      <c r="AE38">
        <f t="shared" si="22"/>
        <v>48743.959150706534</v>
      </c>
      <c r="AF38">
        <f t="shared" si="23"/>
        <v>199355.09703166844</v>
      </c>
      <c r="AR38">
        <f t="shared" si="24"/>
        <v>1.0000324758715522</v>
      </c>
      <c r="AS38">
        <f t="shared" si="25"/>
        <v>1.0012802741217164</v>
      </c>
      <c r="AT38">
        <f t="shared" si="26"/>
        <v>1.013210199634911</v>
      </c>
      <c r="AU38">
        <f t="shared" si="27"/>
        <v>1.0536289551021611</v>
      </c>
      <c r="AV38">
        <f t="shared" si="28"/>
        <v>1.1133731172380732</v>
      </c>
      <c r="AW38">
        <f t="shared" si="29"/>
        <v>1.6944995674809709</v>
      </c>
      <c r="AX38">
        <f t="shared" si="30"/>
        <v>1.5193170601976709</v>
      </c>
      <c r="AY38">
        <f t="shared" si="31"/>
        <v>5.3084355940597288</v>
      </c>
      <c r="AZ38">
        <f t="shared" si="32"/>
        <v>23.967171375268791</v>
      </c>
      <c r="BA38">
        <f t="shared" si="33"/>
        <v>37.670948618975572</v>
      </c>
      <c r="BB38">
        <f t="shared" si="34"/>
        <v>0.6819629313536324</v>
      </c>
    </row>
    <row r="39" spans="1:54" x14ac:dyDescent="0.25">
      <c r="A39">
        <f>A38+$B$11</f>
        <v>-147.14999999999998</v>
      </c>
      <c r="C39">
        <f t="shared" si="4"/>
        <v>8.8519389198573811E-5</v>
      </c>
      <c r="D39">
        <f t="shared" si="4"/>
        <v>2.7429264725997169E-3</v>
      </c>
      <c r="E39">
        <f t="shared" si="4"/>
        <v>2.4400593142464101E-2</v>
      </c>
      <c r="F39">
        <f t="shared" si="4"/>
        <v>8.8295986325286249E-2</v>
      </c>
      <c r="G39">
        <f t="shared" si="4"/>
        <v>0.17914695006347806</v>
      </c>
      <c r="H39">
        <f t="shared" si="4"/>
        <v>0.96464635831291301</v>
      </c>
      <c r="I39">
        <f t="shared" si="4"/>
        <v>0.6884233340017416</v>
      </c>
      <c r="J39">
        <f t="shared" si="4"/>
        <v>4.6566515361246719</v>
      </c>
      <c r="K39">
        <f t="shared" si="4"/>
        <v>19.241521610710496</v>
      </c>
      <c r="L39">
        <f t="shared" si="5"/>
        <v>8.8519389198573811E-5</v>
      </c>
      <c r="N39">
        <f t="shared" si="6"/>
        <v>4.6589152209775692E-5</v>
      </c>
      <c r="O39">
        <f t="shared" si="7"/>
        <v>1.4436455118945878E-3</v>
      </c>
      <c r="P39">
        <f t="shared" si="8"/>
        <v>1.2842417443402159E-2</v>
      </c>
      <c r="Q39">
        <f t="shared" si="9"/>
        <v>4.647157175015066E-2</v>
      </c>
      <c r="R39">
        <f t="shared" si="10"/>
        <v>9.4287868454462145E-2</v>
      </c>
      <c r="S39">
        <f t="shared" si="11"/>
        <v>0.50770860963837527</v>
      </c>
      <c r="T39">
        <f t="shared" si="12"/>
        <v>0.36232807052723243</v>
      </c>
      <c r="U39">
        <f t="shared" si="13"/>
        <v>2.4508692295393013</v>
      </c>
      <c r="V39">
        <f t="shared" si="14"/>
        <v>10.127116637216051</v>
      </c>
      <c r="X39">
        <f t="shared" si="15"/>
        <v>1</v>
      </c>
      <c r="Y39">
        <f t="shared" si="16"/>
        <v>30.986730674864503</v>
      </c>
      <c r="Z39">
        <f t="shared" si="17"/>
        <v>275.65252498214522</v>
      </c>
      <c r="AA39">
        <f t="shared" si="18"/>
        <v>997.47622667406335</v>
      </c>
      <c r="AB39">
        <f t="shared" si="19"/>
        <v>2023.815931011467</v>
      </c>
      <c r="AC39">
        <f t="shared" si="20"/>
        <v>10897.571334896367</v>
      </c>
      <c r="AD39">
        <f t="shared" si="21"/>
        <v>7777.0908750558028</v>
      </c>
      <c r="AE39">
        <f t="shared" si="22"/>
        <v>52606.00619010708</v>
      </c>
      <c r="AF39">
        <f t="shared" si="23"/>
        <v>217370.70019254615</v>
      </c>
      <c r="AR39">
        <f t="shared" si="24"/>
        <v>1.0000297135251592</v>
      </c>
      <c r="AS39">
        <f t="shared" si="25"/>
        <v>1.0011991196655126</v>
      </c>
      <c r="AT39">
        <f t="shared" si="26"/>
        <v>1.0125611140041004</v>
      </c>
      <c r="AU39">
        <f t="shared" si="27"/>
        <v>1.0514921217505975</v>
      </c>
      <c r="AV39">
        <f t="shared" si="28"/>
        <v>1.1093473402336205</v>
      </c>
      <c r="AW39">
        <f t="shared" si="29"/>
        <v>1.6780328675548717</v>
      </c>
      <c r="AX39">
        <f t="shared" si="30"/>
        <v>1.5058924983745676</v>
      </c>
      <c r="AY39">
        <f t="shared" si="31"/>
        <v>5.2542940022308402</v>
      </c>
      <c r="AZ39">
        <f t="shared" si="32"/>
        <v>23.912608528968409</v>
      </c>
      <c r="BA39">
        <f t="shared" si="33"/>
        <v>37.525457306307679</v>
      </c>
      <c r="BB39">
        <f t="shared" si="34"/>
        <v>0.68064473162961936</v>
      </c>
    </row>
    <row r="40" spans="1:54" x14ac:dyDescent="0.25">
      <c r="A40">
        <f t="shared" si="35"/>
        <v>-146.14999999999998</v>
      </c>
      <c r="C40">
        <f t="shared" si="4"/>
        <v>8.0891605849700522E-5</v>
      </c>
      <c r="D40">
        <f t="shared" si="4"/>
        <v>2.5667556640263677E-3</v>
      </c>
      <c r="E40">
        <f t="shared" si="4"/>
        <v>2.3185673980109806E-2</v>
      </c>
      <c r="F40">
        <f t="shared" si="4"/>
        <v>8.4730694231167858E-2</v>
      </c>
      <c r="G40">
        <f t="shared" si="4"/>
        <v>0.17270013670702303</v>
      </c>
      <c r="H40">
        <f t="shared" si="4"/>
        <v>0.94146523169725882</v>
      </c>
      <c r="I40">
        <f t="shared" si="4"/>
        <v>0.67038699193932039</v>
      </c>
      <c r="J40">
        <f t="shared" si="4"/>
        <v>4.5973384539045892</v>
      </c>
      <c r="K40">
        <f t="shared" si="4"/>
        <v>19.195184954530248</v>
      </c>
      <c r="L40">
        <f t="shared" si="5"/>
        <v>8.0891605849700522E-5</v>
      </c>
      <c r="N40">
        <f t="shared" si="6"/>
        <v>4.2574529394579222E-5</v>
      </c>
      <c r="O40">
        <f t="shared" si="7"/>
        <v>1.3509240336980882E-3</v>
      </c>
      <c r="P40">
        <f t="shared" si="8"/>
        <v>1.2202986305320952E-2</v>
      </c>
      <c r="Q40">
        <f t="shared" si="9"/>
        <v>4.4595102226930451E-2</v>
      </c>
      <c r="R40">
        <f t="shared" si="10"/>
        <v>9.0894808793170023E-2</v>
      </c>
      <c r="S40">
        <f t="shared" si="11"/>
        <v>0.49550801668276784</v>
      </c>
      <c r="T40">
        <f t="shared" si="12"/>
        <v>0.35283525891543183</v>
      </c>
      <c r="U40">
        <f t="shared" si="13"/>
        <v>2.4196518178445205</v>
      </c>
      <c r="V40">
        <f t="shared" si="14"/>
        <v>10.102728923436974</v>
      </c>
      <c r="X40">
        <f t="shared" si="15"/>
        <v>1</v>
      </c>
      <c r="Y40">
        <f t="shared" si="16"/>
        <v>31.730803673195595</v>
      </c>
      <c r="Z40">
        <f t="shared" si="17"/>
        <v>286.6264519855078</v>
      </c>
      <c r="AA40">
        <f t="shared" si="18"/>
        <v>1047.4596633499957</v>
      </c>
      <c r="AB40">
        <f t="shared" si="19"/>
        <v>2134.9574519253088</v>
      </c>
      <c r="AC40">
        <f t="shared" si="20"/>
        <v>11638.602322304427</v>
      </c>
      <c r="AD40">
        <f t="shared" si="21"/>
        <v>8287.4729076948133</v>
      </c>
      <c r="AE40">
        <f t="shared" si="22"/>
        <v>56833.319175868601</v>
      </c>
      <c r="AF40">
        <f t="shared" si="23"/>
        <v>237295.14024230876</v>
      </c>
      <c r="AR40">
        <f t="shared" si="24"/>
        <v>1.0000271530880109</v>
      </c>
      <c r="AS40">
        <f t="shared" si="25"/>
        <v>1.0011221034264119</v>
      </c>
      <c r="AT40">
        <f t="shared" si="26"/>
        <v>1.011935689121394</v>
      </c>
      <c r="AU40">
        <f t="shared" si="27"/>
        <v>1.0494129280949485</v>
      </c>
      <c r="AV40">
        <f t="shared" si="28"/>
        <v>1.1054123477971813</v>
      </c>
      <c r="AW40">
        <f t="shared" si="29"/>
        <v>1.6617392635652675</v>
      </c>
      <c r="AX40">
        <f t="shared" si="30"/>
        <v>1.4926383715940921</v>
      </c>
      <c r="AY40">
        <f t="shared" si="31"/>
        <v>5.2001058612490212</v>
      </c>
      <c r="AZ40">
        <f t="shared" si="32"/>
        <v>23.857431309355565</v>
      </c>
      <c r="BA40">
        <f t="shared" si="33"/>
        <v>37.379825027291893</v>
      </c>
      <c r="BB40">
        <f t="shared" si="34"/>
        <v>0.67932269307346949</v>
      </c>
    </row>
    <row r="41" spans="1:54" x14ac:dyDescent="0.25">
      <c r="A41">
        <f t="shared" si="35"/>
        <v>-145.14999999999998</v>
      </c>
      <c r="C41">
        <f t="shared" si="4"/>
        <v>7.3829388435623213E-5</v>
      </c>
      <c r="D41">
        <f t="shared" si="4"/>
        <v>2.3997038754726388E-3</v>
      </c>
      <c r="E41">
        <f t="shared" si="4"/>
        <v>2.2015747832951908E-2</v>
      </c>
      <c r="F41">
        <f t="shared" si="4"/>
        <v>8.1263200570230412E-2</v>
      </c>
      <c r="G41">
        <f t="shared" si="4"/>
        <v>0.16640126731799426</v>
      </c>
      <c r="H41">
        <f t="shared" si="4"/>
        <v>0.9185332576984957</v>
      </c>
      <c r="I41">
        <f t="shared" si="4"/>
        <v>0.65258442592976906</v>
      </c>
      <c r="J41">
        <f t="shared" si="4"/>
        <v>4.5379792341689882</v>
      </c>
      <c r="K41">
        <f t="shared" si="4"/>
        <v>19.148323734229539</v>
      </c>
      <c r="L41">
        <f t="shared" si="5"/>
        <v>7.3829388435623213E-5</v>
      </c>
      <c r="N41">
        <f t="shared" si="6"/>
        <v>3.8857572860854325E-5</v>
      </c>
      <c r="O41">
        <f t="shared" si="7"/>
        <v>1.2630020397224415E-3</v>
      </c>
      <c r="P41">
        <f t="shared" si="8"/>
        <v>1.1587235701553636E-2</v>
      </c>
      <c r="Q41">
        <f t="shared" si="9"/>
        <v>4.2770105563279169E-2</v>
      </c>
      <c r="R41">
        <f t="shared" si="10"/>
        <v>8.7579614377891718E-2</v>
      </c>
      <c r="S41">
        <f t="shared" si="11"/>
        <v>0.48343855668341879</v>
      </c>
      <c r="T41">
        <f t="shared" si="12"/>
        <v>0.34346548733145743</v>
      </c>
      <c r="U41">
        <f t="shared" si="13"/>
        <v>2.3884101232468362</v>
      </c>
      <c r="V41">
        <f t="shared" si="14"/>
        <v>10.078065123278705</v>
      </c>
      <c r="X41">
        <f t="shared" si="15"/>
        <v>1</v>
      </c>
      <c r="Y41">
        <f t="shared" si="16"/>
        <v>32.503369272320349</v>
      </c>
      <c r="Z41">
        <f t="shared" si="17"/>
        <v>298.19761885402738</v>
      </c>
      <c r="AA41">
        <f t="shared" si="18"/>
        <v>1100.68906558923</v>
      </c>
      <c r="AB41">
        <f t="shared" si="19"/>
        <v>2253.8621928731086</v>
      </c>
      <c r="AC41">
        <f t="shared" si="20"/>
        <v>12441.295765295772</v>
      </c>
      <c r="AD41">
        <f t="shared" si="21"/>
        <v>8839.087519989429</v>
      </c>
      <c r="AE41">
        <f t="shared" si="22"/>
        <v>61465.756798540409</v>
      </c>
      <c r="AF41">
        <f t="shared" si="23"/>
        <v>259359.09994603632</v>
      </c>
      <c r="AR41">
        <f t="shared" si="24"/>
        <v>1.0000247824957971</v>
      </c>
      <c r="AS41">
        <f t="shared" si="25"/>
        <v>1.0010490737310063</v>
      </c>
      <c r="AT41">
        <f t="shared" si="26"/>
        <v>1.0113334260688103</v>
      </c>
      <c r="AU41">
        <f t="shared" si="27"/>
        <v>1.0473907681623258</v>
      </c>
      <c r="AV41">
        <f t="shared" si="28"/>
        <v>1.1015676570897748</v>
      </c>
      <c r="AW41">
        <f t="shared" si="29"/>
        <v>1.6456207845443456</v>
      </c>
      <c r="AX41">
        <f t="shared" si="30"/>
        <v>1.4795560367120104</v>
      </c>
      <c r="AY41">
        <f t="shared" si="31"/>
        <v>5.1458755692593341</v>
      </c>
      <c r="AZ41">
        <f t="shared" si="32"/>
        <v>23.801629444115228</v>
      </c>
      <c r="BA41">
        <f t="shared" si="33"/>
        <v>37.234047542178629</v>
      </c>
      <c r="BB41">
        <f t="shared" si="34"/>
        <v>0.67799675462804088</v>
      </c>
    </row>
    <row r="42" spans="1:54" x14ac:dyDescent="0.25">
      <c r="A42">
        <f t="shared" si="35"/>
        <v>-144.14999999999998</v>
      </c>
      <c r="C42">
        <f t="shared" si="4"/>
        <v>6.7298382765876454E-5</v>
      </c>
      <c r="D42">
        <f t="shared" si="4"/>
        <v>2.2414304640901279E-3</v>
      </c>
      <c r="E42">
        <f t="shared" si="4"/>
        <v>2.0889842954787984E-2</v>
      </c>
      <c r="F42">
        <f t="shared" si="4"/>
        <v>7.7892439253381587E-2</v>
      </c>
      <c r="G42">
        <f t="shared" si="4"/>
        <v>0.16024950591524209</v>
      </c>
      <c r="H42">
        <f t="shared" si="4"/>
        <v>0.89585330068414848</v>
      </c>
      <c r="I42">
        <f t="shared" si="4"/>
        <v>0.63501744288925566</v>
      </c>
      <c r="J42">
        <f t="shared" si="4"/>
        <v>4.4785788415946639</v>
      </c>
      <c r="K42">
        <f t="shared" si="4"/>
        <v>19.100929133838459</v>
      </c>
      <c r="L42">
        <f t="shared" si="5"/>
        <v>6.7298382765876454E-5</v>
      </c>
      <c r="N42">
        <f t="shared" si="6"/>
        <v>3.5420201455724454E-5</v>
      </c>
      <c r="O42">
        <f t="shared" si="7"/>
        <v>1.1797002442579621E-3</v>
      </c>
      <c r="P42">
        <f t="shared" si="8"/>
        <v>1.0994654186730518E-2</v>
      </c>
      <c r="Q42">
        <f t="shared" si="9"/>
        <v>4.0996020659674524E-2</v>
      </c>
      <c r="R42">
        <f t="shared" si="10"/>
        <v>8.434184521854847E-2</v>
      </c>
      <c r="S42">
        <f t="shared" si="11"/>
        <v>0.47150173720218341</v>
      </c>
      <c r="T42">
        <f t="shared" si="12"/>
        <v>0.33421970678381879</v>
      </c>
      <c r="U42">
        <f t="shared" si="13"/>
        <v>2.3571467587340336</v>
      </c>
      <c r="V42">
        <f t="shared" si="14"/>
        <v>10.053120596757084</v>
      </c>
      <c r="X42">
        <f t="shared" si="15"/>
        <v>1</v>
      </c>
      <c r="Y42">
        <f t="shared" si="16"/>
        <v>33.305859249067154</v>
      </c>
      <c r="Z42">
        <f t="shared" si="17"/>
        <v>310.40631433093142</v>
      </c>
      <c r="AA42">
        <f t="shared" si="18"/>
        <v>1157.4191838214103</v>
      </c>
      <c r="AB42">
        <f t="shared" si="19"/>
        <v>2381.1791506600121</v>
      </c>
      <c r="AC42">
        <f t="shared" si="20"/>
        <v>13311.661645729615</v>
      </c>
      <c r="AD42">
        <f t="shared" si="21"/>
        <v>9435.8499683181144</v>
      </c>
      <c r="AE42">
        <f t="shared" si="22"/>
        <v>66548.090125362127</v>
      </c>
      <c r="AF42">
        <f t="shared" si="23"/>
        <v>283824.48951690941</v>
      </c>
      <c r="AR42">
        <f t="shared" si="24"/>
        <v>1.0000225902167603</v>
      </c>
      <c r="AS42">
        <f t="shared" si="25"/>
        <v>1.0009798816611448</v>
      </c>
      <c r="AT42">
        <f t="shared" si="26"/>
        <v>1.0107538246038041</v>
      </c>
      <c r="AU42">
        <f t="shared" si="27"/>
        <v>1.0454250202348949</v>
      </c>
      <c r="AV42">
        <f t="shared" si="28"/>
        <v>1.0978127578469776</v>
      </c>
      <c r="AW42">
        <f t="shared" si="29"/>
        <v>1.6296794438053899</v>
      </c>
      <c r="AX42">
        <f t="shared" si="30"/>
        <v>1.4666468215527717</v>
      </c>
      <c r="AY42">
        <f t="shared" si="31"/>
        <v>5.0916076619661439</v>
      </c>
      <c r="AZ42">
        <f t="shared" si="32"/>
        <v>23.745192435279957</v>
      </c>
      <c r="BA42">
        <f t="shared" si="33"/>
        <v>37.088120437167845</v>
      </c>
      <c r="BB42">
        <f t="shared" si="34"/>
        <v>0.67666685310312924</v>
      </c>
    </row>
    <row r="43" spans="1:54" x14ac:dyDescent="0.25">
      <c r="A43">
        <f t="shared" si="35"/>
        <v>-143.14999999999998</v>
      </c>
      <c r="C43">
        <f t="shared" si="4"/>
        <v>6.1265783506876027E-5</v>
      </c>
      <c r="D43">
        <f t="shared" si="4"/>
        <v>2.0916012034992836E-3</v>
      </c>
      <c r="E43">
        <f t="shared" si="4"/>
        <v>1.9806985568754862E-2</v>
      </c>
      <c r="F43">
        <f t="shared" si="4"/>
        <v>7.4617317442893766E-2</v>
      </c>
      <c r="G43">
        <f t="shared" si="4"/>
        <v>0.15424397125736083</v>
      </c>
      <c r="H43">
        <f t="shared" si="4"/>
        <v>0.8734282003260615</v>
      </c>
      <c r="I43">
        <f t="shared" si="4"/>
        <v>0.61768780806917778</v>
      </c>
      <c r="J43">
        <f t="shared" si="4"/>
        <v>4.4191423950071274</v>
      </c>
      <c r="K43">
        <f t="shared" si="4"/>
        <v>19.052992142798004</v>
      </c>
      <c r="L43">
        <f t="shared" si="5"/>
        <v>6.1265783506876027E-5</v>
      </c>
      <c r="N43">
        <f t="shared" si="6"/>
        <v>3.2245149214145279E-5</v>
      </c>
      <c r="O43">
        <f t="shared" si="7"/>
        <v>1.1008427386838336E-3</v>
      </c>
      <c r="P43">
        <f t="shared" si="8"/>
        <v>1.0424729246713086E-2</v>
      </c>
      <c r="Q43">
        <f t="shared" si="9"/>
        <v>3.9272272338365138E-2</v>
      </c>
      <c r="R43">
        <f t="shared" si="10"/>
        <v>8.1181037503874121E-2</v>
      </c>
      <c r="S43">
        <f t="shared" si="11"/>
        <v>0.45969905280319029</v>
      </c>
      <c r="T43">
        <f t="shared" si="12"/>
        <v>0.32509884635219882</v>
      </c>
      <c r="U43">
        <f t="shared" si="13"/>
        <v>2.3258644184248038</v>
      </c>
      <c r="V43">
        <f t="shared" si="14"/>
        <v>10.027890601472635</v>
      </c>
      <c r="X43">
        <f t="shared" si="15"/>
        <v>1</v>
      </c>
      <c r="Y43">
        <f t="shared" si="16"/>
        <v>34.139793597261963</v>
      </c>
      <c r="Z43">
        <f t="shared" si="17"/>
        <v>323.29604609613568</v>
      </c>
      <c r="AA43">
        <f t="shared" si="18"/>
        <v>1217.928069662559</v>
      </c>
      <c r="AB43">
        <f t="shared" si="19"/>
        <v>2517.6201531814181</v>
      </c>
      <c r="AC43">
        <f t="shared" si="20"/>
        <v>14256.378525348235</v>
      </c>
      <c r="AD43">
        <f t="shared" si="21"/>
        <v>10082.10085160917</v>
      </c>
      <c r="AE43">
        <f t="shared" si="22"/>
        <v>72130.67624461466</v>
      </c>
      <c r="AF43">
        <f t="shared" si="23"/>
        <v>310989.12071629078</v>
      </c>
      <c r="AR43">
        <f t="shared" si="24"/>
        <v>1.0000205652390524</v>
      </c>
      <c r="AS43">
        <f t="shared" si="25"/>
        <v>1.0009143811037517</v>
      </c>
      <c r="AT43">
        <f t="shared" si="26"/>
        <v>1.0101963834384715</v>
      </c>
      <c r="AU43">
        <f t="shared" si="27"/>
        <v>1.043515046995654</v>
      </c>
      <c r="AV43">
        <f t="shared" si="28"/>
        <v>1.0941471121785058</v>
      </c>
      <c r="AW43">
        <f t="shared" si="29"/>
        <v>1.6139172373035255</v>
      </c>
      <c r="AX43">
        <f t="shared" si="30"/>
        <v>1.4539120233231899</v>
      </c>
      <c r="AY43">
        <f t="shared" si="31"/>
        <v>5.0373068159033298</v>
      </c>
      <c r="AZ43">
        <f t="shared" si="32"/>
        <v>23.6881095531676</v>
      </c>
      <c r="BA43">
        <f t="shared" si="33"/>
        <v>36.942039118653078</v>
      </c>
      <c r="BB43">
        <f t="shared" si="34"/>
        <v>0.67533292309823634</v>
      </c>
    </row>
    <row r="44" spans="1:54" x14ac:dyDescent="0.25">
      <c r="A44">
        <f t="shared" si="35"/>
        <v>-142.14999999999998</v>
      </c>
      <c r="C44">
        <f t="shared" si="4"/>
        <v>5.5700295920285277E-5</v>
      </c>
      <c r="D44">
        <f t="shared" si="4"/>
        <v>1.9498883917803084E-3</v>
      </c>
      <c r="E44">
        <f t="shared" si="4"/>
        <v>1.8766200420806897E-2</v>
      </c>
      <c r="F44">
        <f t="shared" si="4"/>
        <v>7.1436715834898981E-2</v>
      </c>
      <c r="G44">
        <f t="shared" si="4"/>
        <v>0.14838373654748249</v>
      </c>
      <c r="H44">
        <f t="shared" si="4"/>
        <v>0.85126076918712512</v>
      </c>
      <c r="I44">
        <f t="shared" si="4"/>
        <v>0.60059724284575511</v>
      </c>
      <c r="J44">
        <f t="shared" si="4"/>
        <v>4.3596751710150219</v>
      </c>
      <c r="K44">
        <f t="shared" si="4"/>
        <v>19.0045035507104</v>
      </c>
      <c r="L44">
        <f t="shared" si="5"/>
        <v>5.5700295920285277E-5</v>
      </c>
      <c r="N44">
        <f t="shared" si="6"/>
        <v>2.9315945221202778E-5</v>
      </c>
      <c r="O44">
        <f t="shared" si="7"/>
        <v>1.0262570483054255E-3</v>
      </c>
      <c r="P44">
        <f t="shared" si="8"/>
        <v>9.8769475898983668E-3</v>
      </c>
      <c r="Q44">
        <f t="shared" si="9"/>
        <v>3.7598271492052096E-2</v>
      </c>
      <c r="R44">
        <f t="shared" si="10"/>
        <v>7.8096703446043414E-2</v>
      </c>
      <c r="S44">
        <f t="shared" si="11"/>
        <v>0.44803198378269743</v>
      </c>
      <c r="T44">
        <f t="shared" si="12"/>
        <v>0.31610381202408167</v>
      </c>
      <c r="U44">
        <f t="shared" si="13"/>
        <v>2.2945658794815906</v>
      </c>
      <c r="V44">
        <f t="shared" si="14"/>
        <v>10.00237028984758</v>
      </c>
      <c r="X44">
        <f t="shared" si="15"/>
        <v>1</v>
      </c>
      <c r="Y44">
        <f t="shared" si="16"/>
        <v>35.006786940070562</v>
      </c>
      <c r="Z44">
        <f t="shared" si="17"/>
        <v>336.91383700481396</v>
      </c>
      <c r="AA44">
        <f t="shared" si="18"/>
        <v>1282.5195028969804</v>
      </c>
      <c r="AB44">
        <f t="shared" si="19"/>
        <v>2663.9667545005482</v>
      </c>
      <c r="AC44">
        <f t="shared" si="20"/>
        <v>15282.87696003259</v>
      </c>
      <c r="AD44">
        <f t="shared" si="21"/>
        <v>10782.658025826142</v>
      </c>
      <c r="AE44">
        <f t="shared" si="22"/>
        <v>78270.233559518456</v>
      </c>
      <c r="AF44">
        <f t="shared" si="23"/>
        <v>341192.14694852673</v>
      </c>
      <c r="AR44">
        <f t="shared" si="24"/>
        <v>1.0000186970578897</v>
      </c>
      <c r="AS44">
        <f t="shared" si="25"/>
        <v>1.0008524287980358</v>
      </c>
      <c r="AT44">
        <f t="shared" si="26"/>
        <v>1.0096606005244735</v>
      </c>
      <c r="AU44">
        <f t="shared" si="27"/>
        <v>1.0416601956931764</v>
      </c>
      <c r="AV44">
        <f t="shared" si="28"/>
        <v>1.0905701543880275</v>
      </c>
      <c r="AW44">
        <f t="shared" si="29"/>
        <v>1.5983361419394742</v>
      </c>
      <c r="AX44">
        <f t="shared" si="30"/>
        <v>1.441352906988111</v>
      </c>
      <c r="AY44">
        <f t="shared" si="31"/>
        <v>4.9829778517546677</v>
      </c>
      <c r="AZ44">
        <f t="shared" si="32"/>
        <v>23.630369830130014</v>
      </c>
      <c r="BA44">
        <f t="shared" si="33"/>
        <v>36.795798807273869</v>
      </c>
      <c r="BB44">
        <f t="shared" si="34"/>
        <v>0.67399489692241377</v>
      </c>
    </row>
    <row r="45" spans="1:54" x14ac:dyDescent="0.25">
      <c r="A45">
        <f t="shared" si="35"/>
        <v>-141.14999999999998</v>
      </c>
      <c r="C45">
        <f t="shared" si="4"/>
        <v>5.057209706863559E-5</v>
      </c>
      <c r="D45">
        <f t="shared" si="4"/>
        <v>1.8159709532548326E-3</v>
      </c>
      <c r="E45">
        <f t="shared" si="4"/>
        <v>1.7766511343837235E-2</v>
      </c>
      <c r="F45">
        <f t="shared" si="4"/>
        <v>6.8349488975343667E-2</v>
      </c>
      <c r="G45">
        <f t="shared" si="4"/>
        <v>0.14266782917318627</v>
      </c>
      <c r="H45">
        <f t="shared" si="4"/>
        <v>0.82935379022564015</v>
      </c>
      <c r="I45">
        <f t="shared" si="4"/>
        <v>0.58374742245818534</v>
      </c>
      <c r="J45">
        <f t="shared" si="4"/>
        <v>4.3001826076980736</v>
      </c>
      <c r="K45">
        <f t="shared" si="4"/>
        <v>18.955453941925168</v>
      </c>
      <c r="L45">
        <f t="shared" si="5"/>
        <v>5.057209706863559E-5</v>
      </c>
      <c r="N45">
        <f t="shared" si="6"/>
        <v>2.6616893194018731E-5</v>
      </c>
      <c r="O45">
        <f t="shared" si="7"/>
        <v>9.5577418592359613E-4</v>
      </c>
      <c r="P45">
        <f t="shared" si="8"/>
        <v>9.3507954441248604E-3</v>
      </c>
      <c r="Q45">
        <f t="shared" si="9"/>
        <v>3.5973415250180878E-2</v>
      </c>
      <c r="R45">
        <f t="shared" si="10"/>
        <v>7.5088331143782244E-2</v>
      </c>
      <c r="S45">
        <f t="shared" si="11"/>
        <v>0.4365019948556001</v>
      </c>
      <c r="T45">
        <f t="shared" si="12"/>
        <v>0.30723548550430807</v>
      </c>
      <c r="U45">
        <f t="shared" si="13"/>
        <v>2.2632540040516176</v>
      </c>
      <c r="V45">
        <f t="shared" si="14"/>
        <v>9.9765547062764046</v>
      </c>
      <c r="X45">
        <f t="shared" si="15"/>
        <v>1</v>
      </c>
      <c r="Y45">
        <f t="shared" si="16"/>
        <v>35.908555478532513</v>
      </c>
      <c r="Z45">
        <f t="shared" si="17"/>
        <v>351.31055213559421</v>
      </c>
      <c r="AA45">
        <f t="shared" si="18"/>
        <v>1351.5257016647124</v>
      </c>
      <c r="AB45">
        <f t="shared" si="19"/>
        <v>2821.0779746697062</v>
      </c>
      <c r="AC45">
        <f t="shared" si="20"/>
        <v>16399.434437137446</v>
      </c>
      <c r="AD45">
        <f t="shared" si="21"/>
        <v>11542.875543917691</v>
      </c>
      <c r="AE45">
        <f t="shared" si="22"/>
        <v>85030.735463904901</v>
      </c>
      <c r="AF45">
        <f t="shared" si="23"/>
        <v>374820.4057308351</v>
      </c>
      <c r="AR45">
        <f t="shared" si="24"/>
        <v>1.0000169756625323</v>
      </c>
      <c r="AS45">
        <f t="shared" si="25"/>
        <v>1.0007938843799862</v>
      </c>
      <c r="AT45">
        <f t="shared" si="26"/>
        <v>1.0091459733434391</v>
      </c>
      <c r="AU45">
        <f t="shared" si="27"/>
        <v>1.0398597983258679</v>
      </c>
      <c r="AV45">
        <f t="shared" si="28"/>
        <v>1.0870812908144107</v>
      </c>
      <c r="AW45">
        <f t="shared" si="29"/>
        <v>1.5829381138054153</v>
      </c>
      <c r="AX45">
        <f t="shared" si="30"/>
        <v>1.4289707036082806</v>
      </c>
      <c r="AY45">
        <f t="shared" si="31"/>
        <v>4.9286257377231193</v>
      </c>
      <c r="AZ45">
        <f t="shared" si="32"/>
        <v>23.571962054106237</v>
      </c>
      <c r="BA45">
        <f t="shared" si="33"/>
        <v>36.649394531769289</v>
      </c>
      <c r="BB45">
        <f t="shared" si="34"/>
        <v>0.67265270451105796</v>
      </c>
    </row>
    <row r="46" spans="1:54" x14ac:dyDescent="0.25">
      <c r="A46">
        <f t="shared" si="35"/>
        <v>-140.14999999999998</v>
      </c>
      <c r="C46">
        <f t="shared" si="4"/>
        <v>4.5852796549789203E-5</v>
      </c>
      <c r="D46">
        <f t="shared" si="4"/>
        <v>1.6895345338196394E-3</v>
      </c>
      <c r="E46">
        <f t="shared" si="4"/>
        <v>1.6806941831936685E-2</v>
      </c>
      <c r="F46">
        <f t="shared" si="4"/>
        <v>6.5354465610320392E-2</v>
      </c>
      <c r="G46">
        <f t="shared" si="4"/>
        <v>0.13709523048353653</v>
      </c>
      <c r="H46">
        <f t="shared" si="4"/>
        <v>0.80771001421611754</v>
      </c>
      <c r="I46">
        <f t="shared" si="4"/>
        <v>0.5671399736957965</v>
      </c>
      <c r="J46">
        <f t="shared" si="4"/>
        <v>4.2406703083469015</v>
      </c>
      <c r="K46">
        <f t="shared" si="4"/>
        <v>18.905833689955433</v>
      </c>
      <c r="L46">
        <f t="shared" si="5"/>
        <v>4.5852796549789203E-5</v>
      </c>
      <c r="N46">
        <f t="shared" si="6"/>
        <v>2.413305081567853E-5</v>
      </c>
      <c r="O46">
        <f t="shared" si="7"/>
        <v>8.8922870201033663E-4</v>
      </c>
      <c r="P46">
        <f t="shared" si="8"/>
        <v>8.8457588589140445E-3</v>
      </c>
      <c r="Q46">
        <f t="shared" si="9"/>
        <v>3.4397087163326526E-2</v>
      </c>
      <c r="R46">
        <f t="shared" si="10"/>
        <v>7.2155384465019234E-2</v>
      </c>
      <c r="S46">
        <f t="shared" si="11"/>
        <v>0.4251105337979566</v>
      </c>
      <c r="T46">
        <f t="shared" si="12"/>
        <v>0.29849472299778762</v>
      </c>
      <c r="U46">
        <f t="shared" si="13"/>
        <v>2.2319317412352113</v>
      </c>
      <c r="V46">
        <f t="shared" si="14"/>
        <v>9.950438784187071</v>
      </c>
      <c r="X46">
        <f t="shared" si="15"/>
        <v>1</v>
      </c>
      <c r="Y46">
        <f t="shared" si="16"/>
        <v>36.846924526949202</v>
      </c>
      <c r="Z46">
        <f t="shared" si="17"/>
        <v>366.54126021925157</v>
      </c>
      <c r="AA46">
        <f t="shared" si="18"/>
        <v>1425.310352430856</v>
      </c>
      <c r="AB46">
        <f t="shared" si="19"/>
        <v>2989.8989985195744</v>
      </c>
      <c r="AC46">
        <f t="shared" si="20"/>
        <v>17615.283581211163</v>
      </c>
      <c r="AD46">
        <f t="shared" si="21"/>
        <v>12368.710664789403</v>
      </c>
      <c r="AE46">
        <f t="shared" si="22"/>
        <v>92484.442115589933</v>
      </c>
      <c r="AF46">
        <f t="shared" si="23"/>
        <v>412315.82613345201</v>
      </c>
      <c r="AR46">
        <f t="shared" si="24"/>
        <v>1.0000153915231029</v>
      </c>
      <c r="AS46">
        <f t="shared" si="25"/>
        <v>1.0007386104240503</v>
      </c>
      <c r="AT46">
        <f t="shared" si="26"/>
        <v>1.0086519992025869</v>
      </c>
      <c r="AU46">
        <f t="shared" si="27"/>
        <v>1.0381131718462735</v>
      </c>
      <c r="AV46">
        <f t="shared" si="28"/>
        <v>1.0836798996956301</v>
      </c>
      <c r="AW46">
        <f t="shared" si="29"/>
        <v>1.5677250863721104</v>
      </c>
      <c r="AX46">
        <f t="shared" si="30"/>
        <v>1.4167666086407338</v>
      </c>
      <c r="AY46">
        <f t="shared" si="31"/>
        <v>4.8742555929475104</v>
      </c>
      <c r="AZ46">
        <f t="shared" si="32"/>
        <v>23.512874761973453</v>
      </c>
      <c r="BA46">
        <f t="shared" si="33"/>
        <v>36.502821122625448</v>
      </c>
      <c r="BB46">
        <f t="shared" si="34"/>
        <v>0.6713062733395283</v>
      </c>
    </row>
    <row r="47" spans="1:54" x14ac:dyDescent="0.25">
      <c r="A47">
        <f t="shared" si="35"/>
        <v>-139.14999999999998</v>
      </c>
      <c r="C47">
        <f t="shared" si="4"/>
        <v>4.1515396822999608E-5</v>
      </c>
      <c r="D47">
        <f t="shared" si="4"/>
        <v>1.5702715896004297E-3</v>
      </c>
      <c r="E47">
        <f t="shared" si="4"/>
        <v>1.5886515624241204E-2</v>
      </c>
      <c r="F47">
        <f t="shared" si="4"/>
        <v>6.245044907167082E-2</v>
      </c>
      <c r="G47">
        <f t="shared" si="4"/>
        <v>0.13166487560530987</v>
      </c>
      <c r="H47">
        <f t="shared" si="4"/>
        <v>0.78633215708540982</v>
      </c>
      <c r="I47">
        <f t="shared" si="4"/>
        <v>0.55077647253475837</v>
      </c>
      <c r="J47">
        <f t="shared" si="4"/>
        <v>4.1811440452527524</v>
      </c>
      <c r="K47">
        <f t="shared" si="4"/>
        <v>18.855632951718498</v>
      </c>
      <c r="L47">
        <f t="shared" si="5"/>
        <v>4.1515396822999608E-5</v>
      </c>
      <c r="N47">
        <f t="shared" si="6"/>
        <v>2.185020885421032E-5</v>
      </c>
      <c r="O47">
        <f t="shared" si="7"/>
        <v>8.2645873136864725E-4</v>
      </c>
      <c r="P47">
        <f t="shared" si="8"/>
        <v>8.3613240127585284E-3</v>
      </c>
      <c r="Q47">
        <f t="shared" si="9"/>
        <v>3.2868657406142539E-2</v>
      </c>
      <c r="R47">
        <f t="shared" si="10"/>
        <v>6.9297302950163092E-2</v>
      </c>
      <c r="S47">
        <f t="shared" si="11"/>
        <v>0.41385903004495256</v>
      </c>
      <c r="T47">
        <f t="shared" si="12"/>
        <v>0.28988235396566231</v>
      </c>
      <c r="U47">
        <f t="shared" si="13"/>
        <v>2.2006021290803961</v>
      </c>
      <c r="V47">
        <f t="shared" si="14"/>
        <v>9.9240173430097354</v>
      </c>
      <c r="X47">
        <f t="shared" si="15"/>
        <v>1</v>
      </c>
      <c r="Y47">
        <f t="shared" si="16"/>
        <v>37.823836691126033</v>
      </c>
      <c r="Z47">
        <f t="shared" si="17"/>
        <v>382.66563347504956</v>
      </c>
      <c r="AA47">
        <f t="shared" si="18"/>
        <v>1504.2720014920621</v>
      </c>
      <c r="AB47">
        <f t="shared" si="19"/>
        <v>3171.4709645354342</v>
      </c>
      <c r="AC47">
        <f t="shared" si="20"/>
        <v>18940.735660986873</v>
      </c>
      <c r="AD47">
        <f t="shared" si="21"/>
        <v>13266.800143642784</v>
      </c>
      <c r="AE47">
        <f t="shared" si="22"/>
        <v>100713.09358017243</v>
      </c>
      <c r="AF47">
        <f t="shared" si="23"/>
        <v>454184.09541186033</v>
      </c>
      <c r="AR47">
        <f t="shared" si="24"/>
        <v>1.0000139355772693</v>
      </c>
      <c r="AS47">
        <f t="shared" si="25"/>
        <v>1.0006864724818894</v>
      </c>
      <c r="AT47">
        <f t="shared" si="26"/>
        <v>1.0081781755352799</v>
      </c>
      <c r="AU47">
        <f t="shared" si="27"/>
        <v>1.0364196183859495</v>
      </c>
      <c r="AV47">
        <f t="shared" si="28"/>
        <v>1.0803653310565975</v>
      </c>
      <c r="AW47">
        <f t="shared" si="29"/>
        <v>1.5526989686165191</v>
      </c>
      <c r="AX47">
        <f t="shared" si="30"/>
        <v>1.4047417802021152</v>
      </c>
      <c r="AY47">
        <f t="shared" si="31"/>
        <v>4.8198726909648117</v>
      </c>
      <c r="AZ47">
        <f t="shared" si="32"/>
        <v>23.453096232688747</v>
      </c>
      <c r="BA47">
        <f t="shared" si="33"/>
        <v>36.356073205509176</v>
      </c>
      <c r="BB47">
        <f t="shared" si="34"/>
        <v>0.66995552833345418</v>
      </c>
    </row>
    <row r="48" spans="1:54" x14ac:dyDescent="0.25">
      <c r="A48">
        <f t="shared" si="35"/>
        <v>-138.14999999999998</v>
      </c>
      <c r="C48">
        <f t="shared" si="4"/>
        <v>3.7534253190333327E-5</v>
      </c>
      <c r="D48">
        <f t="shared" si="4"/>
        <v>1.4578814687011038E-3</v>
      </c>
      <c r="E48">
        <f t="shared" si="4"/>
        <v>1.5004257297773176E-2</v>
      </c>
      <c r="F48">
        <f t="shared" si="4"/>
        <v>5.9636217698731835E-2</v>
      </c>
      <c r="G48">
        <f t="shared" si="4"/>
        <v>0.12637565330051423</v>
      </c>
      <c r="H48">
        <f t="shared" si="4"/>
        <v>0.76522289716315472</v>
      </c>
      <c r="I48">
        <f t="shared" si="4"/>
        <v>0.53465844172506871</v>
      </c>
      <c r="J48">
        <f t="shared" si="4"/>
        <v>4.1216097635449858</v>
      </c>
      <c r="K48">
        <f t="shared" si="4"/>
        <v>18.804841661594637</v>
      </c>
      <c r="L48">
        <f t="shared" si="5"/>
        <v>3.7534253190333327E-5</v>
      </c>
      <c r="N48">
        <f t="shared" si="6"/>
        <v>1.9754870100175437E-5</v>
      </c>
      <c r="O48">
        <f t="shared" si="7"/>
        <v>7.6730603615847578E-4</v>
      </c>
      <c r="P48">
        <f t="shared" si="8"/>
        <v>7.8969775251437769E-3</v>
      </c>
      <c r="Q48">
        <f t="shared" si="9"/>
        <v>3.1387482999332549E-2</v>
      </c>
      <c r="R48">
        <f t="shared" si="10"/>
        <v>6.6513501737112748E-2</v>
      </c>
      <c r="S48">
        <f t="shared" si="11"/>
        <v>0.40274889324376567</v>
      </c>
      <c r="T48">
        <f t="shared" si="12"/>
        <v>0.28139917985529933</v>
      </c>
      <c r="U48">
        <f t="shared" si="13"/>
        <v>2.169268296602624</v>
      </c>
      <c r="V48">
        <f t="shared" si="14"/>
        <v>9.8972850850498091</v>
      </c>
      <c r="X48">
        <f t="shared" si="15"/>
        <v>1</v>
      </c>
      <c r="Y48">
        <f t="shared" si="16"/>
        <v>38.84136075142613</v>
      </c>
      <c r="Z48">
        <f t="shared" si="17"/>
        <v>399.7483904019013</v>
      </c>
      <c r="AA48">
        <f t="shared" si="18"/>
        <v>1588.8478557524813</v>
      </c>
      <c r="AB48">
        <f t="shared" si="19"/>
        <v>3366.9419945475661</v>
      </c>
      <c r="AC48">
        <f t="shared" si="20"/>
        <v>20387.321769338741</v>
      </c>
      <c r="AD48">
        <f t="shared" si="21"/>
        <v>14244.547214349961</v>
      </c>
      <c r="AE48">
        <f t="shared" si="22"/>
        <v>109809.29186587562</v>
      </c>
      <c r="AF48">
        <f t="shared" si="23"/>
        <v>501004.81728613924</v>
      </c>
      <c r="AR48">
        <f t="shared" si="24"/>
        <v>1.0000125992168112</v>
      </c>
      <c r="AS48">
        <f t="shared" si="25"/>
        <v>1.0006373391181167</v>
      </c>
      <c r="AT48">
        <f t="shared" si="26"/>
        <v>1.007724000206216</v>
      </c>
      <c r="AU48">
        <f t="shared" si="27"/>
        <v>1.0347784255014185</v>
      </c>
      <c r="AV48">
        <f t="shared" si="28"/>
        <v>1.0771369066221943</v>
      </c>
      <c r="AW48">
        <f t="shared" si="29"/>
        <v>1.5378616430891834</v>
      </c>
      <c r="AX48">
        <f t="shared" si="30"/>
        <v>1.3928973372954609</v>
      </c>
      <c r="AY48">
        <f t="shared" si="31"/>
        <v>4.7654824632160429</v>
      </c>
      <c r="AZ48">
        <f t="shared" si="32"/>
        <v>23.392614480214377</v>
      </c>
      <c r="BA48">
        <f t="shared" si="33"/>
        <v>36.209145194479817</v>
      </c>
      <c r="BB48">
        <f t="shared" si="34"/>
        <v>0.66860039177558583</v>
      </c>
    </row>
    <row r="49" spans="1:54" x14ac:dyDescent="0.25">
      <c r="A49">
        <f t="shared" si="35"/>
        <v>-137.14999999999998</v>
      </c>
      <c r="C49">
        <f t="shared" si="4"/>
        <v>3.3885033498064482E-5</v>
      </c>
      <c r="D49">
        <f t="shared" si="4"/>
        <v>1.3520704858325221E-3</v>
      </c>
      <c r="E49">
        <f t="shared" si="4"/>
        <v>1.4159192868636462E-2</v>
      </c>
      <c r="F49">
        <f t="shared" si="4"/>
        <v>5.6910525297064585E-2</v>
      </c>
      <c r="G49">
        <f t="shared" si="4"/>
        <v>0.1212264058673396</v>
      </c>
      <c r="H49">
        <f t="shared" si="4"/>
        <v>0.74438487234563888</v>
      </c>
      <c r="I49">
        <f t="shared" si="4"/>
        <v>0.51878734832869455</v>
      </c>
      <c r="J49">
        <f t="shared" si="4"/>
        <v>4.0620735850737901</v>
      </c>
      <c r="K49">
        <f t="shared" si="4"/>
        <v>18.753449525297889</v>
      </c>
      <c r="L49">
        <f t="shared" si="5"/>
        <v>3.3885033498064482E-5</v>
      </c>
      <c r="N49">
        <f t="shared" si="6"/>
        <v>1.7834228156876044E-5</v>
      </c>
      <c r="O49">
        <f t="shared" si="7"/>
        <v>7.1161604517501172E-4</v>
      </c>
      <c r="P49">
        <f t="shared" si="8"/>
        <v>7.4522067729665591E-3</v>
      </c>
      <c r="Q49">
        <f t="shared" si="9"/>
        <v>2.9952908051086625E-2</v>
      </c>
      <c r="R49">
        <f t="shared" si="10"/>
        <v>6.3803371509126114E-2</v>
      </c>
      <c r="S49">
        <f t="shared" si="11"/>
        <v>0.39178151176086257</v>
      </c>
      <c r="T49">
        <f t="shared" si="12"/>
        <v>0.2730459728045761</v>
      </c>
      <c r="U49">
        <f t="shared" si="13"/>
        <v>2.1379334658283109</v>
      </c>
      <c r="V49">
        <f t="shared" si="14"/>
        <v>9.8702365922620476</v>
      </c>
      <c r="X49">
        <f t="shared" si="15"/>
        <v>1</v>
      </c>
      <c r="Y49">
        <f t="shared" si="16"/>
        <v>39.901701319249177</v>
      </c>
      <c r="Z49">
        <f t="shared" si="17"/>
        <v>417.85978666496635</v>
      </c>
      <c r="AA49">
        <f t="shared" si="18"/>
        <v>1679.5180474091997</v>
      </c>
      <c r="AB49">
        <f t="shared" si="19"/>
        <v>3577.5796377555321</v>
      </c>
      <c r="AC49">
        <f t="shared" si="20"/>
        <v>21967.954447740423</v>
      </c>
      <c r="AD49">
        <f t="shared" si="21"/>
        <v>15310.220907951227</v>
      </c>
      <c r="AE49">
        <f t="shared" si="22"/>
        <v>119878.10445298265</v>
      </c>
      <c r="AF49">
        <f t="shared" si="23"/>
        <v>553443.44063785824</v>
      </c>
      <c r="AR49">
        <f t="shared" si="24"/>
        <v>1.0000113742740939</v>
      </c>
      <c r="AS49">
        <f t="shared" si="25"/>
        <v>1.0005910819429236</v>
      </c>
      <c r="AT49">
        <f t="shared" si="26"/>
        <v>1.0072889718209133</v>
      </c>
      <c r="AU49">
        <f t="shared" si="27"/>
        <v>1.0331888664416864</v>
      </c>
      <c r="AV49">
        <f t="shared" si="28"/>
        <v>1.073993919756814</v>
      </c>
      <c r="AW49">
        <f t="shared" si="29"/>
        <v>1.5232149639207571</v>
      </c>
      <c r="AX49">
        <f t="shared" si="30"/>
        <v>1.3812343580010848</v>
      </c>
      <c r="AY49">
        <f t="shared" si="31"/>
        <v>4.7110905025935104</v>
      </c>
      <c r="AZ49">
        <f t="shared" si="32"/>
        <v>23.331417246219157</v>
      </c>
      <c r="BA49">
        <f t="shared" si="33"/>
        <v>36.062031284970942</v>
      </c>
      <c r="BB49">
        <f t="shared" si="34"/>
        <v>0.66724078320904434</v>
      </c>
    </row>
    <row r="50" spans="1:54" x14ac:dyDescent="0.25">
      <c r="A50">
        <f t="shared" si="35"/>
        <v>-136.14999999999998</v>
      </c>
      <c r="C50">
        <f t="shared" si="4"/>
        <v>3.0544677623330844E-5</v>
      </c>
      <c r="D50">
        <f t="shared" si="4"/>
        <v>1.2525519896142126E-3</v>
      </c>
      <c r="E50">
        <f t="shared" si="4"/>
        <v>1.3350350400877096E-2</v>
      </c>
      <c r="F50">
        <f t="shared" si="4"/>
        <v>5.4272101634974042E-2</v>
      </c>
      <c r="G50">
        <f t="shared" si="4"/>
        <v>0.11621592908672089</v>
      </c>
      <c r="H50">
        <f t="shared" si="4"/>
        <v>0.72382067717229714</v>
      </c>
      <c r="I50">
        <f t="shared" si="4"/>
        <v>0.50316460120991591</v>
      </c>
      <c r="J50">
        <f t="shared" si="4"/>
        <v>4.0025418123353056</v>
      </c>
      <c r="K50">
        <f t="shared" si="4"/>
        <v>18.701446013552289</v>
      </c>
      <c r="L50">
        <f t="shared" si="5"/>
        <v>3.0544677623330844E-5</v>
      </c>
      <c r="N50">
        <f t="shared" si="6"/>
        <v>1.6076146117542551E-5</v>
      </c>
      <c r="O50">
        <f t="shared" si="7"/>
        <v>6.5923788927063826E-4</v>
      </c>
      <c r="P50">
        <f t="shared" si="8"/>
        <v>7.0265002109879456E-3</v>
      </c>
      <c r="Q50">
        <f t="shared" si="9"/>
        <v>2.8564264018407393E-2</v>
      </c>
      <c r="R50">
        <f t="shared" si="10"/>
        <v>6.1166278466695208E-2</v>
      </c>
      <c r="S50">
        <f t="shared" si="11"/>
        <v>0.38095825114331433</v>
      </c>
      <c r="T50">
        <f t="shared" si="12"/>
        <v>0.26482347432100839</v>
      </c>
      <c r="U50">
        <f t="shared" si="13"/>
        <v>2.1066009538606871</v>
      </c>
      <c r="V50">
        <f t="shared" si="14"/>
        <v>9.8428663229222586</v>
      </c>
      <c r="X50">
        <f t="shared" si="15"/>
        <v>1</v>
      </c>
      <c r="Y50">
        <f t="shared" si="16"/>
        <v>41.007209342994663</v>
      </c>
      <c r="Z50">
        <f t="shared" si="17"/>
        <v>437.0761598963395</v>
      </c>
      <c r="AA50">
        <f t="shared" si="18"/>
        <v>1776.8104251825384</v>
      </c>
      <c r="AB50">
        <f t="shared" si="19"/>
        <v>3804.7849291410444</v>
      </c>
      <c r="AC50">
        <f t="shared" si="20"/>
        <v>23697.112999464873</v>
      </c>
      <c r="AD50">
        <f t="shared" si="21"/>
        <v>16473.069626558616</v>
      </c>
      <c r="AE50">
        <f t="shared" si="22"/>
        <v>131038.92801533635</v>
      </c>
      <c r="AF50">
        <f t="shared" si="23"/>
        <v>612265.29361919418</v>
      </c>
      <c r="AR50">
        <f t="shared" si="24"/>
        <v>1.0000102530084682</v>
      </c>
      <c r="AS50">
        <f t="shared" si="25"/>
        <v>1.0005475756415008</v>
      </c>
      <c r="AT50">
        <f t="shared" si="26"/>
        <v>1.006872590039144</v>
      </c>
      <c r="AU50">
        <f t="shared" si="27"/>
        <v>1.0316502004378036</v>
      </c>
      <c r="AV50">
        <f t="shared" si="28"/>
        <v>1.0709356354317454</v>
      </c>
      <c r="AW50">
        <f t="shared" si="29"/>
        <v>1.5087607547671307</v>
      </c>
      <c r="AX50">
        <f t="shared" si="30"/>
        <v>1.3697538776323397</v>
      </c>
      <c r="AY50">
        <f t="shared" si="31"/>
        <v>4.6567025670267714</v>
      </c>
      <c r="AZ50">
        <f t="shared" si="32"/>
        <v>23.269491992548193</v>
      </c>
      <c r="BA50">
        <f t="shared" si="33"/>
        <v>35.914725446533097</v>
      </c>
      <c r="BB50">
        <f t="shared" si="34"/>
        <v>0.66587661933681153</v>
      </c>
    </row>
    <row r="51" spans="1:54" x14ac:dyDescent="0.25">
      <c r="A51">
        <f t="shared" si="35"/>
        <v>-135.14999999999998</v>
      </c>
      <c r="C51">
        <f t="shared" si="4"/>
        <v>2.7491356811836772E-5</v>
      </c>
      <c r="D51">
        <f t="shared" si="4"/>
        <v>1.1590464223529425E-3</v>
      </c>
      <c r="E51">
        <f t="shared" si="4"/>
        <v>1.2576760622274691E-2</v>
      </c>
      <c r="F51">
        <f t="shared" si="4"/>
        <v>5.1719652978587688E-2</v>
      </c>
      <c r="G51">
        <f t="shared" si="4"/>
        <v>0.11134297221672017</v>
      </c>
      <c r="H51">
        <f t="shared" si="4"/>
        <v>0.70353285981421321</v>
      </c>
      <c r="I51">
        <f t="shared" si="4"/>
        <v>0.48779154847910478</v>
      </c>
      <c r="J51">
        <f t="shared" si="4"/>
        <v>3.9430209324359877</v>
      </c>
      <c r="K51">
        <f t="shared" si="4"/>
        <v>18.648820355566848</v>
      </c>
      <c r="L51">
        <f t="shared" si="5"/>
        <v>2.7491356811836772E-5</v>
      </c>
      <c r="N51">
        <f t="shared" si="6"/>
        <v>1.4469135164124618E-5</v>
      </c>
      <c r="O51">
        <f t="shared" si="7"/>
        <v>6.100244328173382E-4</v>
      </c>
      <c r="P51">
        <f t="shared" si="8"/>
        <v>6.6193476959340485E-3</v>
      </c>
      <c r="Q51">
        <f t="shared" si="9"/>
        <v>2.7220869988730363E-2</v>
      </c>
      <c r="R51">
        <f t="shared" si="10"/>
        <v>5.8601564324589565E-2</v>
      </c>
      <c r="S51">
        <f t="shared" si="11"/>
        <v>0.37028045253379643</v>
      </c>
      <c r="T51">
        <f t="shared" si="12"/>
        <v>0.25673239393637093</v>
      </c>
      <c r="U51">
        <f t="shared" si="13"/>
        <v>2.0752741749663093</v>
      </c>
      <c r="V51">
        <f t="shared" si="14"/>
        <v>9.815168608193078</v>
      </c>
      <c r="X51">
        <f t="shared" si="15"/>
        <v>1</v>
      </c>
      <c r="Y51">
        <f t="shared" si="16"/>
        <v>42.160393547905919</v>
      </c>
      <c r="Z51">
        <f t="shared" si="17"/>
        <v>457.48053500435446</v>
      </c>
      <c r="AA51">
        <f t="shared" si="18"/>
        <v>1881.3059439946994</v>
      </c>
      <c r="AB51">
        <f t="shared" si="19"/>
        <v>4050.1082932647382</v>
      </c>
      <c r="AC51">
        <f t="shared" si="20"/>
        <v>25591.056295602611</v>
      </c>
      <c r="AD51">
        <f t="shared" si="21"/>
        <v>17743.451216968657</v>
      </c>
      <c r="AE51">
        <f t="shared" si="22"/>
        <v>143427.65835181577</v>
      </c>
      <c r="AF51">
        <f t="shared" si="23"/>
        <v>678352.12656864384</v>
      </c>
      <c r="AR51">
        <f t="shared" si="24"/>
        <v>1.0000092280926212</v>
      </c>
      <c r="AS51">
        <f t="shared" si="25"/>
        <v>1.000506698000172</v>
      </c>
      <c r="AT51">
        <f t="shared" si="26"/>
        <v>1.0064743558919371</v>
      </c>
      <c r="AU51">
        <f t="shared" si="27"/>
        <v>1.0301616730149081</v>
      </c>
      <c r="AV51">
        <f t="shared" si="28"/>
        <v>1.0679612902217437</v>
      </c>
      <c r="AW51">
        <f t="shared" si="29"/>
        <v>1.4945008066926997</v>
      </c>
      <c r="AX51">
        <f t="shared" si="30"/>
        <v>1.3584568868571631</v>
      </c>
      <c r="AY51">
        <f t="shared" si="31"/>
        <v>4.6023245831044646</v>
      </c>
      <c r="AZ51">
        <f t="shared" si="32"/>
        <v>23.206825893452962</v>
      </c>
      <c r="BA51">
        <f t="shared" si="33"/>
        <v>35.76722141532867</v>
      </c>
      <c r="BB51">
        <f t="shared" si="34"/>
        <v>0.6645078139172963</v>
      </c>
    </row>
    <row r="52" spans="1:54" x14ac:dyDescent="0.25">
      <c r="A52">
        <f t="shared" si="35"/>
        <v>-134.14999999999998</v>
      </c>
      <c r="C52">
        <f t="shared" si="4"/>
        <v>2.4704432932702484E-5</v>
      </c>
      <c r="D52">
        <f t="shared" si="4"/>
        <v>1.0712813721136046E-3</v>
      </c>
      <c r="E52">
        <f t="shared" si="4"/>
        <v>1.1837457546280249E-2</v>
      </c>
      <c r="F52">
        <f t="shared" si="4"/>
        <v>4.9251862666216749E-2</v>
      </c>
      <c r="G52">
        <f t="shared" si="4"/>
        <v>0.10660623803696938</v>
      </c>
      <c r="H52">
        <f t="shared" si="4"/>
        <v>0.68352391897413012</v>
      </c>
      <c r="I52">
        <f t="shared" si="4"/>
        <v>0.47266947489137734</v>
      </c>
      <c r="J52">
        <f t="shared" si="4"/>
        <v>3.8835176210926488</v>
      </c>
      <c r="K52">
        <f t="shared" si="4"/>
        <v>18.595561532302305</v>
      </c>
      <c r="L52">
        <f t="shared" si="5"/>
        <v>2.4704432932702484E-5</v>
      </c>
      <c r="N52">
        <f t="shared" si="6"/>
        <v>1.3002333122474992E-5</v>
      </c>
      <c r="O52">
        <f t="shared" si="7"/>
        <v>5.6383230111242352E-4</v>
      </c>
      <c r="P52">
        <f t="shared" si="8"/>
        <v>6.2302408138317101E-3</v>
      </c>
      <c r="Q52">
        <f t="shared" si="9"/>
        <v>2.5922032982219342E-2</v>
      </c>
      <c r="R52">
        <f t="shared" si="10"/>
        <v>5.6108546335247041E-2</v>
      </c>
      <c r="S52">
        <f t="shared" si="11"/>
        <v>0.35974943103901585</v>
      </c>
      <c r="T52">
        <f t="shared" si="12"/>
        <v>0.24877340783756705</v>
      </c>
      <c r="U52">
        <f t="shared" si="13"/>
        <v>2.0439566426803415</v>
      </c>
      <c r="V52">
        <f t="shared" si="14"/>
        <v>9.7871376485801616</v>
      </c>
      <c r="X52">
        <f t="shared" si="15"/>
        <v>1</v>
      </c>
      <c r="Y52">
        <f t="shared" si="16"/>
        <v>43.363932903535556</v>
      </c>
      <c r="Z52">
        <f t="shared" si="17"/>
        <v>479.16329747486003</v>
      </c>
      <c r="AA52">
        <f t="shared" si="18"/>
        <v>1993.6447357599377</v>
      </c>
      <c r="AB52">
        <f t="shared" si="19"/>
        <v>4315.2675605781424</v>
      </c>
      <c r="AC52">
        <f t="shared" si="20"/>
        <v>27668.067542214885</v>
      </c>
      <c r="AD52">
        <f t="shared" si="21"/>
        <v>19132.982172834305</v>
      </c>
      <c r="AE52">
        <f t="shared" si="22"/>
        <v>157199.22135722628</v>
      </c>
      <c r="AF52">
        <f t="shared" si="23"/>
        <v>752721.65052153205</v>
      </c>
      <c r="AR52">
        <f t="shared" si="24"/>
        <v>1.0000082925989</v>
      </c>
      <c r="AS52">
        <f t="shared" si="25"/>
        <v>1.0004683299291581</v>
      </c>
      <c r="AT52">
        <f t="shared" si="26"/>
        <v>1.0060937721017429</v>
      </c>
      <c r="AU52">
        <f t="shared" si="27"/>
        <v>1.0287225163271803</v>
      </c>
      <c r="AV52">
        <f t="shared" si="28"/>
        <v>1.065070092332157</v>
      </c>
      <c r="AW52">
        <f t="shared" si="29"/>
        <v>1.4804368759914379</v>
      </c>
      <c r="AX52">
        <f t="shared" si="30"/>
        <v>1.347344329786458</v>
      </c>
      <c r="AY52">
        <f t="shared" si="31"/>
        <v>4.547962649728726</v>
      </c>
      <c r="AZ52">
        <f t="shared" si="32"/>
        <v>23.143405827573417</v>
      </c>
      <c r="BA52">
        <f t="shared" si="33"/>
        <v>35.619512686369177</v>
      </c>
      <c r="BB52">
        <f t="shared" si="34"/>
        <v>0.66313427765580668</v>
      </c>
    </row>
    <row r="53" spans="1:54" x14ac:dyDescent="0.25">
      <c r="A53">
        <f t="shared" si="35"/>
        <v>-133.14999999999998</v>
      </c>
      <c r="C53">
        <f t="shared" si="4"/>
        <v>2.2164417716678047E-5</v>
      </c>
      <c r="D53">
        <f t="shared" si="4"/>
        <v>9.88991616910408E-4</v>
      </c>
      <c r="E53">
        <f t="shared" si="4"/>
        <v>1.1131479099267911E-2</v>
      </c>
      <c r="F53">
        <f t="shared" si="4"/>
        <v>4.6867391722676482E-2</v>
      </c>
      <c r="G53">
        <f t="shared" si="4"/>
        <v>0.10200438294543383</v>
      </c>
      <c r="H53">
        <f t="shared" si="4"/>
        <v>0.66379630069765605</v>
      </c>
      <c r="I53">
        <f t="shared" si="4"/>
        <v>0.45779959920175373</v>
      </c>
      <c r="J53">
        <f t="shared" si="4"/>
        <v>3.8240387466642036</v>
      </c>
      <c r="K53">
        <f t="shared" si="4"/>
        <v>18.541658269522507</v>
      </c>
      <c r="L53">
        <f t="shared" si="5"/>
        <v>2.2164417716678047E-5</v>
      </c>
      <c r="N53">
        <f t="shared" si="6"/>
        <v>1.166548300877792E-5</v>
      </c>
      <c r="O53">
        <f t="shared" si="7"/>
        <v>5.2052190363705692E-4</v>
      </c>
      <c r="P53">
        <f t="shared" si="8"/>
        <v>5.8586732101410062E-3</v>
      </c>
      <c r="Q53">
        <f t="shared" si="9"/>
        <v>2.4667048275092886E-2</v>
      </c>
      <c r="R53">
        <f t="shared" si="10"/>
        <v>5.368651733970202E-2</v>
      </c>
      <c r="S53">
        <f t="shared" si="11"/>
        <v>0.34936647405139792</v>
      </c>
      <c r="T53">
        <f t="shared" si="12"/>
        <v>0.24094715747460724</v>
      </c>
      <c r="U53">
        <f t="shared" si="13"/>
        <v>2.0126519719285283</v>
      </c>
      <c r="V53">
        <f t="shared" si="14"/>
        <v>9.7587675102750051</v>
      </c>
      <c r="X53">
        <f t="shared" si="15"/>
        <v>1</v>
      </c>
      <c r="Y53">
        <f t="shared" si="16"/>
        <v>44.620690223060635</v>
      </c>
      <c r="Z53">
        <f t="shared" si="17"/>
        <v>502.22294316767966</v>
      </c>
      <c r="AA53">
        <f t="shared" si="18"/>
        <v>2114.53295646067</v>
      </c>
      <c r="AB53">
        <f t="shared" si="19"/>
        <v>4602.1684056549184</v>
      </c>
      <c r="AC53">
        <f t="shared" si="20"/>
        <v>29948.736266514668</v>
      </c>
      <c r="AD53">
        <f t="shared" si="21"/>
        <v>20654.70905004978</v>
      </c>
      <c r="AE53">
        <f t="shared" si="22"/>
        <v>172530.53049017082</v>
      </c>
      <c r="AF53">
        <f t="shared" si="23"/>
        <v>836550.66000540485</v>
      </c>
      <c r="AR53">
        <f t="shared" si="24"/>
        <v>1.0000074399856282</v>
      </c>
      <c r="AS53">
        <f t="shared" si="25"/>
        <v>1.0004323554818952</v>
      </c>
      <c r="AT53">
        <f t="shared" si="26"/>
        <v>1.0057303434053344</v>
      </c>
      <c r="AU53">
        <f t="shared" si="27"/>
        <v>1.0273319495161002</v>
      </c>
      <c r="AV53">
        <f t="shared" si="28"/>
        <v>1.0622612216579888</v>
      </c>
      <c r="AW53">
        <f t="shared" si="29"/>
        <v>1.4665706819455504</v>
      </c>
      <c r="AX53">
        <f t="shared" si="30"/>
        <v>1.3364171020305144</v>
      </c>
      <c r="AY53">
        <f t="shared" si="31"/>
        <v>4.4936230417985694</v>
      </c>
      <c r="AZ53">
        <f t="shared" si="32"/>
        <v>23.079218369663636</v>
      </c>
      <c r="BA53">
        <f t="shared" si="33"/>
        <v>35.471592505485219</v>
      </c>
      <c r="BB53">
        <f t="shared" si="34"/>
        <v>0.66175591809174406</v>
      </c>
    </row>
    <row r="54" spans="1:54" x14ac:dyDescent="0.25">
      <c r="A54">
        <f t="shared" si="35"/>
        <v>-132.14999999999998</v>
      </c>
      <c r="C54">
        <f t="shared" si="4"/>
        <v>1.9852932043863596E-5</v>
      </c>
      <c r="D54">
        <f t="shared" si="4"/>
        <v>9.1191916085990653E-4</v>
      </c>
      <c r="E54">
        <f t="shared" si="4"/>
        <v>1.0457867752217921E-2</v>
      </c>
      <c r="F54">
        <f t="shared" si="4"/>
        <v>4.4564879514184495E-2</v>
      </c>
      <c r="G54">
        <f t="shared" si="4"/>
        <v>9.7536017109777343E-2</v>
      </c>
      <c r="H54">
        <f t="shared" si="4"/>
        <v>0.64435239509552145</v>
      </c>
      <c r="I54">
        <f t="shared" si="4"/>
        <v>0.44318307147869951</v>
      </c>
      <c r="J54">
        <f t="shared" si="4"/>
        <v>3.7645913742107422</v>
      </c>
      <c r="K54">
        <f t="shared" si="4"/>
        <v>18.487099030622918</v>
      </c>
      <c r="L54">
        <f t="shared" si="5"/>
        <v>1.9852932043863596E-5</v>
      </c>
      <c r="N54">
        <f t="shared" si="6"/>
        <v>1.0448911602033473E-5</v>
      </c>
      <c r="O54">
        <f t="shared" si="7"/>
        <v>4.7995745308416137E-4</v>
      </c>
      <c r="P54">
        <f t="shared" si="8"/>
        <v>5.5041409222199586E-3</v>
      </c>
      <c r="Q54">
        <f t="shared" si="9"/>
        <v>2.3455199744307629E-2</v>
      </c>
      <c r="R54">
        <f t="shared" si="10"/>
        <v>5.1334745847251236E-2</v>
      </c>
      <c r="S54">
        <f t="shared" si="11"/>
        <v>0.33913283952395867</v>
      </c>
      <c r="T54">
        <f t="shared" si="12"/>
        <v>0.23325424814668397</v>
      </c>
      <c r="U54">
        <f t="shared" si="13"/>
        <v>1.9813638811635486</v>
      </c>
      <c r="V54">
        <f t="shared" si="14"/>
        <v>9.7300521213804831</v>
      </c>
      <c r="X54">
        <f t="shared" si="15"/>
        <v>1</v>
      </c>
      <c r="Y54">
        <f t="shared" si="16"/>
        <v>45.933727010453069</v>
      </c>
      <c r="Z54">
        <f t="shared" si="17"/>
        <v>526.76691428309073</v>
      </c>
      <c r="AA54">
        <f t="shared" si="18"/>
        <v>2244.7505192543681</v>
      </c>
      <c r="AB54">
        <f t="shared" si="19"/>
        <v>4912.9275662798154</v>
      </c>
      <c r="AC54">
        <f t="shared" si="20"/>
        <v>32456.283720302479</v>
      </c>
      <c r="AD54">
        <f t="shared" si="21"/>
        <v>22323.305721266715</v>
      </c>
      <c r="AE54">
        <f t="shared" si="22"/>
        <v>189623.94904153974</v>
      </c>
      <c r="AF54">
        <f t="shared" si="23"/>
        <v>931202.4536112363</v>
      </c>
      <c r="AR54">
        <f t="shared" si="24"/>
        <v>1.0000066640834411</v>
      </c>
      <c r="AS54">
        <f t="shared" si="25"/>
        <v>1.0003986618708407</v>
      </c>
      <c r="AT54">
        <f t="shared" si="26"/>
        <v>1.0053835768789903</v>
      </c>
      <c r="AU54">
        <f t="shared" si="27"/>
        <v>1.0259891790923674</v>
      </c>
      <c r="AV54">
        <f t="shared" si="28"/>
        <v>1.0595338298762886</v>
      </c>
      <c r="AW54">
        <f t="shared" si="29"/>
        <v>1.4529039045216054</v>
      </c>
      <c r="AX54">
        <f t="shared" si="30"/>
        <v>1.3256760487248485</v>
      </c>
      <c r="AY54">
        <f t="shared" si="31"/>
        <v>4.4393122139182397</v>
      </c>
      <c r="AZ54">
        <f t="shared" si="32"/>
        <v>23.014249782052097</v>
      </c>
      <c r="BA54">
        <f t="shared" si="33"/>
        <v>35.32345386101872</v>
      </c>
      <c r="BB54">
        <f t="shared" si="34"/>
        <v>0.66037263948133085</v>
      </c>
    </row>
    <row r="55" spans="1:54" x14ac:dyDescent="0.25">
      <c r="A55">
        <f t="shared" si="35"/>
        <v>-131.14999999999998</v>
      </c>
      <c r="C55">
        <f t="shared" si="4"/>
        <v>1.7752665346795232E-5</v>
      </c>
      <c r="D55">
        <f t="shared" si="4"/>
        <v>8.3981326215210256E-4</v>
      </c>
      <c r="E55">
        <f t="shared" si="4"/>
        <v>9.8156711558993626E-3</v>
      </c>
      <c r="F55">
        <f t="shared" si="4"/>
        <v>4.2342944444397256E-2</v>
      </c>
      <c r="G55">
        <f t="shared" si="4"/>
        <v>9.3199704675623052E-2</v>
      </c>
      <c r="H55">
        <f t="shared" si="4"/>
        <v>0.62519453297695926</v>
      </c>
      <c r="I55">
        <f t="shared" ref="D55:K87" si="36">I$5/100*EXP(5.372697*(1+I$8)*(1-I$2+273.15)/$A55)</f>
        <v>0.42882097037815753</v>
      </c>
      <c r="J55">
        <f t="shared" si="36"/>
        <v>3.7051827695750257</v>
      </c>
      <c r="K55">
        <f t="shared" si="36"/>
        <v>18.431872009228627</v>
      </c>
      <c r="L55">
        <f t="shared" si="5"/>
        <v>1.7752665346795232E-5</v>
      </c>
      <c r="N55">
        <f t="shared" si="6"/>
        <v>9.3435080772606498E-6</v>
      </c>
      <c r="O55">
        <f t="shared" si="7"/>
        <v>4.42006980080054E-4</v>
      </c>
      <c r="P55">
        <f t="shared" si="8"/>
        <v>5.1661427136312438E-3</v>
      </c>
      <c r="Q55">
        <f t="shared" si="9"/>
        <v>2.2285760233893292E-2</v>
      </c>
      <c r="R55">
        <f t="shared" si="10"/>
        <v>4.9052476145064763E-2</v>
      </c>
      <c r="S55">
        <f t="shared" si="11"/>
        <v>0.3290497541983996</v>
      </c>
      <c r="T55">
        <f t="shared" si="12"/>
        <v>0.22569524756745135</v>
      </c>
      <c r="U55">
        <f t="shared" si="13"/>
        <v>1.9500961945131714</v>
      </c>
      <c r="V55">
        <f t="shared" si="14"/>
        <v>9.7009852680150672</v>
      </c>
      <c r="X55">
        <f t="shared" si="15"/>
        <v>1</v>
      </c>
      <c r="Y55">
        <f t="shared" si="16"/>
        <v>47.30631968476262</v>
      </c>
      <c r="Z55">
        <f t="shared" si="17"/>
        <v>552.9125325212824</v>
      </c>
      <c r="AA55">
        <f t="shared" si="18"/>
        <v>2385.1598403527128</v>
      </c>
      <c r="AB55">
        <f t="shared" si="19"/>
        <v>5249.8992604762734</v>
      </c>
      <c r="AC55">
        <f t="shared" si="20"/>
        <v>35216.939020924052</v>
      </c>
      <c r="AD55">
        <f t="shared" si="21"/>
        <v>24155.30073942219</v>
      </c>
      <c r="AE55">
        <f t="shared" si="22"/>
        <v>208711.35106728619</v>
      </c>
      <c r="AF55">
        <f t="shared" si="23"/>
        <v>1038259.419031746</v>
      </c>
      <c r="AR55">
        <f t="shared" si="24"/>
        <v>1.0000059590816566</v>
      </c>
      <c r="AS55">
        <f t="shared" si="25"/>
        <v>1.0003671394796998</v>
      </c>
      <c r="AT55">
        <f t="shared" si="26"/>
        <v>1.0050529822654779</v>
      </c>
      <c r="AU55">
        <f t="shared" si="27"/>
        <v>1.0246933993418144</v>
      </c>
      <c r="AV55">
        <f t="shared" si="28"/>
        <v>1.0568870405732682</v>
      </c>
      <c r="AW55">
        <f t="shared" si="29"/>
        <v>1.4394381820041979</v>
      </c>
      <c r="AX55">
        <f t="shared" si="30"/>
        <v>1.315121962527005</v>
      </c>
      <c r="AY55">
        <f t="shared" si="31"/>
        <v>4.3850368041260417</v>
      </c>
      <c r="AZ55">
        <f t="shared" si="32"/>
        <v>22.948486005827455</v>
      </c>
      <c r="BA55">
        <f t="shared" si="33"/>
        <v>35.175089475226613</v>
      </c>
      <c r="BB55">
        <f t="shared" si="34"/>
        <v>0.6589843426756713</v>
      </c>
    </row>
    <row r="56" spans="1:54" x14ac:dyDescent="0.25">
      <c r="A56">
        <f t="shared" si="35"/>
        <v>-130.14999999999998</v>
      </c>
      <c r="C56">
        <f t="shared" ref="C56:C119" si="37">C$5/100*EXP(5.372697*(1+C$8)*(1-C$2+273.15)/$A56)</f>
        <v>1.5847335194267337E-5</v>
      </c>
      <c r="D56">
        <f t="shared" si="36"/>
        <v>7.7243045271149443E-4</v>
      </c>
      <c r="E56">
        <f t="shared" si="36"/>
        <v>9.203942778570947E-3</v>
      </c>
      <c r="F56">
        <f t="shared" si="36"/>
        <v>4.0200184692077298E-2</v>
      </c>
      <c r="G56">
        <f t="shared" si="36"/>
        <v>8.8993964034007583E-2</v>
      </c>
      <c r="H56">
        <f t="shared" si="36"/>
        <v>0.6063249823944945</v>
      </c>
      <c r="I56">
        <f t="shared" si="36"/>
        <v>0.41471430038042228</v>
      </c>
      <c r="J56">
        <f t="shared" si="36"/>
        <v>3.645820403481038</v>
      </c>
      <c r="K56">
        <f t="shared" si="36"/>
        <v>18.375965121553879</v>
      </c>
      <c r="L56">
        <f t="shared" si="5"/>
        <v>1.5847335194267337E-5</v>
      </c>
      <c r="N56">
        <f t="shared" si="6"/>
        <v>8.3407027338249153E-6</v>
      </c>
      <c r="O56">
        <f t="shared" si="7"/>
        <v>4.065423435323655E-4</v>
      </c>
      <c r="P56">
        <f t="shared" si="8"/>
        <v>4.8441804097741825E-3</v>
      </c>
      <c r="Q56">
        <f t="shared" si="9"/>
        <v>2.1157991943198579E-2</v>
      </c>
      <c r="R56">
        <f t="shared" si="10"/>
        <v>4.6838928438951363E-2</v>
      </c>
      <c r="S56">
        <f t="shared" si="11"/>
        <v>0.31911841178657607</v>
      </c>
      <c r="T56">
        <f t="shared" si="12"/>
        <v>0.21827068441074859</v>
      </c>
      <c r="U56">
        <f t="shared" si="13"/>
        <v>1.9188528439373884</v>
      </c>
      <c r="V56">
        <f t="shared" si="14"/>
        <v>9.6715605902915165</v>
      </c>
      <c r="X56">
        <f t="shared" si="15"/>
        <v>1</v>
      </c>
      <c r="Y56">
        <f t="shared" si="16"/>
        <v>48.741977325684118</v>
      </c>
      <c r="Z56">
        <f t="shared" si="17"/>
        <v>580.78804201102582</v>
      </c>
      <c r="AA56">
        <f t="shared" si="18"/>
        <v>2536.7157442734874</v>
      </c>
      <c r="AB56">
        <f t="shared" si="19"/>
        <v>5615.7052869179242</v>
      </c>
      <c r="AC56">
        <f t="shared" si="20"/>
        <v>38260.374691501973</v>
      </c>
      <c r="AD56">
        <f t="shared" si="21"/>
        <v>26169.339847777203</v>
      </c>
      <c r="AE56">
        <f t="shared" si="22"/>
        <v>230058.89373753438</v>
      </c>
      <c r="AF56">
        <f t="shared" si="23"/>
        <v>1159561.8377657118</v>
      </c>
      <c r="AR56">
        <f t="shared" si="24"/>
        <v>1.0000053195147105</v>
      </c>
      <c r="AS56">
        <f t="shared" si="25"/>
        <v>1.0003376818720224</v>
      </c>
      <c r="AT56">
        <f t="shared" si="26"/>
        <v>1.0047380723023347</v>
      </c>
      <c r="AU56">
        <f t="shared" si="27"/>
        <v>1.0234437927555959</v>
      </c>
      <c r="AV56">
        <f t="shared" si="28"/>
        <v>1.054319949407551</v>
      </c>
      <c r="AW56">
        <f t="shared" si="29"/>
        <v>1.4261751085673413</v>
      </c>
      <c r="AX56">
        <f t="shared" si="30"/>
        <v>1.3047555815860563</v>
      </c>
      <c r="AY56">
        <f t="shared" si="31"/>
        <v>4.3308036376387653</v>
      </c>
      <c r="AZ56">
        <f t="shared" si="32"/>
        <v>22.881912651740354</v>
      </c>
      <c r="BA56">
        <f t="shared" si="33"/>
        <v>35.026491795384729</v>
      </c>
      <c r="BB56">
        <f t="shared" si="34"/>
        <v>0.65759092499393523</v>
      </c>
    </row>
    <row r="57" spans="1:54" x14ac:dyDescent="0.25">
      <c r="A57">
        <f t="shared" si="35"/>
        <v>-129.14999999999998</v>
      </c>
      <c r="C57">
        <f t="shared" si="37"/>
        <v>1.4121647120561031E-5</v>
      </c>
      <c r="D57">
        <f t="shared" si="36"/>
        <v>7.0953454943672566E-4</v>
      </c>
      <c r="E57">
        <f t="shared" si="36"/>
        <v>8.6217425451692534E-3</v>
      </c>
      <c r="F57">
        <f t="shared" si="36"/>
        <v>3.8135178990809503E-2</v>
      </c>
      <c r="G57">
        <f t="shared" si="36"/>
        <v>8.491726815032874E-2</v>
      </c>
      <c r="H57">
        <f t="shared" si="36"/>
        <v>0.58774594510066647</v>
      </c>
      <c r="I57">
        <f t="shared" si="36"/>
        <v>0.40086398899250114</v>
      </c>
      <c r="J57">
        <f t="shared" si="36"/>
        <v>3.5865119556436462</v>
      </c>
      <c r="K57">
        <f t="shared" si="36"/>
        <v>18.319365998514975</v>
      </c>
      <c r="L57">
        <f t="shared" si="5"/>
        <v>1.4121647120561031E-5</v>
      </c>
      <c r="N57">
        <f t="shared" si="6"/>
        <v>7.4324458529268591E-6</v>
      </c>
      <c r="O57">
        <f t="shared" si="7"/>
        <v>3.7343923654564509E-4</v>
      </c>
      <c r="P57">
        <f t="shared" si="8"/>
        <v>4.5377592342996072E-3</v>
      </c>
      <c r="Q57">
        <f t="shared" si="9"/>
        <v>2.0071146837268159E-2</v>
      </c>
      <c r="R57">
        <f t="shared" si="10"/>
        <v>4.469329902648881E-2</v>
      </c>
      <c r="S57">
        <f t="shared" si="11"/>
        <v>0.30933997110561395</v>
      </c>
      <c r="T57">
        <f t="shared" si="12"/>
        <v>0.21098104683815849</v>
      </c>
      <c r="U57">
        <f t="shared" si="13"/>
        <v>1.8876378713913928</v>
      </c>
      <c r="V57">
        <f t="shared" si="14"/>
        <v>9.6417715781657769</v>
      </c>
      <c r="X57">
        <f t="shared" si="15"/>
        <v>1</v>
      </c>
      <c r="Y57">
        <f t="shared" si="16"/>
        <v>50.24446110139997</v>
      </c>
      <c r="Z57">
        <f t="shared" si="17"/>
        <v>610.53377637627341</v>
      </c>
      <c r="AA57">
        <f t="shared" si="18"/>
        <v>2700.4766983084373</v>
      </c>
      <c r="AB57">
        <f t="shared" si="19"/>
        <v>6013.2693746956556</v>
      </c>
      <c r="AC57">
        <f t="shared" si="20"/>
        <v>41620.211869259358</v>
      </c>
      <c r="AD57">
        <f t="shared" si="21"/>
        <v>28386.489590781919</v>
      </c>
      <c r="AE57">
        <f t="shared" si="22"/>
        <v>253972.63683368117</v>
      </c>
      <c r="AF57">
        <f t="shared" si="23"/>
        <v>1297254.1971992836</v>
      </c>
      <c r="AR57">
        <f t="shared" si="24"/>
        <v>1.0000047402486711</v>
      </c>
      <c r="AS57">
        <f t="shared" si="25"/>
        <v>1.0003101857961156</v>
      </c>
      <c r="AT57">
        <f t="shared" si="26"/>
        <v>1.0044383630509131</v>
      </c>
      <c r="AU57">
        <f t="shared" si="27"/>
        <v>1.0222395304849008</v>
      </c>
      <c r="AV57">
        <f t="shared" si="28"/>
        <v>1.0518316243109549</v>
      </c>
      <c r="AW57">
        <f t="shared" si="29"/>
        <v>1.413116231783963</v>
      </c>
      <c r="AX57">
        <f t="shared" si="30"/>
        <v>1.2945775874867405</v>
      </c>
      <c r="AY57">
        <f t="shared" si="31"/>
        <v>4.2766197306062423</v>
      </c>
      <c r="AZ57">
        <f t="shared" si="32"/>
        <v>22.814514990811528</v>
      </c>
      <c r="BA57">
        <f t="shared" si="33"/>
        <v>34.877652984580031</v>
      </c>
      <c r="BB57">
        <f t="shared" si="34"/>
        <v>0.65619228009144193</v>
      </c>
    </row>
    <row r="58" spans="1:54" x14ac:dyDescent="0.25">
      <c r="A58">
        <f t="shared" si="35"/>
        <v>-128.14999999999998</v>
      </c>
      <c r="C58">
        <f t="shared" si="37"/>
        <v>1.2561254763834161E-5</v>
      </c>
      <c r="D58">
        <f t="shared" si="36"/>
        <v>6.5089665692518611E-4</v>
      </c>
      <c r="E58">
        <f t="shared" si="36"/>
        <v>8.0681374769045223E-3</v>
      </c>
      <c r="F58">
        <f t="shared" si="36"/>
        <v>3.6146487451105741E-2</v>
      </c>
      <c r="G58">
        <f t="shared" si="36"/>
        <v>8.0968044957075644E-2</v>
      </c>
      <c r="H58">
        <f t="shared" si="36"/>
        <v>0.56945955291747496</v>
      </c>
      <c r="I58">
        <f t="shared" si="36"/>
        <v>0.38727088391886699</v>
      </c>
      <c r="J58">
        <f t="shared" si="36"/>
        <v>3.5272653188828698</v>
      </c>
      <c r="K58">
        <f t="shared" si="36"/>
        <v>18.262061977588022</v>
      </c>
      <c r="L58">
        <f t="shared" si="5"/>
        <v>1.2561254763834161E-5</v>
      </c>
      <c r="N58">
        <f t="shared" si="6"/>
        <v>6.611186717807454E-6</v>
      </c>
      <c r="O58">
        <f t="shared" si="7"/>
        <v>3.4257718785536115E-4</v>
      </c>
      <c r="P58">
        <f t="shared" si="8"/>
        <v>4.2463881457392222E-3</v>
      </c>
      <c r="Q58">
        <f t="shared" si="9"/>
        <v>1.9024467079529338E-2</v>
      </c>
      <c r="R58">
        <f t="shared" si="10"/>
        <v>4.2614760503724022E-2</v>
      </c>
      <c r="S58">
        <f t="shared" si="11"/>
        <v>0.29971555416709211</v>
      </c>
      <c r="T58">
        <f t="shared" si="12"/>
        <v>0.20382678100993001</v>
      </c>
      <c r="U58">
        <f t="shared" si="13"/>
        <v>1.8564554309909842</v>
      </c>
      <c r="V58">
        <f t="shared" si="14"/>
        <v>9.6116115671515914</v>
      </c>
      <c r="X58">
        <f t="shared" si="15"/>
        <v>1</v>
      </c>
      <c r="Y58">
        <f t="shared" si="16"/>
        <v>51.817805558662855</v>
      </c>
      <c r="Z58">
        <f t="shared" si="17"/>
        <v>642.30346638091964</v>
      </c>
      <c r="AA58">
        <f t="shared" si="18"/>
        <v>2877.6175732998581</v>
      </c>
      <c r="AB58">
        <f t="shared" si="19"/>
        <v>6445.8564434339351</v>
      </c>
      <c r="AC58">
        <f t="shared" si="20"/>
        <v>45334.607379912319</v>
      </c>
      <c r="AD58">
        <f t="shared" si="21"/>
        <v>30830.589077285582</v>
      </c>
      <c r="AE58">
        <f t="shared" si="22"/>
        <v>280805.17314547463</v>
      </c>
      <c r="AF58">
        <f t="shared" si="23"/>
        <v>1453840.5852707794</v>
      </c>
      <c r="AR58">
        <f t="shared" si="24"/>
        <v>1.0000042164678591</v>
      </c>
      <c r="AS58">
        <f t="shared" si="25"/>
        <v>1.0002845511862357</v>
      </c>
      <c r="AT58">
        <f t="shared" si="26"/>
        <v>1.0041533742256366</v>
      </c>
      <c r="AU58">
        <f t="shared" si="27"/>
        <v>1.021079772820384</v>
      </c>
      <c r="AV58">
        <f t="shared" si="28"/>
        <v>1.0494211057282041</v>
      </c>
      <c r="AW58">
        <f t="shared" si="29"/>
        <v>1.4002630500740494</v>
      </c>
      <c r="AX58">
        <f t="shared" si="30"/>
        <v>1.284588603170367</v>
      </c>
      <c r="AY58">
        <f t="shared" si="31"/>
        <v>4.2224922938701264</v>
      </c>
      <c r="AZ58">
        <f t="shared" si="32"/>
        <v>22.746277944636123</v>
      </c>
      <c r="BA58">
        <f t="shared" si="33"/>
        <v>34.728564912178982</v>
      </c>
      <c r="BB58">
        <f t="shared" si="34"/>
        <v>0.65478829782241266</v>
      </c>
    </row>
    <row r="59" spans="1:54" x14ac:dyDescent="0.25">
      <c r="A59">
        <f t="shared" si="35"/>
        <v>-127.14999999999998</v>
      </c>
      <c r="C59">
        <f t="shared" si="37"/>
        <v>1.1152720376297266E-5</v>
      </c>
      <c r="D59">
        <f t="shared" si="36"/>
        <v>5.9629516160778862E-4</v>
      </c>
      <c r="E59">
        <f t="shared" si="36"/>
        <v>7.5422023301360518E-3</v>
      </c>
      <c r="F59">
        <f t="shared" si="36"/>
        <v>3.4232652425149335E-2</v>
      </c>
      <c r="G59">
        <f t="shared" si="36"/>
        <v>7.7144677812615581E-2</v>
      </c>
      <c r="H59">
        <f t="shared" si="36"/>
        <v>0.55146786401962389</v>
      </c>
      <c r="I59">
        <f t="shared" si="36"/>
        <v>0.37393575020383579</v>
      </c>
      <c r="J59">
        <f t="shared" si="36"/>
        <v>3.468088603235588</v>
      </c>
      <c r="K59">
        <f t="shared" si="36"/>
        <v>18.204040094402874</v>
      </c>
      <c r="L59">
        <f t="shared" si="5"/>
        <v>1.1152720376297266E-5</v>
      </c>
      <c r="N59">
        <f t="shared" si="6"/>
        <v>5.8698528296301402E-6</v>
      </c>
      <c r="O59">
        <f t="shared" si="7"/>
        <v>3.1383955874094137E-4</v>
      </c>
      <c r="P59">
        <f t="shared" si="8"/>
        <v>3.9695801737558165E-3</v>
      </c>
      <c r="Q59">
        <f t="shared" si="9"/>
        <v>1.8017185486920703E-2</v>
      </c>
      <c r="R59">
        <f t="shared" si="10"/>
        <v>4.0602462006639778E-2</v>
      </c>
      <c r="S59">
        <f t="shared" si="11"/>
        <v>0.29024624422085471</v>
      </c>
      <c r="T59">
        <f t="shared" si="12"/>
        <v>0.19680828958096622</v>
      </c>
      <c r="U59">
        <f t="shared" si="13"/>
        <v>1.8253097911766254</v>
      </c>
      <c r="V59">
        <f t="shared" si="14"/>
        <v>9.5810737338962504</v>
      </c>
      <c r="X59">
        <f t="shared" si="15"/>
        <v>1</v>
      </c>
      <c r="Y59">
        <f t="shared" si="16"/>
        <v>53.466341976535801</v>
      </c>
      <c r="Z59">
        <f t="shared" si="17"/>
        <v>676.26570698978503</v>
      </c>
      <c r="AA59">
        <f t="shared" si="18"/>
        <v>3069.4441598216299</v>
      </c>
      <c r="AB59">
        <f t="shared" si="19"/>
        <v>6917.117547084762</v>
      </c>
      <c r="AC59">
        <f t="shared" si="20"/>
        <v>49446.937196744526</v>
      </c>
      <c r="AD59">
        <f t="shared" si="21"/>
        <v>33528.65826337372</v>
      </c>
      <c r="AE59">
        <f t="shared" si="22"/>
        <v>310963.46776579035</v>
      </c>
      <c r="AF59">
        <f t="shared" si="23"/>
        <v>1632251.0993005517</v>
      </c>
      <c r="AR59">
        <f t="shared" si="24"/>
        <v>1.0000037436615921</v>
      </c>
      <c r="AS59">
        <f t="shared" si="25"/>
        <v>1.0002606811600225</v>
      </c>
      <c r="AT59">
        <f t="shared" si="26"/>
        <v>1.0038826295228849</v>
      </c>
      <c r="AU59">
        <f t="shared" si="27"/>
        <v>1.0199636696964658</v>
      </c>
      <c r="AV59">
        <f t="shared" si="28"/>
        <v>1.0470874068969642</v>
      </c>
      <c r="AW59">
        <f t="shared" si="29"/>
        <v>1.3876170100922054</v>
      </c>
      <c r="AX59">
        <f t="shared" si="30"/>
        <v>1.2747891908348767</v>
      </c>
      <c r="AY59">
        <f t="shared" si="31"/>
        <v>4.1684287367203332</v>
      </c>
      <c r="AZ59">
        <f t="shared" si="32"/>
        <v>22.677186075373829</v>
      </c>
      <c r="BA59">
        <f t="shared" si="33"/>
        <v>34.579219143959172</v>
      </c>
      <c r="BB59">
        <f t="shared" si="34"/>
        <v>0.6533788640971474</v>
      </c>
    </row>
    <row r="60" spans="1:54" x14ac:dyDescent="0.25">
      <c r="A60">
        <f t="shared" si="35"/>
        <v>-126.14999999999998</v>
      </c>
      <c r="C60">
        <f t="shared" si="37"/>
        <v>9.883475767453893E-6</v>
      </c>
      <c r="D60">
        <f t="shared" si="36"/>
        <v>5.4551571723885793E-4</v>
      </c>
      <c r="E60">
        <f t="shared" si="36"/>
        <v>7.0430202333516935E-3</v>
      </c>
      <c r="F60">
        <f t="shared" si="36"/>
        <v>3.2392199414336437E-2</v>
      </c>
      <c r="G60">
        <f t="shared" si="36"/>
        <v>7.3445506028284466E-2</v>
      </c>
      <c r="H60">
        <f t="shared" si="36"/>
        <v>0.53377285913293637</v>
      </c>
      <c r="I60">
        <f t="shared" si="36"/>
        <v>0.36085926734909551</v>
      </c>
      <c r="J60">
        <f t="shared" si="36"/>
        <v>3.4089901400568658</v>
      </c>
      <c r="K60">
        <f t="shared" si="36"/>
        <v>18.145287074064193</v>
      </c>
      <c r="L60">
        <f t="shared" si="5"/>
        <v>9.883475767453893E-6</v>
      </c>
      <c r="N60">
        <f t="shared" si="6"/>
        <v>5.2018293512915227E-6</v>
      </c>
      <c r="O60">
        <f t="shared" si="7"/>
        <v>2.8711353538887259E-4</v>
      </c>
      <c r="P60">
        <f t="shared" si="8"/>
        <v>3.7068527543956285E-3</v>
      </c>
      <c r="Q60">
        <f t="shared" si="9"/>
        <v>1.7048526007545493E-2</v>
      </c>
      <c r="R60">
        <f t="shared" si="10"/>
        <v>3.8655529488570775E-2</v>
      </c>
      <c r="S60">
        <f t="shared" si="11"/>
        <v>0.28093308375417703</v>
      </c>
      <c r="T60">
        <f t="shared" si="12"/>
        <v>0.18992593018373449</v>
      </c>
      <c r="U60">
        <f t="shared" si="13"/>
        <v>1.7942053368720348</v>
      </c>
      <c r="V60">
        <f t="shared" si="14"/>
        <v>9.550151091612733</v>
      </c>
      <c r="X60">
        <f t="shared" si="15"/>
        <v>1</v>
      </c>
      <c r="Y60">
        <f t="shared" si="16"/>
        <v>55.19472400946551</v>
      </c>
      <c r="Z60">
        <f t="shared" si="17"/>
        <v>712.60560546363979</v>
      </c>
      <c r="AA60">
        <f t="shared" si="18"/>
        <v>3277.4097065126989</v>
      </c>
      <c r="AB60">
        <f t="shared" si="19"/>
        <v>7431.1414077767249</v>
      </c>
      <c r="AC60">
        <f t="shared" si="20"/>
        <v>54006.593600466018</v>
      </c>
      <c r="AD60">
        <f t="shared" si="21"/>
        <v>36511.372703254718</v>
      </c>
      <c r="AE60">
        <f t="shared" si="22"/>
        <v>344918.14623379853</v>
      </c>
      <c r="AF60">
        <f t="shared" si="23"/>
        <v>1835921.6434582958</v>
      </c>
      <c r="AR60">
        <f t="shared" si="24"/>
        <v>1.0000033176110741</v>
      </c>
      <c r="AS60">
        <f t="shared" si="25"/>
        <v>1.0002384820121581</v>
      </c>
      <c r="AT60">
        <f t="shared" si="26"/>
        <v>1.0036256569489024</v>
      </c>
      <c r="AU60">
        <f t="shared" si="27"/>
        <v>1.0188903612205866</v>
      </c>
      <c r="AV60">
        <f t="shared" si="28"/>
        <v>1.044829514169566</v>
      </c>
      <c r="AW60">
        <f t="shared" si="29"/>
        <v>1.3751795040555876</v>
      </c>
      <c r="AX60">
        <f t="shared" si="30"/>
        <v>1.2651798498166364</v>
      </c>
      <c r="AY60">
        <f t="shared" si="31"/>
        <v>4.1144366706419824</v>
      </c>
      <c r="AZ60">
        <f t="shared" si="32"/>
        <v>22.607223575414082</v>
      </c>
      <c r="BA60">
        <f t="shared" si="33"/>
        <v>34.429606931890575</v>
      </c>
      <c r="BB60">
        <f t="shared" si="34"/>
        <v>0.65196386073336354</v>
      </c>
    </row>
    <row r="61" spans="1:54" x14ac:dyDescent="0.25">
      <c r="A61">
        <f t="shared" si="35"/>
        <v>-125.14999999999998</v>
      </c>
      <c r="C61">
        <f t="shared" si="37"/>
        <v>8.7417837401204436E-6</v>
      </c>
      <c r="D61">
        <f t="shared" si="36"/>
        <v>4.9835122170684089E-4</v>
      </c>
      <c r="E61">
        <f t="shared" si="36"/>
        <v>6.5696833210298206E-3</v>
      </c>
      <c r="F61">
        <f t="shared" si="36"/>
        <v>3.0623638019669754E-2</v>
      </c>
      <c r="G61">
        <f t="shared" si="36"/>
        <v>6.9868825465993406E-2</v>
      </c>
      <c r="H61">
        <f t="shared" si="36"/>
        <v>0.51637643764966823</v>
      </c>
      <c r="I61">
        <f t="shared" si="36"/>
        <v>0.34804202641027671</v>
      </c>
      <c r="J61">
        <f t="shared" si="36"/>
        <v>3.3499784861023429</v>
      </c>
      <c r="K61">
        <f t="shared" si="36"/>
        <v>18.08578932219039</v>
      </c>
      <c r="L61">
        <f t="shared" si="5"/>
        <v>8.7417837401204436E-6</v>
      </c>
      <c r="N61">
        <f t="shared" si="6"/>
        <v>4.6009388105897071E-6</v>
      </c>
      <c r="O61">
        <f t="shared" si="7"/>
        <v>2.6229011668781098E-4</v>
      </c>
      <c r="P61">
        <f t="shared" si="8"/>
        <v>3.4577280636999058E-3</v>
      </c>
      <c r="Q61">
        <f t="shared" si="9"/>
        <v>1.6117704220878819E-2</v>
      </c>
      <c r="R61">
        <f t="shared" si="10"/>
        <v>3.6773066034733376E-2</v>
      </c>
      <c r="S61">
        <f t="shared" si="11"/>
        <v>0.27177707244719379</v>
      </c>
      <c r="T61">
        <f t="shared" si="12"/>
        <v>0.18318001390014566</v>
      </c>
      <c r="U61">
        <f t="shared" si="13"/>
        <v>1.7631465716328121</v>
      </c>
      <c r="V61">
        <f t="shared" si="14"/>
        <v>9.518836485363364</v>
      </c>
      <c r="X61">
        <f t="shared" si="15"/>
        <v>1</v>
      </c>
      <c r="Y61">
        <f t="shared" si="16"/>
        <v>57.00795587285652</v>
      </c>
      <c r="Z61">
        <f t="shared" si="17"/>
        <v>751.5266353339581</v>
      </c>
      <c r="AA61">
        <f t="shared" si="18"/>
        <v>3503.1337916908733</v>
      </c>
      <c r="AB61">
        <f t="shared" si="19"/>
        <v>7992.5136039833851</v>
      </c>
      <c r="AC61">
        <f t="shared" si="20"/>
        <v>59069.916735615065</v>
      </c>
      <c r="AD61">
        <f t="shared" si="21"/>
        <v>39813.616620705994</v>
      </c>
      <c r="AE61">
        <f t="shared" si="22"/>
        <v>383214.52299575956</v>
      </c>
      <c r="AF61">
        <f t="shared" si="23"/>
        <v>2068890.0411921202</v>
      </c>
      <c r="AR61">
        <f t="shared" si="24"/>
        <v>1.0000029343764507</v>
      </c>
      <c r="AS61">
        <f t="shared" si="25"/>
        <v>1.0002178632042273</v>
      </c>
      <c r="AT61">
        <f t="shared" si="26"/>
        <v>1.0033819891461031</v>
      </c>
      <c r="AU61">
        <f t="shared" si="27"/>
        <v>1.0178589782274561</v>
      </c>
      <c r="AV61">
        <f t="shared" si="28"/>
        <v>1.0426463873777718</v>
      </c>
      <c r="AW61">
        <f t="shared" si="29"/>
        <v>1.3629518670134257</v>
      </c>
      <c r="AX61">
        <f t="shared" si="30"/>
        <v>1.2557610144568352</v>
      </c>
      <c r="AY61">
        <f t="shared" si="31"/>
        <v>4.0605239130450546</v>
      </c>
      <c r="AZ61">
        <f t="shared" si="32"/>
        <v>22.536374256705354</v>
      </c>
      <c r="BA61">
        <f t="shared" si="33"/>
        <v>34.279719203552681</v>
      </c>
      <c r="BB61">
        <f t="shared" si="34"/>
        <v>0.65054316530142975</v>
      </c>
    </row>
    <row r="62" spans="1:54" x14ac:dyDescent="0.25">
      <c r="A62">
        <f t="shared" si="35"/>
        <v>-124.14999999999998</v>
      </c>
      <c r="C62">
        <f t="shared" si="37"/>
        <v>7.7167000771647643E-6</v>
      </c>
      <c r="D62">
        <f t="shared" si="36"/>
        <v>4.5460178515319464E-4</v>
      </c>
      <c r="E62">
        <f t="shared" si="36"/>
        <v>6.1212933631174899E-3</v>
      </c>
      <c r="F62">
        <f t="shared" si="36"/>
        <v>2.8925462934950099E-2</v>
      </c>
      <c r="G62">
        <f t="shared" si="36"/>
        <v>6.6412889208516471E-2</v>
      </c>
      <c r="H62">
        <f t="shared" si="36"/>
        <v>0.49928041366277015</v>
      </c>
      <c r="I62">
        <f t="shared" si="36"/>
        <v>0.3354845270767895</v>
      </c>
      <c r="J62">
        <f t="shared" si="36"/>
        <v>3.2910624275823599</v>
      </c>
      <c r="K62">
        <f t="shared" si="36"/>
        <v>18.025532915660904</v>
      </c>
      <c r="L62">
        <f t="shared" si="5"/>
        <v>7.7167000771647643E-6</v>
      </c>
      <c r="N62">
        <f t="shared" si="6"/>
        <v>4.0614210932446129E-6</v>
      </c>
      <c r="O62">
        <f t="shared" si="7"/>
        <v>2.3926409744904982E-4</v>
      </c>
      <c r="P62">
        <f t="shared" si="8"/>
        <v>3.2217333490092053E-3</v>
      </c>
      <c r="Q62">
        <f t="shared" si="9"/>
        <v>1.5223927860500053E-2</v>
      </c>
      <c r="R62">
        <f t="shared" si="10"/>
        <v>3.4954152215008673E-2</v>
      </c>
      <c r="S62">
        <f t="shared" si="11"/>
        <v>0.26277916508566851</v>
      </c>
      <c r="T62">
        <f t="shared" si="12"/>
        <v>0.17657080372462605</v>
      </c>
      <c r="U62">
        <f t="shared" si="13"/>
        <v>1.7321381197801895</v>
      </c>
      <c r="V62">
        <f t="shared" si="14"/>
        <v>9.4871225871899494</v>
      </c>
      <c r="X62">
        <f t="shared" si="15"/>
        <v>1</v>
      </c>
      <c r="Y62">
        <f t="shared" si="16"/>
        <v>58.911423355489852</v>
      </c>
      <c r="Z62">
        <f t="shared" si="17"/>
        <v>793.25272485730045</v>
      </c>
      <c r="AA62">
        <f t="shared" si="18"/>
        <v>3748.4238917806642</v>
      </c>
      <c r="AB62">
        <f t="shared" si="19"/>
        <v>8606.3846650001724</v>
      </c>
      <c r="AC62">
        <f t="shared" si="20"/>
        <v>64701.285351265527</v>
      </c>
      <c r="AD62">
        <f t="shared" si="21"/>
        <v>43475.128451545541</v>
      </c>
      <c r="AE62">
        <f t="shared" si="22"/>
        <v>426485.72507324239</v>
      </c>
      <c r="AF62">
        <f t="shared" si="23"/>
        <v>2335912.0784027884</v>
      </c>
      <c r="AR62">
        <f t="shared" si="24"/>
        <v>1.0000025902840493</v>
      </c>
      <c r="AS62">
        <f t="shared" si="25"/>
        <v>1.0001987373507821</v>
      </c>
      <c r="AT62">
        <f t="shared" si="26"/>
        <v>1.0031511637171169</v>
      </c>
      <c r="AU62">
        <f t="shared" si="27"/>
        <v>1.0168686428582576</v>
      </c>
      <c r="AV62">
        <f t="shared" si="28"/>
        <v>1.040536960241903</v>
      </c>
      <c r="AW62">
        <f t="shared" si="29"/>
        <v>1.3509353740595766</v>
      </c>
      <c r="AX62">
        <f t="shared" si="30"/>
        <v>1.2465330519555833</v>
      </c>
      <c r="AY62">
        <f t="shared" si="31"/>
        <v>4.0066984909682217</v>
      </c>
      <c r="AZ62">
        <f t="shared" si="32"/>
        <v>22.464621539737067</v>
      </c>
      <c r="BA62">
        <f t="shared" si="33"/>
        <v>34.12954655117256</v>
      </c>
      <c r="BB62">
        <f t="shared" si="34"/>
        <v>0.64911665096320392</v>
      </c>
    </row>
    <row r="63" spans="1:54" x14ac:dyDescent="0.25">
      <c r="A63">
        <f t="shared" si="35"/>
        <v>-123.14999999999998</v>
      </c>
      <c r="C63">
        <f t="shared" si="37"/>
        <v>6.7980361349152114E-6</v>
      </c>
      <c r="D63">
        <f t="shared" si="36"/>
        <v>4.1407468940935893E-4</v>
      </c>
      <c r="E63">
        <f t="shared" si="36"/>
        <v>5.6969623888157225E-3</v>
      </c>
      <c r="F63">
        <f t="shared" si="36"/>
        <v>2.7296154982594984E-2</v>
      </c>
      <c r="G63">
        <f t="shared" si="36"/>
        <v>6.3075908304567732E-2</v>
      </c>
      <c r="H63">
        <f t="shared" si="36"/>
        <v>0.48248651192157777</v>
      </c>
      <c r="I63">
        <f t="shared" si="36"/>
        <v>0.32318717473953634</v>
      </c>
      <c r="J63">
        <f t="shared" si="36"/>
        <v>3.2322509841776421</v>
      </c>
      <c r="K63">
        <f t="shared" si="36"/>
        <v>17.964503593061931</v>
      </c>
      <c r="L63">
        <f t="shared" si="5"/>
        <v>6.7980361349152114E-6</v>
      </c>
      <c r="N63">
        <f t="shared" si="6"/>
        <v>3.5779137552185325E-6</v>
      </c>
      <c r="O63">
        <f t="shared" si="7"/>
        <v>2.1793404705755735E-4</v>
      </c>
      <c r="P63">
        <f t="shared" si="8"/>
        <v>2.9984012572714333E-3</v>
      </c>
      <c r="Q63">
        <f t="shared" si="9"/>
        <v>1.4366397359260518E-2</v>
      </c>
      <c r="R63">
        <f t="shared" si="10"/>
        <v>3.3197846476088283E-2</v>
      </c>
      <c r="S63">
        <f t="shared" si="11"/>
        <v>0.25394026943240938</v>
      </c>
      <c r="T63">
        <f t="shared" si="12"/>
        <v>0.17009851302080861</v>
      </c>
      <c r="U63">
        <f t="shared" si="13"/>
        <v>1.7011847285145485</v>
      </c>
      <c r="V63">
        <f t="shared" si="14"/>
        <v>9.455001891085228</v>
      </c>
      <c r="X63">
        <f t="shared" si="15"/>
        <v>1</v>
      </c>
      <c r="Y63">
        <f t="shared" si="16"/>
        <v>60.910927978543832</v>
      </c>
      <c r="Z63">
        <f t="shared" si="17"/>
        <v>838.03061292300379</v>
      </c>
      <c r="AA63">
        <f t="shared" si="18"/>
        <v>4015.3000720899281</v>
      </c>
      <c r="AB63">
        <f t="shared" si="19"/>
        <v>9278.5485473672688</v>
      </c>
      <c r="AC63">
        <f t="shared" si="20"/>
        <v>70974.396479520263</v>
      </c>
      <c r="AD63">
        <f t="shared" si="21"/>
        <v>47541.255787038754</v>
      </c>
      <c r="AE63">
        <f t="shared" si="22"/>
        <v>475468.34409669647</v>
      </c>
      <c r="AF63">
        <f t="shared" si="23"/>
        <v>2642601.9568791236</v>
      </c>
      <c r="AR63">
        <f t="shared" si="24"/>
        <v>1.0000022819138221</v>
      </c>
      <c r="AS63">
        <f t="shared" si="25"/>
        <v>1.0001810202016066</v>
      </c>
      <c r="AT63">
        <f t="shared" si="26"/>
        <v>1.0029327235459065</v>
      </c>
      <c r="AU63">
        <f t="shared" si="27"/>
        <v>1.0159184691647125</v>
      </c>
      <c r="AV63">
        <f t="shared" si="28"/>
        <v>1.03850014082562</v>
      </c>
      <c r="AW63">
        <f t="shared" si="29"/>
        <v>1.3391312374898496</v>
      </c>
      <c r="AX63">
        <f t="shared" si="30"/>
        <v>1.2374962602171011</v>
      </c>
      <c r="AY63">
        <f t="shared" si="31"/>
        <v>3.9529686447475507</v>
      </c>
      <c r="AZ63">
        <f t="shared" si="32"/>
        <v>22.391948442162498</v>
      </c>
      <c r="BA63">
        <f t="shared" si="33"/>
        <v>33.979079220268666</v>
      </c>
      <c r="BB63">
        <f t="shared" si="34"/>
        <v>0.64768418630417557</v>
      </c>
    </row>
    <row r="64" spans="1:54" x14ac:dyDescent="0.25">
      <c r="A64">
        <f t="shared" si="35"/>
        <v>-122.14999999999998</v>
      </c>
      <c r="C64">
        <f t="shared" si="37"/>
        <v>5.976322096997978E-6</v>
      </c>
      <c r="D64">
        <f t="shared" si="36"/>
        <v>3.7658433878508246E-4</v>
      </c>
      <c r="E64">
        <f t="shared" si="36"/>
        <v>5.2958133033218354E-3</v>
      </c>
      <c r="F64">
        <f t="shared" si="36"/>
        <v>2.5734182191786484E-2</v>
      </c>
      <c r="G64">
        <f t="shared" si="36"/>
        <v>5.9856052590705283E-2</v>
      </c>
      <c r="H64">
        <f t="shared" si="36"/>
        <v>0.46599636371179043</v>
      </c>
      <c r="I64">
        <f t="shared" si="36"/>
        <v>0.3111502775515011</v>
      </c>
      <c r="J64">
        <f t="shared" si="36"/>
        <v>3.1735534130055028</v>
      </c>
      <c r="K64">
        <f t="shared" si="36"/>
        <v>17.902686744820581</v>
      </c>
      <c r="L64">
        <f t="shared" si="5"/>
        <v>5.976322096997978E-6</v>
      </c>
      <c r="N64">
        <f t="shared" si="6"/>
        <v>3.145432682630515E-6</v>
      </c>
      <c r="O64">
        <f t="shared" si="7"/>
        <v>1.9820228357109605E-4</v>
      </c>
      <c r="P64">
        <f t="shared" si="8"/>
        <v>2.7872701596430714E-3</v>
      </c>
      <c r="Q64">
        <f t="shared" si="9"/>
        <v>1.354430641672973E-2</v>
      </c>
      <c r="R64">
        <f t="shared" si="10"/>
        <v>3.150318557405541E-2</v>
      </c>
      <c r="S64">
        <f t="shared" si="11"/>
        <v>0.24526124405883709</v>
      </c>
      <c r="T64">
        <f t="shared" si="12"/>
        <v>0.16376330397447428</v>
      </c>
      <c r="U64">
        <f t="shared" si="13"/>
        <v>1.6702912700028962</v>
      </c>
      <c r="V64">
        <f t="shared" si="14"/>
        <v>9.4224667078003073</v>
      </c>
      <c r="X64">
        <f t="shared" si="15"/>
        <v>1</v>
      </c>
      <c r="Y64">
        <f t="shared" si="16"/>
        <v>63.012724661250779</v>
      </c>
      <c r="Z64">
        <f t="shared" si="17"/>
        <v>886.13251049203404</v>
      </c>
      <c r="AA64">
        <f t="shared" si="18"/>
        <v>4306.0232989639662</v>
      </c>
      <c r="AB64">
        <f t="shared" si="19"/>
        <v>10015.533235862929</v>
      </c>
      <c r="AC64">
        <f t="shared" si="20"/>
        <v>77973.769845147632</v>
      </c>
      <c r="AD64">
        <f t="shared" si="21"/>
        <v>52063.840017558272</v>
      </c>
      <c r="AE64">
        <f t="shared" si="22"/>
        <v>531021.14670152066</v>
      </c>
      <c r="AF64">
        <f t="shared" si="23"/>
        <v>2995602.7225864292</v>
      </c>
      <c r="AR64">
        <f t="shared" si="24"/>
        <v>1.0000020060870121</v>
      </c>
      <c r="AS64">
        <f t="shared" si="25"/>
        <v>1.0001646306202052</v>
      </c>
      <c r="AT64">
        <f t="shared" si="26"/>
        <v>1.0027262171152589</v>
      </c>
      <c r="AU64">
        <f t="shared" si="27"/>
        <v>1.0150075637378326</v>
      </c>
      <c r="AV64">
        <f t="shared" si="28"/>
        <v>1.0365348120375935</v>
      </c>
      <c r="AW64">
        <f t="shared" si="29"/>
        <v>1.3275406039061171</v>
      </c>
      <c r="AX64">
        <f t="shared" si="30"/>
        <v>1.2286508656896729</v>
      </c>
      <c r="AY64">
        <f t="shared" si="31"/>
        <v>3.8993428316400127</v>
      </c>
      <c r="AZ64">
        <f t="shared" si="32"/>
        <v>22.318337567050609</v>
      </c>
      <c r="BA64">
        <f t="shared" si="33"/>
        <v>33.828307097884313</v>
      </c>
      <c r="BB64">
        <f t="shared" si="34"/>
        <v>0.64624563515859412</v>
      </c>
    </row>
    <row r="65" spans="1:54" x14ac:dyDescent="0.25">
      <c r="A65">
        <f t="shared" si="35"/>
        <v>-121.14999999999998</v>
      </c>
      <c r="C65">
        <f t="shared" si="37"/>
        <v>5.2427709399656427E-6</v>
      </c>
      <c r="D65">
        <f t="shared" si="36"/>
        <v>3.4195220226545804E-4</v>
      </c>
      <c r="E65">
        <f t="shared" si="36"/>
        <v>4.9169804961410124E-3</v>
      </c>
      <c r="F65">
        <f t="shared" si="36"/>
        <v>2.4238000918518177E-2</v>
      </c>
      <c r="G65">
        <f t="shared" si="36"/>
        <v>5.6751451592017166E-2</v>
      </c>
      <c r="H65">
        <f t="shared" si="36"/>
        <v>0.44981150266305947</v>
      </c>
      <c r="I65">
        <f t="shared" si="36"/>
        <v>0.29937404348662361</v>
      </c>
      <c r="J65">
        <f t="shared" si="36"/>
        <v>3.1149792125245379</v>
      </c>
      <c r="K65">
        <f t="shared" si="36"/>
        <v>17.840067403016967</v>
      </c>
      <c r="L65">
        <f t="shared" si="5"/>
        <v>5.2427709399656427E-6</v>
      </c>
      <c r="N65">
        <f t="shared" si="6"/>
        <v>2.7593531262977069E-6</v>
      </c>
      <c r="O65">
        <f t="shared" si="7"/>
        <v>1.7997484329760951E-4</v>
      </c>
      <c r="P65">
        <f t="shared" si="8"/>
        <v>2.5878844716531644E-3</v>
      </c>
      <c r="Q65">
        <f t="shared" si="9"/>
        <v>1.2756842588693779E-2</v>
      </c>
      <c r="R65">
        <f t="shared" si="10"/>
        <v>2.9869185048430089E-2</v>
      </c>
      <c r="S65">
        <f t="shared" si="11"/>
        <v>0.23674289613845237</v>
      </c>
      <c r="T65">
        <f t="shared" si="12"/>
        <v>0.15756528604559139</v>
      </c>
      <c r="U65">
        <f t="shared" si="13"/>
        <v>1.6394627434339675</v>
      </c>
      <c r="V65">
        <f t="shared" si="14"/>
        <v>9.3895091594826141</v>
      </c>
      <c r="X65">
        <f t="shared" si="15"/>
        <v>1</v>
      </c>
      <c r="Y65">
        <f t="shared" si="16"/>
        <v>65.223563299086067</v>
      </c>
      <c r="Z65">
        <f t="shared" si="17"/>
        <v>937.85911161192837</v>
      </c>
      <c r="AA65">
        <f t="shared" si="18"/>
        <v>4623.1279596352178</v>
      </c>
      <c r="AB65">
        <f t="shared" si="19"/>
        <v>10824.70553107725</v>
      </c>
      <c r="AC65">
        <f t="shared" si="20"/>
        <v>85796.520163439985</v>
      </c>
      <c r="AD65">
        <f t="shared" si="21"/>
        <v>57102.255069832499</v>
      </c>
      <c r="AE65">
        <f t="shared" si="22"/>
        <v>594147.49341403635</v>
      </c>
      <c r="AF65">
        <f t="shared" si="23"/>
        <v>3402793.6004264718</v>
      </c>
      <c r="AR65">
        <f t="shared" si="24"/>
        <v>1.0000017598540571</v>
      </c>
      <c r="AS65">
        <f t="shared" si="25"/>
        <v>1.0001494905585322</v>
      </c>
      <c r="AT65">
        <f t="shared" si="26"/>
        <v>1.0025311988199368</v>
      </c>
      <c r="AU65">
        <f t="shared" si="27"/>
        <v>1.0141350263611022</v>
      </c>
      <c r="AV65">
        <f t="shared" si="28"/>
        <v>1.0346398321812638</v>
      </c>
      <c r="AW65">
        <f t="shared" si="29"/>
        <v>1.3161645512695419</v>
      </c>
      <c r="AX65">
        <f t="shared" si="30"/>
        <v>1.2199970212043412</v>
      </c>
      <c r="AY65">
        <f t="shared" si="31"/>
        <v>3.8458297293907915</v>
      </c>
      <c r="AZ65">
        <f t="shared" si="32"/>
        <v>22.243771090754407</v>
      </c>
      <c r="BA65">
        <f t="shared" si="33"/>
        <v>33.677219700393977</v>
      </c>
      <c r="BB65">
        <f t="shared" si="34"/>
        <v>0.64480085642724483</v>
      </c>
    </row>
    <row r="66" spans="1:54" x14ac:dyDescent="0.25">
      <c r="A66">
        <f t="shared" si="35"/>
        <v>-120.14999999999998</v>
      </c>
      <c r="C66">
        <f t="shared" si="37"/>
        <v>4.5892431594912152E-6</v>
      </c>
      <c r="D66">
        <f t="shared" si="36"/>
        <v>3.100067471988741E-4</v>
      </c>
      <c r="E66">
        <f t="shared" si="36"/>
        <v>4.5596104395435157E-3</v>
      </c>
      <c r="F66">
        <f t="shared" si="36"/>
        <v>2.28060570069691E-2</v>
      </c>
      <c r="G66">
        <f t="shared" si="36"/>
        <v>5.376019550344624E-2</v>
      </c>
      <c r="H66">
        <f t="shared" si="36"/>
        <v>0.43393336048798831</v>
      </c>
      <c r="I66">
        <f t="shared" si="36"/>
        <v>0.28785857740280146</v>
      </c>
      <c r="J66">
        <f t="shared" si="36"/>
        <v>3.0565381263647904</v>
      </c>
      <c r="K66">
        <f t="shared" si="36"/>
        <v>17.77663023086367</v>
      </c>
      <c r="L66">
        <f t="shared" si="5"/>
        <v>4.5892431594912152E-6</v>
      </c>
      <c r="N66">
        <f t="shared" si="6"/>
        <v>2.4153911365743237E-6</v>
      </c>
      <c r="O66">
        <f t="shared" si="7"/>
        <v>1.6316144589414427E-4</v>
      </c>
      <c r="P66">
        <f t="shared" si="8"/>
        <v>2.3997949681807979E-3</v>
      </c>
      <c r="Q66">
        <f t="shared" si="9"/>
        <v>1.200318789840479E-2</v>
      </c>
      <c r="R66">
        <f t="shared" si="10"/>
        <v>2.8294839738655916E-2</v>
      </c>
      <c r="S66">
        <f t="shared" si="11"/>
        <v>0.22838597920420439</v>
      </c>
      <c r="T66">
        <f t="shared" si="12"/>
        <v>0.1515045144225271</v>
      </c>
      <c r="U66">
        <f t="shared" si="13"/>
        <v>1.6087042770341002</v>
      </c>
      <c r="V66">
        <f t="shared" si="14"/>
        <v>9.3561211741387744</v>
      </c>
      <c r="X66">
        <f t="shared" si="15"/>
        <v>1</v>
      </c>
      <c r="Y66">
        <f t="shared" si="16"/>
        <v>67.550734712702152</v>
      </c>
      <c r="Z66">
        <f t="shared" si="17"/>
        <v>993.54300504072989</v>
      </c>
      <c r="AA66">
        <f t="shared" si="18"/>
        <v>4969.4592799692673</v>
      </c>
      <c r="AB66">
        <f t="shared" si="19"/>
        <v>11714.392468453632</v>
      </c>
      <c r="AC66">
        <f t="shared" si="20"/>
        <v>94554.449482710828</v>
      </c>
      <c r="AD66">
        <f t="shared" si="21"/>
        <v>62724.629617297243</v>
      </c>
      <c r="AE66">
        <f t="shared" si="22"/>
        <v>666022.26557628135</v>
      </c>
      <c r="AF66">
        <f t="shared" si="23"/>
        <v>3873542.894343927</v>
      </c>
      <c r="AR66">
        <f t="shared" si="24"/>
        <v>1.0000015404827498</v>
      </c>
      <c r="AS66">
        <f t="shared" si="25"/>
        <v>1.0001355250280024</v>
      </c>
      <c r="AT66">
        <f t="shared" si="26"/>
        <v>1.0023472292747557</v>
      </c>
      <c r="AU66">
        <f t="shared" si="27"/>
        <v>1.0132999506877653</v>
      </c>
      <c r="AV66">
        <f t="shared" si="28"/>
        <v>1.0328140355538193</v>
      </c>
      <c r="AW66">
        <f t="shared" si="29"/>
        <v>1.3050040859055967</v>
      </c>
      <c r="AX66">
        <f t="shared" si="30"/>
        <v>1.2115348038166347</v>
      </c>
      <c r="AY66">
        <f t="shared" si="31"/>
        <v>3.7924382397324994</v>
      </c>
      <c r="AZ66">
        <f t="shared" si="32"/>
        <v>22.168230750383188</v>
      </c>
      <c r="BA66">
        <f t="shared" si="33"/>
        <v>33.525806160865017</v>
      </c>
      <c r="BB66">
        <f t="shared" si="34"/>
        <v>0.64334970388752089</v>
      </c>
    </row>
    <row r="67" spans="1:54" x14ac:dyDescent="0.25">
      <c r="A67">
        <f t="shared" si="35"/>
        <v>-119.14999999999998</v>
      </c>
      <c r="C67">
        <f t="shared" si="37"/>
        <v>4.0082123031277913E-6</v>
      </c>
      <c r="D67">
        <f t="shared" si="36"/>
        <v>2.8058336458343971E-4</v>
      </c>
      <c r="E67">
        <f t="shared" si="36"/>
        <v>4.2228622757122247E-3</v>
      </c>
      <c r="F67">
        <f t="shared" si="36"/>
        <v>2.1436786991482049E-2</v>
      </c>
      <c r="G67">
        <f t="shared" si="36"/>
        <v>5.0880336253499928E-2</v>
      </c>
      <c r="H67">
        <f t="shared" si="36"/>
        <v>0.41836326265684248</v>
      </c>
      <c r="I67">
        <f t="shared" si="36"/>
        <v>0.27660387811530873</v>
      </c>
      <c r="J67">
        <f t="shared" si="36"/>
        <v>2.9982401470692674</v>
      </c>
      <c r="K67">
        <f t="shared" si="36"/>
        <v>17.712359511841573</v>
      </c>
      <c r="L67">
        <f t="shared" si="5"/>
        <v>4.0082123031277913E-6</v>
      </c>
      <c r="N67">
        <f t="shared" si="6"/>
        <v>2.1095854226988377E-6</v>
      </c>
      <c r="O67">
        <f t="shared" si="7"/>
        <v>1.4767545504391563E-4</v>
      </c>
      <c r="P67">
        <f t="shared" si="8"/>
        <v>2.2225590924801184E-3</v>
      </c>
      <c r="Q67">
        <f t="shared" si="9"/>
        <v>1.1282519469201079E-2</v>
      </c>
      <c r="R67">
        <f t="shared" si="10"/>
        <v>2.677912434394733E-2</v>
      </c>
      <c r="S67">
        <f t="shared" si="11"/>
        <v>0.22019119087202238</v>
      </c>
      <c r="T67">
        <f t="shared" si="12"/>
        <v>0.14558098848174145</v>
      </c>
      <c r="U67">
        <f t="shared" si="13"/>
        <v>1.5780211300364566</v>
      </c>
      <c r="V67">
        <f t="shared" si="14"/>
        <v>9.3222944799166179</v>
      </c>
      <c r="X67">
        <f t="shared" si="15"/>
        <v>1</v>
      </c>
      <c r="Y67">
        <f t="shared" si="16"/>
        <v>70.002121485552976</v>
      </c>
      <c r="Z67">
        <f t="shared" si="17"/>
        <v>1053.5525457114466</v>
      </c>
      <c r="AA67">
        <f t="shared" si="18"/>
        <v>5348.2164541917964</v>
      </c>
      <c r="AB67">
        <f t="shared" si="19"/>
        <v>12694.022273669405</v>
      </c>
      <c r="AC67">
        <f t="shared" si="20"/>
        <v>104376.52275314221</v>
      </c>
      <c r="AD67">
        <f t="shared" si="21"/>
        <v>69009.288230431834</v>
      </c>
      <c r="AE67">
        <f t="shared" si="22"/>
        <v>748024.28622096777</v>
      </c>
      <c r="AF67">
        <f t="shared" si="23"/>
        <v>4419017.3005606038</v>
      </c>
      <c r="AR67">
        <f t="shared" si="24"/>
        <v>1.0000013454466665</v>
      </c>
      <c r="AS67">
        <f t="shared" si="25"/>
        <v>1.0001226620668286</v>
      </c>
      <c r="AT67">
        <f t="shared" si="26"/>
        <v>1.0021738756168399</v>
      </c>
      <c r="AU67">
        <f t="shared" si="27"/>
        <v>1.0125014249417916</v>
      </c>
      <c r="AV67">
        <f t="shared" si="28"/>
        <v>1.031056233095462</v>
      </c>
      <c r="AW67">
        <f t="shared" si="29"/>
        <v>1.2940601394638922</v>
      </c>
      <c r="AX67">
        <f t="shared" si="30"/>
        <v>1.2032642126559496</v>
      </c>
      <c r="AY67">
        <f t="shared" si="31"/>
        <v>3.7391774918034146</v>
      </c>
      <c r="AZ67">
        <f t="shared" si="32"/>
        <v>22.091697830865588</v>
      </c>
      <c r="BA67">
        <f t="shared" si="33"/>
        <v>33.374055215956432</v>
      </c>
      <c r="BB67">
        <f t="shared" si="34"/>
        <v>0.6418920259954155</v>
      </c>
    </row>
    <row r="68" spans="1:54" x14ac:dyDescent="0.25">
      <c r="A68">
        <f t="shared" si="35"/>
        <v>-118.14999999999998</v>
      </c>
      <c r="C68">
        <f t="shared" si="37"/>
        <v>3.4927313526841251E-6</v>
      </c>
      <c r="D68">
        <f t="shared" si="36"/>
        <v>2.5352428608539136E-4</v>
      </c>
      <c r="E68">
        <f t="shared" si="36"/>
        <v>3.905908391096636E-3</v>
      </c>
      <c r="F68">
        <f t="shared" si="36"/>
        <v>2.0128619338265135E-2</v>
      </c>
      <c r="G68">
        <f t="shared" si="36"/>
        <v>4.8109888651961329E-2</v>
      </c>
      <c r="H68">
        <f t="shared" si="36"/>
        <v>0.4031024240128312</v>
      </c>
      <c r="I68">
        <f t="shared" si="36"/>
        <v>0.26560983548739275</v>
      </c>
      <c r="J68">
        <f t="shared" si="36"/>
        <v>2.9400955197315159</v>
      </c>
      <c r="K68">
        <f t="shared" si="36"/>
        <v>17.64723913848092</v>
      </c>
      <c r="L68">
        <f t="shared" si="5"/>
        <v>3.4927313526841251E-6</v>
      </c>
      <c r="N68">
        <f t="shared" si="6"/>
        <v>1.8382796593074343E-6</v>
      </c>
      <c r="O68">
        <f t="shared" si="7"/>
        <v>1.3343383478178492E-4</v>
      </c>
      <c r="P68">
        <f t="shared" si="8"/>
        <v>2.0557412584719138E-3</v>
      </c>
      <c r="Q68">
        <f t="shared" si="9"/>
        <v>1.0594010178034283E-2</v>
      </c>
      <c r="R68">
        <f t="shared" si="10"/>
        <v>2.5320994027348068E-2</v>
      </c>
      <c r="S68">
        <f t="shared" si="11"/>
        <v>0.21215917053306907</v>
      </c>
      <c r="T68">
        <f t="shared" si="12"/>
        <v>0.13979465025652252</v>
      </c>
      <c r="U68">
        <f t="shared" si="13"/>
        <v>1.5474186945955348</v>
      </c>
      <c r="V68">
        <f t="shared" si="14"/>
        <v>9.2880205992004843</v>
      </c>
      <c r="X68">
        <f t="shared" si="15"/>
        <v>1</v>
      </c>
      <c r="Y68">
        <f t="shared" si="16"/>
        <v>72.586254276487878</v>
      </c>
      <c r="Z68">
        <f t="shared" si="17"/>
        <v>1118.2962549052015</v>
      </c>
      <c r="AA68">
        <f t="shared" si="18"/>
        <v>5763.0024487272731</v>
      </c>
      <c r="AB68">
        <f t="shared" si="19"/>
        <v>13774.288313067484</v>
      </c>
      <c r="AC68">
        <f t="shared" si="20"/>
        <v>115411.80334498142</v>
      </c>
      <c r="AD68">
        <f t="shared" si="21"/>
        <v>76046.454383980759</v>
      </c>
      <c r="AE68">
        <f t="shared" si="22"/>
        <v>841775.45389286394</v>
      </c>
      <c r="AF68">
        <f t="shared" si="23"/>
        <v>5052561.2641004333</v>
      </c>
      <c r="AR68">
        <f t="shared" si="24"/>
        <v>1.0000011724138842</v>
      </c>
      <c r="AS68">
        <f t="shared" si="25"/>
        <v>1.0001108327037442</v>
      </c>
      <c r="AT68">
        <f t="shared" si="26"/>
        <v>1.0020107118012944</v>
      </c>
      <c r="AU68">
        <f t="shared" si="27"/>
        <v>1.0117385326420048</v>
      </c>
      <c r="AV68">
        <f t="shared" si="28"/>
        <v>1.0293652130899442</v>
      </c>
      <c r="AW68">
        <f t="shared" si="29"/>
        <v>1.2833335658362388</v>
      </c>
      <c r="AX68">
        <f t="shared" si="30"/>
        <v>1.1951851667875555</v>
      </c>
      <c r="AY68">
        <f t="shared" si="31"/>
        <v>3.6860568454707487</v>
      </c>
      <c r="AZ68">
        <f t="shared" si="32"/>
        <v>22.014153151590204</v>
      </c>
      <c r="BA68">
        <f t="shared" si="33"/>
        <v>33.221955192335621</v>
      </c>
      <c r="BB68">
        <f t="shared" si="34"/>
        <v>0.64042766567904175</v>
      </c>
    </row>
    <row r="69" spans="1:54" x14ac:dyDescent="0.25">
      <c r="A69">
        <f t="shared" si="35"/>
        <v>-117.14999999999998</v>
      </c>
      <c r="C69">
        <f t="shared" si="37"/>
        <v>3.0363999961526906E-6</v>
      </c>
      <c r="D69">
        <f t="shared" si="36"/>
        <v>2.2867849294928454E-4</v>
      </c>
      <c r="E69">
        <f t="shared" si="36"/>
        <v>3.6079349764654278E-3</v>
      </c>
      <c r="F69">
        <f t="shared" si="36"/>
        <v>1.8879975725769545E-2</v>
      </c>
      <c r="G69">
        <f t="shared" si="36"/>
        <v>4.5446831623075216E-2</v>
      </c>
      <c r="H69">
        <f t="shared" si="36"/>
        <v>0.38815194433338357</v>
      </c>
      <c r="I69">
        <f t="shared" si="36"/>
        <v>0.25487622754529138</v>
      </c>
      <c r="J69">
        <f t="shared" si="36"/>
        <v>2.8821147455127534</v>
      </c>
      <c r="K69">
        <f t="shared" si="36"/>
        <v>17.581252600776107</v>
      </c>
      <c r="L69">
        <f t="shared" si="5"/>
        <v>3.0363999961526906E-6</v>
      </c>
      <c r="N69">
        <f t="shared" si="6"/>
        <v>1.5981052611329951E-6</v>
      </c>
      <c r="O69">
        <f t="shared" si="7"/>
        <v>1.2035710155225502E-4</v>
      </c>
      <c r="P69">
        <f t="shared" si="8"/>
        <v>1.89891314550812E-3</v>
      </c>
      <c r="Q69">
        <f t="shared" si="9"/>
        <v>9.936829329352392E-3</v>
      </c>
      <c r="R69">
        <f t="shared" si="10"/>
        <v>2.3919385064776432E-2</v>
      </c>
      <c r="S69">
        <f t="shared" si="11"/>
        <v>0.20429049701757032</v>
      </c>
      <c r="T69">
        <f t="shared" si="12"/>
        <v>0.13414538291857442</v>
      </c>
      <c r="U69">
        <f t="shared" si="13"/>
        <v>1.5169024976382912</v>
      </c>
      <c r="V69">
        <f t="shared" si="14"/>
        <v>9.2532908425137403</v>
      </c>
      <c r="X69">
        <f t="shared" si="15"/>
        <v>1</v>
      </c>
      <c r="Y69">
        <f t="shared" si="16"/>
        <v>75.312374271846437</v>
      </c>
      <c r="Z69">
        <f t="shared" si="17"/>
        <v>1188.2278293495283</v>
      </c>
      <c r="AA69">
        <f t="shared" si="18"/>
        <v>6217.8816195796535</v>
      </c>
      <c r="AB69">
        <f t="shared" si="19"/>
        <v>14967.340166203137</v>
      </c>
      <c r="AC69">
        <f t="shared" si="20"/>
        <v>127832.9419131855</v>
      </c>
      <c r="AD69">
        <f t="shared" si="21"/>
        <v>83940.267378552089</v>
      </c>
      <c r="AE69">
        <f t="shared" si="22"/>
        <v>949188.10076556902</v>
      </c>
      <c r="AF69">
        <f t="shared" si="23"/>
        <v>5790163.5565316351</v>
      </c>
      <c r="AR69">
        <f t="shared" si="24"/>
        <v>1.0000010192359945</v>
      </c>
      <c r="AS69">
        <f t="shared" si="25"/>
        <v>1.0000999709181833</v>
      </c>
      <c r="AT69">
        <f t="shared" si="26"/>
        <v>1.0018573188895106</v>
      </c>
      <c r="AU69">
        <f t="shared" si="27"/>
        <v>1.0110103533487709</v>
      </c>
      <c r="AV69">
        <f t="shared" si="28"/>
        <v>1.0277397419172785</v>
      </c>
      <c r="AW69">
        <f t="shared" si="29"/>
        <v>1.2728251380367441</v>
      </c>
      <c r="AX69">
        <f t="shared" si="30"/>
        <v>1.1872975030925461</v>
      </c>
      <c r="AY69">
        <f t="shared" si="31"/>
        <v>3.6330858945438811</v>
      </c>
      <c r="AZ69">
        <f t="shared" si="32"/>
        <v>21.935577052610029</v>
      </c>
      <c r="BA69">
        <f t="shared" si="33"/>
        <v>33.069493992592939</v>
      </c>
      <c r="BB69">
        <f t="shared" si="34"/>
        <v>0.63895646012325924</v>
      </c>
    </row>
    <row r="70" spans="1:54" x14ac:dyDescent="0.25">
      <c r="A70">
        <f t="shared" si="35"/>
        <v>-116.14999999999998</v>
      </c>
      <c r="C70">
        <f t="shared" si="37"/>
        <v>2.6333328258609423E-6</v>
      </c>
      <c r="D70">
        <f t="shared" si="36"/>
        <v>2.0590161698641045E-4</v>
      </c>
      <c r="E70">
        <f t="shared" si="36"/>
        <v>3.3281425711295829E-3</v>
      </c>
      <c r="F70">
        <f t="shared" si="36"/>
        <v>1.7689272362520221E-2</v>
      </c>
      <c r="G70">
        <f t="shared" si="36"/>
        <v>4.2889109525518096E-2</v>
      </c>
      <c r="H70">
        <f t="shared" si="36"/>
        <v>0.37351280384347813</v>
      </c>
      <c r="I70">
        <f t="shared" si="36"/>
        <v>0.24440271762542912</v>
      </c>
      <c r="J70">
        <f t="shared" si="36"/>
        <v>2.8243085850206739</v>
      </c>
      <c r="K70">
        <f t="shared" si="36"/>
        <v>17.51438297422261</v>
      </c>
      <c r="L70">
        <f t="shared" si="5"/>
        <v>2.6333328258609423E-6</v>
      </c>
      <c r="N70">
        <f t="shared" si="6"/>
        <v>1.3859646451899697E-6</v>
      </c>
      <c r="O70">
        <f t="shared" si="7"/>
        <v>1.0836927209811077E-4</v>
      </c>
      <c r="P70">
        <f t="shared" si="8"/>
        <v>1.7516539848050437E-3</v>
      </c>
      <c r="Q70">
        <f t="shared" si="9"/>
        <v>9.3101433486948541E-3</v>
      </c>
      <c r="R70">
        <f t="shared" si="10"/>
        <v>2.2573215539746366E-2</v>
      </c>
      <c r="S70">
        <f t="shared" si="11"/>
        <v>0.19658568623340955</v>
      </c>
      <c r="T70">
        <f t="shared" si="12"/>
        <v>0.12863300927654164</v>
      </c>
      <c r="U70">
        <f t="shared" si="13"/>
        <v>1.4864782026424601</v>
      </c>
      <c r="V70">
        <f t="shared" si="14"/>
        <v>9.2180963022224258</v>
      </c>
      <c r="X70">
        <f t="shared" si="15"/>
        <v>1</v>
      </c>
      <c r="Y70">
        <f t="shared" si="16"/>
        <v>78.190502531366477</v>
      </c>
      <c r="Z70">
        <f t="shared" si="17"/>
        <v>1263.8518528479131</v>
      </c>
      <c r="AA70">
        <f t="shared" si="18"/>
        <v>6717.4464954831101</v>
      </c>
      <c r="AB70">
        <f t="shared" si="19"/>
        <v>16287.006755971275</v>
      </c>
      <c r="AC70">
        <f t="shared" si="20"/>
        <v>141840.33259121425</v>
      </c>
      <c r="AD70">
        <f t="shared" si="21"/>
        <v>92811.17647767294</v>
      </c>
      <c r="AE70">
        <f t="shared" si="22"/>
        <v>1072522.4541631171</v>
      </c>
      <c r="AF70">
        <f t="shared" si="23"/>
        <v>6651032.7909258697</v>
      </c>
      <c r="AR70">
        <f t="shared" si="24"/>
        <v>1.0000008839374275</v>
      </c>
      <c r="AS70">
        <f t="shared" si="25"/>
        <v>1.0000900135969941</v>
      </c>
      <c r="AT70">
        <f t="shared" si="26"/>
        <v>1.0017132853293269</v>
      </c>
      <c r="AU70">
        <f t="shared" si="27"/>
        <v>1.0103159634325249</v>
      </c>
      <c r="AV70">
        <f t="shared" si="28"/>
        <v>1.0261785648594188</v>
      </c>
      <c r="AW70">
        <f t="shared" si="29"/>
        <v>1.2625355450482123</v>
      </c>
      <c r="AX70">
        <f t="shared" si="30"/>
        <v>1.1796009741714384</v>
      </c>
      <c r="AY70">
        <f t="shared" si="31"/>
        <v>3.5802744698612199</v>
      </c>
      <c r="AZ70">
        <f t="shared" si="32"/>
        <v>21.855949380396943</v>
      </c>
      <c r="BA70">
        <f t="shared" si="33"/>
        <v>32.916659080633508</v>
      </c>
      <c r="BB70">
        <f t="shared" si="34"/>
        <v>0.63747824054497337</v>
      </c>
    </row>
    <row r="71" spans="1:54" x14ac:dyDescent="0.25">
      <c r="A71">
        <f t="shared" si="35"/>
        <v>-115.14999999999998</v>
      </c>
      <c r="C71">
        <f t="shared" si="37"/>
        <v>2.2781284961131093E-6</v>
      </c>
      <c r="D71">
        <f t="shared" si="36"/>
        <v>1.8505583385466625E-4</v>
      </c>
      <c r="E71">
        <f t="shared" si="36"/>
        <v>3.0657465897938438E-3</v>
      </c>
      <c r="F71">
        <f t="shared" si="36"/>
        <v>1.6554921340994212E-2</v>
      </c>
      <c r="G71">
        <f t="shared" si="36"/>
        <v>4.043463356028195E-2</v>
      </c>
      <c r="H71">
        <f t="shared" si="36"/>
        <v>0.35918585868772623</v>
      </c>
      <c r="I71">
        <f t="shared" si="36"/>
        <v>0.23418885156206071</v>
      </c>
      <c r="J71">
        <f t="shared" si="36"/>
        <v>2.7666880615307212</v>
      </c>
      <c r="K71">
        <f t="shared" si="36"/>
        <v>17.446612907464022</v>
      </c>
      <c r="L71">
        <f t="shared" si="5"/>
        <v>2.2781284961131093E-6</v>
      </c>
      <c r="N71">
        <f t="shared" si="6"/>
        <v>1.1990149979542681E-6</v>
      </c>
      <c r="O71">
        <f t="shared" si="7"/>
        <v>9.7397807291929611E-5</v>
      </c>
      <c r="P71">
        <f t="shared" si="8"/>
        <v>1.6135508367336022E-3</v>
      </c>
      <c r="Q71">
        <f t="shared" si="9"/>
        <v>8.7131164952601124E-3</v>
      </c>
      <c r="R71">
        <f t="shared" si="10"/>
        <v>2.1281386084358922E-2</v>
      </c>
      <c r="S71">
        <f t="shared" si="11"/>
        <v>0.18904518878301382</v>
      </c>
      <c r="T71">
        <f t="shared" si="12"/>
        <v>0.12325729029582143</v>
      </c>
      <c r="U71">
        <f t="shared" si="13"/>
        <v>1.4561516113319586</v>
      </c>
      <c r="V71">
        <f t="shared" si="14"/>
        <v>9.182427846033697</v>
      </c>
      <c r="X71">
        <f t="shared" si="15"/>
        <v>1</v>
      </c>
      <c r="Y71">
        <f t="shared" si="16"/>
        <v>81.231517085363834</v>
      </c>
      <c r="Z71">
        <f t="shared" si="17"/>
        <v>1345.7303198764032</v>
      </c>
      <c r="AA71">
        <f t="shared" si="18"/>
        <v>7266.8953350260272</v>
      </c>
      <c r="AB71">
        <f t="shared" si="19"/>
        <v>17749.057451882367</v>
      </c>
      <c r="AC71">
        <f t="shared" si="20"/>
        <v>157667.07597949851</v>
      </c>
      <c r="AD71">
        <f t="shared" si="21"/>
        <v>102798.78942808905</v>
      </c>
      <c r="AE71">
        <f t="shared" si="22"/>
        <v>1214456.5445940301</v>
      </c>
      <c r="AF71">
        <f t="shared" si="23"/>
        <v>7658309.4137275545</v>
      </c>
      <c r="AR71">
        <f t="shared" si="24"/>
        <v>1.0000007647051001</v>
      </c>
      <c r="AS71">
        <f t="shared" si="25"/>
        <v>1.0000809004877855</v>
      </c>
      <c r="AT71">
        <f t="shared" si="26"/>
        <v>1.0015782072262442</v>
      </c>
      <c r="AU71">
        <f t="shared" si="27"/>
        <v>1.0096544368633198</v>
      </c>
      <c r="AV71">
        <f t="shared" si="28"/>
        <v>1.0246804069596007</v>
      </c>
      <c r="AW71">
        <f t="shared" si="29"/>
        <v>1.2524653886395518</v>
      </c>
      <c r="AX71">
        <f t="shared" si="30"/>
        <v>1.1720952462774916</v>
      </c>
      <c r="AY71">
        <f t="shared" si="31"/>
        <v>3.5276326422331401</v>
      </c>
      <c r="AZ71">
        <f t="shared" si="32"/>
        <v>21.775249473131961</v>
      </c>
      <c r="BA71">
        <f t="shared" si="33"/>
        <v>32.763437466524195</v>
      </c>
      <c r="BB71">
        <f t="shared" si="34"/>
        <v>0.63599283195863754</v>
      </c>
    </row>
    <row r="72" spans="1:54" x14ac:dyDescent="0.25">
      <c r="A72">
        <f t="shared" si="35"/>
        <v>-114.14999999999998</v>
      </c>
      <c r="C72">
        <f t="shared" si="37"/>
        <v>1.9658398700649364E-6</v>
      </c>
      <c r="D72">
        <f t="shared" si="36"/>
        <v>1.6600974886994991E-4</v>
      </c>
      <c r="E72">
        <f t="shared" si="36"/>
        <v>2.8199778304845518E-3</v>
      </c>
      <c r="F72">
        <f t="shared" si="36"/>
        <v>1.5475332025950058E-2</v>
      </c>
      <c r="G72">
        <f t="shared" si="36"/>
        <v>3.8081283267399631E-2</v>
      </c>
      <c r="H72">
        <f t="shared" si="36"/>
        <v>0.34517183636861182</v>
      </c>
      <c r="I72">
        <f t="shared" si="36"/>
        <v>0.22423405492418386</v>
      </c>
      <c r="J72">
        <f t="shared" si="36"/>
        <v>2.7092644640290264</v>
      </c>
      <c r="K72">
        <f t="shared" si="36"/>
        <v>17.377924609537175</v>
      </c>
      <c r="L72">
        <f t="shared" si="5"/>
        <v>1.9658398700649364E-6</v>
      </c>
      <c r="N72">
        <f t="shared" si="6"/>
        <v>1.0346525631920719E-6</v>
      </c>
      <c r="O72">
        <f t="shared" si="7"/>
        <v>8.7373552036815747E-5</v>
      </c>
      <c r="P72">
        <f t="shared" si="8"/>
        <v>1.4841988581497641E-3</v>
      </c>
      <c r="Q72">
        <f t="shared" si="9"/>
        <v>8.1449115926052942E-3</v>
      </c>
      <c r="R72">
        <f t="shared" si="10"/>
        <v>2.0042780667052437E-2</v>
      </c>
      <c r="S72">
        <f t="shared" si="11"/>
        <v>0.18166938756242729</v>
      </c>
      <c r="T72">
        <f t="shared" si="12"/>
        <v>0.1180179236443073</v>
      </c>
      <c r="U72">
        <f t="shared" si="13"/>
        <v>1.4259286652784351</v>
      </c>
      <c r="V72">
        <f t="shared" si="14"/>
        <v>9.1462761102827237</v>
      </c>
      <c r="X72">
        <f t="shared" si="15"/>
        <v>1</v>
      </c>
      <c r="Y72">
        <f t="shared" si="16"/>
        <v>84.447238759312683</v>
      </c>
      <c r="Z72">
        <f t="shared" si="17"/>
        <v>1434.4900993341848</v>
      </c>
      <c r="AA72">
        <f t="shared" si="18"/>
        <v>7872.1223745649595</v>
      </c>
      <c r="AB72">
        <f t="shared" si="19"/>
        <v>19371.508253183263</v>
      </c>
      <c r="AC72">
        <f t="shared" si="20"/>
        <v>175584.9200256631</v>
      </c>
      <c r="AD72">
        <f t="shared" si="21"/>
        <v>114065.26967874391</v>
      </c>
      <c r="AE72">
        <f t="shared" si="22"/>
        <v>1378171.4906105413</v>
      </c>
      <c r="AF72">
        <f t="shared" si="23"/>
        <v>8839949.211612612</v>
      </c>
      <c r="AR72">
        <f t="shared" si="24"/>
        <v>1.0000006598783946</v>
      </c>
      <c r="AS72">
        <f t="shared" si="25"/>
        <v>1.0000725741490066</v>
      </c>
      <c r="AT72">
        <f t="shared" si="26"/>
        <v>1.0014516886049014</v>
      </c>
      <c r="AU72">
        <f t="shared" si="27"/>
        <v>1.0090248460204689</v>
      </c>
      <c r="AV72">
        <f t="shared" si="28"/>
        <v>1.0232439739359098</v>
      </c>
      <c r="AW72">
        <f t="shared" si="29"/>
        <v>1.2426151801593941</v>
      </c>
      <c r="AX72">
        <f t="shared" si="30"/>
        <v>1.1647798972862364</v>
      </c>
      <c r="AY72">
        <f t="shared" si="31"/>
        <v>3.4751707252219988</v>
      </c>
      <c r="AZ72">
        <f t="shared" si="32"/>
        <v>21.693456145516802</v>
      </c>
      <c r="BA72">
        <f t="shared" si="33"/>
        <v>32.609815690773111</v>
      </c>
      <c r="BB72">
        <f t="shared" si="34"/>
        <v>0.63450005293147016</v>
      </c>
    </row>
    <row r="73" spans="1:54" x14ac:dyDescent="0.25">
      <c r="A73">
        <f t="shared" si="35"/>
        <v>-113.14999999999998</v>
      </c>
      <c r="C73">
        <f t="shared" si="37"/>
        <v>1.6919451819418407E-6</v>
      </c>
      <c r="D73">
        <f t="shared" si="36"/>
        <v>1.4863827561590644E-4</v>
      </c>
      <c r="E73">
        <f t="shared" si="36"/>
        <v>2.5900829619989103E-3</v>
      </c>
      <c r="F73">
        <f t="shared" si="36"/>
        <v>1.4448912475413011E-2</v>
      </c>
      <c r="G73">
        <f t="shared" si="36"/>
        <v>3.5826908112219433E-2</v>
      </c>
      <c r="H73">
        <f t="shared" si="36"/>
        <v>0.33147133115902705</v>
      </c>
      <c r="I73">
        <f t="shared" si="36"/>
        <v>0.21453763031109438</v>
      </c>
      <c r="J73">
        <f t="shared" si="36"/>
        <v>2.6520493500546833</v>
      </c>
      <c r="K73">
        <f t="shared" si="36"/>
        <v>17.308299836703029</v>
      </c>
      <c r="L73">
        <f t="shared" si="5"/>
        <v>1.6919451819418407E-6</v>
      </c>
      <c r="N73">
        <f t="shared" si="6"/>
        <v>8.9049746417991615E-7</v>
      </c>
      <c r="O73">
        <f t="shared" si="7"/>
        <v>7.8230671376792866E-5</v>
      </c>
      <c r="P73">
        <f t="shared" si="8"/>
        <v>1.363201558946795E-3</v>
      </c>
      <c r="Q73">
        <f t="shared" si="9"/>
        <v>7.604690776533164E-3</v>
      </c>
      <c r="R73">
        <f t="shared" si="10"/>
        <v>1.8856267427483912E-2</v>
      </c>
      <c r="S73">
        <f t="shared" si="11"/>
        <v>0.17445859534685634</v>
      </c>
      <c r="T73">
        <f t="shared" si="12"/>
        <v>0.11291454226899705</v>
      </c>
      <c r="U73">
        <f t="shared" si="13"/>
        <v>1.3958154473972018</v>
      </c>
      <c r="V73">
        <f t="shared" si="14"/>
        <v>9.1096314930015936</v>
      </c>
      <c r="X73">
        <f t="shared" si="15"/>
        <v>1</v>
      </c>
      <c r="Y73">
        <f t="shared" si="16"/>
        <v>87.850526838768332</v>
      </c>
      <c r="Z73">
        <f t="shared" si="17"/>
        <v>1530.8314888939128</v>
      </c>
      <c r="AA73">
        <f t="shared" si="18"/>
        <v>8539.8230566962193</v>
      </c>
      <c r="AB73">
        <f t="shared" si="19"/>
        <v>21174.981609688439</v>
      </c>
      <c r="AC73">
        <f t="shared" si="20"/>
        <v>195911.38926770567</v>
      </c>
      <c r="AD73">
        <f t="shared" si="21"/>
        <v>126799.39787698686</v>
      </c>
      <c r="AE73">
        <f t="shared" si="22"/>
        <v>1567455.8362528826</v>
      </c>
      <c r="AF73">
        <f t="shared" si="23"/>
        <v>10229823.058947064</v>
      </c>
      <c r="AR73">
        <f t="shared" si="24"/>
        <v>1.0000005679394783</v>
      </c>
      <c r="AS73">
        <f t="shared" si="25"/>
        <v>1.0000649798968799</v>
      </c>
      <c r="AT73">
        <f t="shared" si="26"/>
        <v>1.0013333416600079</v>
      </c>
      <c r="AU73">
        <f t="shared" si="27"/>
        <v>1.0084262625212288</v>
      </c>
      <c r="AV73">
        <f t="shared" si="28"/>
        <v>1.0218679531495087</v>
      </c>
      <c r="AW73">
        <f t="shared" si="29"/>
        <v>1.2329853373116466</v>
      </c>
      <c r="AX73">
        <f t="shared" si="30"/>
        <v>1.1576544147080934</v>
      </c>
      <c r="AY73">
        <f t="shared" si="31"/>
        <v>3.4228992777388201</v>
      </c>
      <c r="AZ73">
        <f t="shared" si="32"/>
        <v>21.610547673092292</v>
      </c>
      <c r="BA73">
        <f t="shared" si="33"/>
        <v>32.455779808017958</v>
      </c>
      <c r="BB73">
        <f t="shared" si="34"/>
        <v>0.63299971532786647</v>
      </c>
    </row>
    <row r="74" spans="1:54" x14ac:dyDescent="0.25">
      <c r="A74">
        <f t="shared" si="35"/>
        <v>-112.14999999999998</v>
      </c>
      <c r="C74">
        <f t="shared" si="37"/>
        <v>1.4523202369928084E-6</v>
      </c>
      <c r="D74">
        <f t="shared" si="36"/>
        <v>1.3282250764536227E-4</v>
      </c>
      <c r="E74">
        <f t="shared" si="36"/>
        <v>2.3753249893234863E-3</v>
      </c>
      <c r="F74">
        <f t="shared" si="36"/>
        <v>1.3474070892315925E-2</v>
      </c>
      <c r="G74">
        <f t="shared" si="36"/>
        <v>3.3669329161693677E-2</v>
      </c>
      <c r="H74">
        <f t="shared" si="36"/>
        <v>0.31808479949801066</v>
      </c>
      <c r="I74">
        <f t="shared" si="36"/>
        <v>0.20509875471652886</v>
      </c>
      <c r="J74">
        <f t="shared" si="36"/>
        <v>2.5950545483173197</v>
      </c>
      <c r="K74">
        <f t="shared" si="36"/>
        <v>17.237719878850847</v>
      </c>
      <c r="L74">
        <f t="shared" si="5"/>
        <v>1.4523202369928084E-6</v>
      </c>
      <c r="N74">
        <f t="shared" si="6"/>
        <v>7.6437907210147808E-7</v>
      </c>
      <c r="O74">
        <f t="shared" si="7"/>
        <v>6.9906582971243305E-5</v>
      </c>
      <c r="P74">
        <f t="shared" si="8"/>
        <v>1.2501710470123612E-3</v>
      </c>
      <c r="Q74">
        <f t="shared" si="9"/>
        <v>7.0916162591136457E-3</v>
      </c>
      <c r="R74">
        <f t="shared" si="10"/>
        <v>1.7720699558786145E-2</v>
      </c>
      <c r="S74">
        <f t="shared" si="11"/>
        <v>0.16741305236737403</v>
      </c>
      <c r="T74">
        <f t="shared" si="12"/>
        <v>0.1079467130086994</v>
      </c>
      <c r="U74">
        <f t="shared" si="13"/>
        <v>1.3658181833249052</v>
      </c>
      <c r="V74">
        <f t="shared" si="14"/>
        <v>9.0724841467636033</v>
      </c>
      <c r="X74">
        <f t="shared" si="15"/>
        <v>1</v>
      </c>
      <c r="Y74">
        <f t="shared" si="16"/>
        <v>91.455385845470374</v>
      </c>
      <c r="Z74">
        <f t="shared" si="17"/>
        <v>1635.5380368739216</v>
      </c>
      <c r="AA74">
        <f t="shared" si="18"/>
        <v>9277.6169808220111</v>
      </c>
      <c r="AB74">
        <f t="shared" si="19"/>
        <v>23183.130210599964</v>
      </c>
      <c r="AC74">
        <f t="shared" si="20"/>
        <v>219018.36206361817</v>
      </c>
      <c r="AD74">
        <f t="shared" si="21"/>
        <v>141221.4396607244</v>
      </c>
      <c r="AE74">
        <f t="shared" si="22"/>
        <v>1786833.56619107</v>
      </c>
      <c r="AF74">
        <f t="shared" si="23"/>
        <v>11869090.190840743</v>
      </c>
      <c r="AR74">
        <f t="shared" si="24"/>
        <v>1.0000004875039727</v>
      </c>
      <c r="AS74">
        <f t="shared" si="25"/>
        <v>1.0000580657493123</v>
      </c>
      <c r="AT74">
        <f t="shared" si="26"/>
        <v>1.001222786995934</v>
      </c>
      <c r="AU74">
        <f t="shared" si="27"/>
        <v>1.0078577580673633</v>
      </c>
      <c r="AV74">
        <f t="shared" si="28"/>
        <v>1.0205510146278067</v>
      </c>
      <c r="AW74">
        <f t="shared" si="29"/>
        <v>1.2235761809192387</v>
      </c>
      <c r="AX74">
        <f t="shared" si="30"/>
        <v>1.1507181937513973</v>
      </c>
      <c r="AY74">
        <f t="shared" si="31"/>
        <v>3.3708291064347016</v>
      </c>
      <c r="AZ74">
        <f t="shared" si="32"/>
        <v>21.52650177604858</v>
      </c>
      <c r="BA74">
        <f t="shared" si="33"/>
        <v>32.301315370098308</v>
      </c>
      <c r="BB74">
        <f t="shared" si="34"/>
        <v>0.6314916240424584</v>
      </c>
    </row>
    <row r="75" spans="1:54" x14ac:dyDescent="0.25">
      <c r="A75">
        <f t="shared" si="35"/>
        <v>-111.14999999999998</v>
      </c>
      <c r="C75">
        <f t="shared" si="37"/>
        <v>1.2432116677842319E-6</v>
      </c>
      <c r="D75">
        <f t="shared" si="36"/>
        <v>1.184495835928974E-4</v>
      </c>
      <c r="E75">
        <f t="shared" si="36"/>
        <v>2.1749836954798366E-3</v>
      </c>
      <c r="F75">
        <f t="shared" si="36"/>
        <v>1.2549217104582889E-2</v>
      </c>
      <c r="G75">
        <f t="shared" si="36"/>
        <v>3.1606340850882306E-2</v>
      </c>
      <c r="H75">
        <f t="shared" si="36"/>
        <v>0.30501255537942706</v>
      </c>
      <c r="I75">
        <f t="shared" si="36"/>
        <v>0.19591647697192985</v>
      </c>
      <c r="J75">
        <f t="shared" si="36"/>
        <v>2.5382921610640974</v>
      </c>
      <c r="K75">
        <f t="shared" si="36"/>
        <v>17.166165545463134</v>
      </c>
      <c r="L75">
        <f t="shared" si="5"/>
        <v>1.2432116677842319E-6</v>
      </c>
      <c r="N75">
        <f t="shared" si="6"/>
        <v>6.5432193041275361E-7</v>
      </c>
      <c r="O75">
        <f t="shared" si="7"/>
        <v>6.2341886101524951E-5</v>
      </c>
      <c r="P75">
        <f t="shared" si="8"/>
        <v>1.1447282607788614E-3</v>
      </c>
      <c r="Q75">
        <f t="shared" si="9"/>
        <v>6.6048511076752048E-3</v>
      </c>
      <c r="R75">
        <f t="shared" si="10"/>
        <v>1.6634916237306476E-2</v>
      </c>
      <c r="S75">
        <f t="shared" si="11"/>
        <v>0.160532923883909</v>
      </c>
      <c r="T75">
        <f t="shared" si="12"/>
        <v>0.10311393524838414</v>
      </c>
      <c r="U75">
        <f t="shared" si="13"/>
        <v>1.3359432426653144</v>
      </c>
      <c r="V75">
        <f t="shared" si="14"/>
        <v>9.0348239712963867</v>
      </c>
      <c r="X75">
        <f t="shared" si="15"/>
        <v>1</v>
      </c>
      <c r="Y75">
        <f t="shared" si="16"/>
        <v>95.277084878079791</v>
      </c>
      <c r="Z75">
        <f t="shared" si="17"/>
        <v>1749.4878401167969</v>
      </c>
      <c r="AA75">
        <f t="shared" si="18"/>
        <v>10094.191865934847</v>
      </c>
      <c r="AB75">
        <f t="shared" si="19"/>
        <v>25423.137241958229</v>
      </c>
      <c r="AC75">
        <f t="shared" si="20"/>
        <v>245342.41696995086</v>
      </c>
      <c r="AD75">
        <f t="shared" si="21"/>
        <v>157588.99473740504</v>
      </c>
      <c r="AE75">
        <f t="shared" si="22"/>
        <v>2041721.6366606976</v>
      </c>
      <c r="AF75">
        <f t="shared" si="23"/>
        <v>13807918.627451655</v>
      </c>
      <c r="AR75">
        <f t="shared" si="24"/>
        <v>1.0000004173119754</v>
      </c>
      <c r="AS75">
        <f t="shared" si="25"/>
        <v>1.000051782366927</v>
      </c>
      <c r="AT75">
        <f t="shared" si="26"/>
        <v>1.0011196538541696</v>
      </c>
      <c r="AU75">
        <f t="shared" si="27"/>
        <v>1.007318405308292</v>
      </c>
      <c r="AV75">
        <f t="shared" si="28"/>
        <v>1.0192918121426942</v>
      </c>
      <c r="AW75">
        <f t="shared" si="29"/>
        <v>1.2143879316829052</v>
      </c>
      <c r="AX75">
        <f t="shared" si="30"/>
        <v>1.1439705354435621</v>
      </c>
      <c r="AY75">
        <f t="shared" si="31"/>
        <v>3.3189712678632852</v>
      </c>
      <c r="AZ75">
        <f t="shared" si="32"/>
        <v>21.441295602512319</v>
      </c>
      <c r="BA75">
        <f t="shared" si="33"/>
        <v>32.146407408486127</v>
      </c>
      <c r="BB75">
        <f t="shared" si="34"/>
        <v>0.62997557672124149</v>
      </c>
    </row>
    <row r="76" spans="1:54" x14ac:dyDescent="0.25">
      <c r="A76">
        <f t="shared" si="35"/>
        <v>-110.14999999999998</v>
      </c>
      <c r="C76">
        <f t="shared" si="37"/>
        <v>1.0612112616012519E-6</v>
      </c>
      <c r="D76">
        <f t="shared" si="36"/>
        <v>1.0541254604355655E-4</v>
      </c>
      <c r="E76">
        <f t="shared" si="36"/>
        <v>1.9883560582723051E-3</v>
      </c>
      <c r="F76">
        <f t="shared" si="36"/>
        <v>1.1672764071224395E-2</v>
      </c>
      <c r="G76">
        <f t="shared" si="36"/>
        <v>2.9635712839584719E-2</v>
      </c>
      <c r="H76">
        <f t="shared" si="36"/>
        <v>0.29225476574417136</v>
      </c>
      <c r="I76">
        <f t="shared" si="36"/>
        <v>0.18698971527996214</v>
      </c>
      <c r="J76">
        <f t="shared" si="36"/>
        <v>2.4817745661683883</v>
      </c>
      <c r="K76">
        <f t="shared" si="36"/>
        <v>17.09361715112863</v>
      </c>
      <c r="L76">
        <f t="shared" si="5"/>
        <v>1.0612112616012519E-6</v>
      </c>
      <c r="N76">
        <f t="shared" si="6"/>
        <v>5.5853224294802733E-7</v>
      </c>
      <c r="O76">
        <f t="shared" si="7"/>
        <v>5.5480287391345555E-5</v>
      </c>
      <c r="P76">
        <f t="shared" si="8"/>
        <v>1.0465031885643712E-3</v>
      </c>
      <c r="Q76">
        <f t="shared" si="9"/>
        <v>6.1435600374865236E-3</v>
      </c>
      <c r="R76">
        <f t="shared" si="10"/>
        <v>1.5597743599781432E-2</v>
      </c>
      <c r="S76">
        <f t="shared" si="11"/>
        <v>0.15381829776009021</v>
      </c>
      <c r="T76">
        <f t="shared" si="12"/>
        <v>9.8415639621032711E-2</v>
      </c>
      <c r="U76">
        <f t="shared" si="13"/>
        <v>1.3061971400886254</v>
      </c>
      <c r="V76">
        <f t="shared" si="14"/>
        <v>8.9966406058571735</v>
      </c>
      <c r="X76">
        <f t="shared" si="15"/>
        <v>1</v>
      </c>
      <c r="Y76">
        <f t="shared" si="16"/>
        <v>99.332291182530923</v>
      </c>
      <c r="Z76">
        <f t="shared" si="17"/>
        <v>1873.6665640657573</v>
      </c>
      <c r="AA76">
        <f t="shared" si="18"/>
        <v>10999.47248355758</v>
      </c>
      <c r="AB76">
        <f t="shared" si="19"/>
        <v>27926.308278021537</v>
      </c>
      <c r="AC76">
        <f t="shared" si="20"/>
        <v>275397.34671039094</v>
      </c>
      <c r="AD76">
        <f t="shared" si="21"/>
        <v>176204.04347934932</v>
      </c>
      <c r="AE76">
        <f t="shared" si="22"/>
        <v>2338624.4152965937</v>
      </c>
      <c r="AF76">
        <f t="shared" si="23"/>
        <v>16107647.713176571</v>
      </c>
      <c r="AR76">
        <f t="shared" si="24"/>
        <v>1.0000003562194431</v>
      </c>
      <c r="AS76">
        <f t="shared" si="25"/>
        <v>1.0000460829913653</v>
      </c>
      <c r="AT76">
        <f t="shared" si="26"/>
        <v>1.0010235803278584</v>
      </c>
      <c r="AU76">
        <f t="shared" si="27"/>
        <v>1.0068072787194104</v>
      </c>
      <c r="AV76">
        <f t="shared" si="28"/>
        <v>1.0180889843437897</v>
      </c>
      <c r="AW76">
        <f t="shared" si="29"/>
        <v>1.2054207069424492</v>
      </c>
      <c r="AX76">
        <f t="shared" si="30"/>
        <v>1.1374106448185699</v>
      </c>
      <c r="AY76">
        <f t="shared" si="31"/>
        <v>3.2673370703889719</v>
      </c>
      <c r="AZ76">
        <f t="shared" si="32"/>
        <v>21.354905711295686</v>
      </c>
      <c r="BA76">
        <f t="shared" si="33"/>
        <v>31.991040416047547</v>
      </c>
      <c r="BB76">
        <f t="shared" si="34"/>
        <v>0.62845136347015795</v>
      </c>
    </row>
    <row r="77" spans="1:54" x14ac:dyDescent="0.25">
      <c r="A77">
        <f t="shared" si="35"/>
        <v>-109.14999999999998</v>
      </c>
      <c r="C77">
        <f t="shared" si="37"/>
        <v>9.0323136985979896E-7</v>
      </c>
      <c r="D77">
        <f t="shared" si="36"/>
        <v>9.361019452751334E-5</v>
      </c>
      <c r="E77">
        <f t="shared" si="36"/>
        <v>1.8147566404379208E-3</v>
      </c>
      <c r="F77">
        <f t="shared" si="36"/>
        <v>1.0843129411789613E-2</v>
      </c>
      <c r="G77">
        <f t="shared" si="36"/>
        <v>2.7755191958703528E-2</v>
      </c>
      <c r="H77">
        <f t="shared" si="36"/>
        <v>0.27981144588739948</v>
      </c>
      <c r="I77">
        <f t="shared" si="36"/>
        <v>0.17831725485002289</v>
      </c>
      <c r="J77">
        <f t="shared" si="36"/>
        <v>2.4255144189103457</v>
      </c>
      <c r="K77">
        <f t="shared" si="36"/>
        <v>17.020054500590746</v>
      </c>
      <c r="L77">
        <f t="shared" si="5"/>
        <v>9.0323136985979896E-7</v>
      </c>
      <c r="N77">
        <f t="shared" si="6"/>
        <v>4.7538493150515738E-7</v>
      </c>
      <c r="O77">
        <f t="shared" si="7"/>
        <v>4.9268523435533337E-5</v>
      </c>
      <c r="P77">
        <f t="shared" si="8"/>
        <v>9.5513507391469519E-4</v>
      </c>
      <c r="Q77">
        <f t="shared" si="9"/>
        <v>5.7069102167313758E-3</v>
      </c>
      <c r="R77">
        <f t="shared" si="10"/>
        <v>1.4607995767738699E-2</v>
      </c>
      <c r="S77">
        <f t="shared" si="11"/>
        <v>0.14726918204599973</v>
      </c>
      <c r="T77">
        <f t="shared" si="12"/>
        <v>9.3851186763169947E-2</v>
      </c>
      <c r="U77">
        <f t="shared" si="13"/>
        <v>1.2765865362686031</v>
      </c>
      <c r="V77">
        <f t="shared" si="14"/>
        <v>8.9579234213635512</v>
      </c>
      <c r="X77">
        <f t="shared" si="15"/>
        <v>1</v>
      </c>
      <c r="Y77">
        <f t="shared" si="16"/>
        <v>103.63921986239657</v>
      </c>
      <c r="Z77">
        <f t="shared" si="17"/>
        <v>2009.1824763787936</v>
      </c>
      <c r="AA77">
        <f t="shared" si="18"/>
        <v>12004.819333802257</v>
      </c>
      <c r="AB77">
        <f t="shared" si="19"/>
        <v>30728.773252208604</v>
      </c>
      <c r="AC77">
        <f t="shared" si="20"/>
        <v>309789.33551746799</v>
      </c>
      <c r="AD77">
        <f t="shared" si="21"/>
        <v>197421.45899748986</v>
      </c>
      <c r="AE77">
        <f t="shared" si="22"/>
        <v>2685374.4232630427</v>
      </c>
      <c r="AF77">
        <f t="shared" si="23"/>
        <v>18843515.702109225</v>
      </c>
      <c r="AR77">
        <f t="shared" si="24"/>
        <v>1.0000003031899369</v>
      </c>
      <c r="AS77">
        <f t="shared" si="25"/>
        <v>1.0000409233810208</v>
      </c>
      <c r="AT77">
        <f t="shared" si="26"/>
        <v>1.0009342135626438</v>
      </c>
      <c r="AU77">
        <f t="shared" si="27"/>
        <v>1.0063234554940292</v>
      </c>
      <c r="AV77">
        <f t="shared" si="28"/>
        <v>1.0169411559464585</v>
      </c>
      <c r="AW77">
        <f t="shared" si="29"/>
        <v>1.1966745174485656</v>
      </c>
      <c r="AX77">
        <f t="shared" si="30"/>
        <v>1.1310376291794089</v>
      </c>
      <c r="AY77">
        <f t="shared" si="31"/>
        <v>3.2159380758136336</v>
      </c>
      <c r="AZ77">
        <f t="shared" si="32"/>
        <v>21.267308054092236</v>
      </c>
      <c r="BA77">
        <f t="shared" si="33"/>
        <v>31.835198328107936</v>
      </c>
      <c r="BB77">
        <f t="shared" si="34"/>
        <v>0.62691876655048739</v>
      </c>
    </row>
    <row r="78" spans="1:54" x14ac:dyDescent="0.25">
      <c r="A78">
        <f t="shared" si="35"/>
        <v>-108.14999999999998</v>
      </c>
      <c r="C78">
        <f t="shared" si="37"/>
        <v>7.6648140656098747E-7</v>
      </c>
      <c r="D78">
        <f t="shared" si="36"/>
        <v>8.2946933034413621E-5</v>
      </c>
      <c r="E78">
        <f t="shared" si="36"/>
        <v>1.6535179517317908E-3</v>
      </c>
      <c r="F78">
        <f t="shared" si="36"/>
        <v>1.0058736956292365E-2</v>
      </c>
      <c r="G78">
        <f t="shared" si="36"/>
        <v>2.5962504245608298E-2</v>
      </c>
      <c r="H78">
        <f t="shared" si="36"/>
        <v>0.26768245489322051</v>
      </c>
      <c r="I78">
        <f t="shared" si="36"/>
        <v>0.1698977456480969</v>
      </c>
      <c r="J78">
        <f t="shared" si="36"/>
        <v>2.3695246534174395</v>
      </c>
      <c r="K78">
        <f t="shared" si="36"/>
        <v>16.945456873318708</v>
      </c>
      <c r="L78">
        <f t="shared" ref="L78:L141" si="38">MIN(C78:K78)</f>
        <v>7.6648140656098747E-7</v>
      </c>
      <c r="N78">
        <f t="shared" ref="N78:N141" si="39">C78/($B$9*10)</f>
        <v>4.0341126661104604E-7</v>
      </c>
      <c r="O78">
        <f t="shared" ref="O78:O141" si="40">D78/($B$9*10)</f>
        <v>4.3656280544428221E-5</v>
      </c>
      <c r="P78">
        <f t="shared" ref="P78:P141" si="41">E78/($B$9*10)</f>
        <v>8.7027260617462672E-4</v>
      </c>
      <c r="Q78">
        <f t="shared" ref="Q78:Q141" si="42">F78/($B$9*10)</f>
        <v>5.29407208225914E-3</v>
      </c>
      <c r="R78">
        <f t="shared" ref="R78:R141" si="43">G78/($B$9*10)</f>
        <v>1.366447591874121E-2</v>
      </c>
      <c r="S78">
        <f t="shared" ref="S78:S141" si="44">H78/($B$9*10)</f>
        <v>0.14088550257537921</v>
      </c>
      <c r="T78">
        <f t="shared" ref="T78:T141" si="45">I78/($B$9*10)</f>
        <v>8.9419866130577313E-2</v>
      </c>
      <c r="U78">
        <f t="shared" ref="U78:U141" si="46">J78/($B$9*10)</f>
        <v>1.2471182386407578</v>
      </c>
      <c r="V78">
        <f t="shared" ref="V78:V141" si="47">K78/($B$9*10)</f>
        <v>8.9186615122730046</v>
      </c>
      <c r="X78">
        <f t="shared" ref="X78:X141" si="48">C78/$L78</f>
        <v>1</v>
      </c>
      <c r="Y78">
        <f t="shared" ref="Y78:Y141" si="49">D78/$L78</f>
        <v>108.21780192500168</v>
      </c>
      <c r="Z78">
        <f t="shared" ref="Z78:Z141" si="50">E78/$L78</f>
        <v>2157.283839605082</v>
      </c>
      <c r="AA78">
        <f t="shared" ref="AA78:AA141" si="51">F78/$L78</f>
        <v>13123.262834806954</v>
      </c>
      <c r="AB78">
        <f t="shared" ref="AB78:AB141" si="52">G78/$L78</f>
        <v>33872.321002665456</v>
      </c>
      <c r="AC78">
        <f t="shared" ref="AC78:AC141" si="53">H78/$L78</f>
        <v>349235.41863102134</v>
      </c>
      <c r="AD78">
        <f t="shared" ref="AD78:AD141" si="54">I78/$L78</f>
        <v>221659.31775225452</v>
      </c>
      <c r="AE78">
        <f t="shared" ref="AE78:AE141" si="55">J78/$L78</f>
        <v>3091431.3551960909</v>
      </c>
      <c r="AF78">
        <f t="shared" ref="AF78:AF141" si="56">K78/$L78</f>
        <v>22108112.118921164</v>
      </c>
      <c r="AR78">
        <f t="shared" ref="AR78:AR141" si="57">((AH$13+N78)/AH$13)</f>
        <v>1.0000002572867341</v>
      </c>
      <c r="AS78">
        <f t="shared" ref="AS78:AS141" si="58">((AI$13+O78)/AI$13)</f>
        <v>1.0000362617443774</v>
      </c>
      <c r="AT78">
        <f t="shared" ref="AT78:AT141" si="59">((AJ$13+P78)/AJ$13)</f>
        <v>1.0008512099430642</v>
      </c>
      <c r="AU78">
        <f t="shared" ref="AU78:AU141" si="60">((AK$13+Q78)/AK$13)</f>
        <v>1.0058660164472539</v>
      </c>
      <c r="AV78">
        <f t="shared" ref="AV78:AV141" si="61">((AL$13+R78)/AL$13)</f>
        <v>1.0158469389741518</v>
      </c>
      <c r="AW78">
        <f t="shared" ref="AW78:AW141" si="62">((AM$13+S78)/AM$13)</f>
        <v>1.1881492641539664</v>
      </c>
      <c r="AX78">
        <f t="shared" ref="AX78:AX141" si="63">((AN$13+T78)/AN$13)</f>
        <v>1.1248504964445396</v>
      </c>
      <c r="AY78">
        <f t="shared" ref="AY78:AY141" si="64">((AO$13+U78)/AO$13)</f>
        <v>3.1647861006926834</v>
      </c>
      <c r="AZ78">
        <f t="shared" ref="AZ78:AZ141" si="65">((AP$13+V78)/AP$13)</f>
        <v>21.178477957104342</v>
      </c>
      <c r="BA78">
        <f t="shared" ref="BA78:BA141" si="66">SUM(AR78:AZ78)</f>
        <v>31.678864502791114</v>
      </c>
      <c r="BB78">
        <f t="shared" ref="BB78:BB141" si="67">(BA78^0.5)/9</f>
        <v>0.62537756006036127</v>
      </c>
    </row>
    <row r="79" spans="1:54" x14ac:dyDescent="0.25">
      <c r="A79">
        <f t="shared" ref="A79:A142" si="68">A78+$B$11</f>
        <v>-107.14999999999998</v>
      </c>
      <c r="C79">
        <f t="shared" si="37"/>
        <v>6.4844543896435483E-7</v>
      </c>
      <c r="D79">
        <f t="shared" si="36"/>
        <v>7.333261246391637E-5</v>
      </c>
      <c r="E79">
        <f t="shared" si="36"/>
        <v>1.5039907815229553E-3</v>
      </c>
      <c r="F79">
        <f t="shared" si="36"/>
        <v>9.3180183124960802E-3</v>
      </c>
      <c r="G79">
        <f t="shared" si="36"/>
        <v>2.4255357067409285E-2</v>
      </c>
      <c r="H79">
        <f t="shared" si="36"/>
        <v>0.25586749111027596</v>
      </c>
      <c r="I79">
        <f t="shared" si="36"/>
        <v>0.16172970027393624</v>
      </c>
      <c r="J79">
        <f t="shared" si="36"/>
        <v>2.3138184837307452</v>
      </c>
      <c r="K79">
        <f t="shared" si="36"/>
        <v>16.869803007588867</v>
      </c>
      <c r="L79">
        <f t="shared" si="38"/>
        <v>6.4844543896435483E-7</v>
      </c>
      <c r="N79">
        <f t="shared" si="39"/>
        <v>3.4128707313913414E-7</v>
      </c>
      <c r="O79">
        <f t="shared" si="40"/>
        <v>3.859611182311388E-5</v>
      </c>
      <c r="P79">
        <f t="shared" si="41"/>
        <v>7.9157409553839758E-4</v>
      </c>
      <c r="Q79">
        <f t="shared" si="42"/>
        <v>4.9042201644716212E-3</v>
      </c>
      <c r="R79">
        <f t="shared" si="43"/>
        <v>1.2765977403899623E-2</v>
      </c>
      <c r="S79">
        <f t="shared" si="44"/>
        <v>0.13466710058435577</v>
      </c>
      <c r="T79">
        <f t="shared" si="45"/>
        <v>8.512089488101908E-2</v>
      </c>
      <c r="U79">
        <f t="shared" si="46"/>
        <v>1.2177992019635502</v>
      </c>
      <c r="V79">
        <f t="shared" si="47"/>
        <v>8.8788436882046682</v>
      </c>
      <c r="X79">
        <f t="shared" si="48"/>
        <v>1</v>
      </c>
      <c r="Y79">
        <f t="shared" si="49"/>
        <v>113.08987319123926</v>
      </c>
      <c r="Z79">
        <f t="shared" si="50"/>
        <v>2319.3790736272413</v>
      </c>
      <c r="AA79">
        <f t="shared" si="51"/>
        <v>14369.780019392339</v>
      </c>
      <c r="AB79">
        <f t="shared" si="52"/>
        <v>37405.393900445968</v>
      </c>
      <c r="AC79">
        <f t="shared" si="53"/>
        <v>394585.99866000604</v>
      </c>
      <c r="AD79">
        <f t="shared" si="54"/>
        <v>249411.42393142279</v>
      </c>
      <c r="AE79">
        <f t="shared" si="55"/>
        <v>3568254.6976137129</v>
      </c>
      <c r="AF79">
        <f t="shared" si="56"/>
        <v>26015763.229874771</v>
      </c>
      <c r="AR79">
        <f t="shared" si="57"/>
        <v>1.0000002176653051</v>
      </c>
      <c r="AS79">
        <f t="shared" si="58"/>
        <v>1.0000320586711338</v>
      </c>
      <c r="AT79">
        <f t="shared" si="59"/>
        <v>1.0007742352637712</v>
      </c>
      <c r="AU79">
        <f t="shared" si="60"/>
        <v>1.0054340469299898</v>
      </c>
      <c r="AV79">
        <f t="shared" si="61"/>
        <v>1.0148049340544072</v>
      </c>
      <c r="AW79">
        <f t="shared" si="62"/>
        <v>1.1798447350332455</v>
      </c>
      <c r="AX79">
        <f t="shared" si="63"/>
        <v>1.1188481535879267</v>
      </c>
      <c r="AY79">
        <f t="shared" si="64"/>
        <v>3.1138932173092329</v>
      </c>
      <c r="AZ79">
        <f t="shared" si="65"/>
        <v>21.088390102087402</v>
      </c>
      <c r="BA79">
        <f t="shared" si="66"/>
        <v>31.522021700602416</v>
      </c>
      <c r="BB79">
        <f t="shared" si="67"/>
        <v>0.62382750960167854</v>
      </c>
    </row>
    <row r="80" spans="1:54" x14ac:dyDescent="0.25">
      <c r="A80">
        <f t="shared" si="68"/>
        <v>-106.14999999999998</v>
      </c>
      <c r="C80">
        <f t="shared" si="37"/>
        <v>5.4686086983903065E-7</v>
      </c>
      <c r="D80">
        <f t="shared" si="36"/>
        <v>6.4682368450484304E-5</v>
      </c>
      <c r="E80">
        <f t="shared" si="36"/>
        <v>1.365544500526894E-3</v>
      </c>
      <c r="F80">
        <f t="shared" si="36"/>
        <v>8.6194144472078425E-3</v>
      </c>
      <c r="G80">
        <f t="shared" si="36"/>
        <v>2.2631441330666961E-2</v>
      </c>
      <c r="H80">
        <f t="shared" si="36"/>
        <v>0.24436608768266618</v>
      </c>
      <c r="I80">
        <f t="shared" si="36"/>
        <v>0.15381149197915941</v>
      </c>
      <c r="J80">
        <f t="shared" si="36"/>
        <v>2.2584094044604046</v>
      </c>
      <c r="K80">
        <f t="shared" si="36"/>
        <v>16.793071084063758</v>
      </c>
      <c r="L80">
        <f t="shared" si="38"/>
        <v>5.4686086983903065E-7</v>
      </c>
      <c r="N80">
        <f t="shared" si="39"/>
        <v>2.8782151044159509E-7</v>
      </c>
      <c r="O80">
        <f t="shared" si="40"/>
        <v>3.4043351816044375E-5</v>
      </c>
      <c r="P80">
        <f t="shared" si="41"/>
        <v>7.1870763185626009E-4</v>
      </c>
      <c r="Q80">
        <f t="shared" si="42"/>
        <v>4.5365339195830752E-3</v>
      </c>
      <c r="R80">
        <f t="shared" si="43"/>
        <v>1.1911284910877349E-2</v>
      </c>
      <c r="S80">
        <f t="shared" si="44"/>
        <v>0.12861373035929799</v>
      </c>
      <c r="T80">
        <f t="shared" si="45"/>
        <v>8.0953416831136535E-2</v>
      </c>
      <c r="U80">
        <f t="shared" si="46"/>
        <v>1.1886365286633709</v>
      </c>
      <c r="V80">
        <f t="shared" si="47"/>
        <v>8.838458465296716</v>
      </c>
      <c r="X80">
        <f t="shared" si="48"/>
        <v>1</v>
      </c>
      <c r="Y80">
        <f t="shared" si="49"/>
        <v>118.2793869847072</v>
      </c>
      <c r="Z80">
        <f t="shared" si="50"/>
        <v>2497.060177168727</v>
      </c>
      <c r="AA80">
        <f t="shared" si="51"/>
        <v>15761.62223811146</v>
      </c>
      <c r="AB80">
        <f t="shared" si="52"/>
        <v>41384.276291936119</v>
      </c>
      <c r="AC80">
        <f t="shared" si="53"/>
        <v>446852.39182426</v>
      </c>
      <c r="AD80">
        <f t="shared" si="54"/>
        <v>281262.56688366469</v>
      </c>
      <c r="AE80">
        <f t="shared" si="55"/>
        <v>4129769.6160362889</v>
      </c>
      <c r="AF80">
        <f t="shared" si="56"/>
        <v>30708123.419045918</v>
      </c>
      <c r="AR80">
        <f t="shared" si="57"/>
        <v>1.0000001835661583</v>
      </c>
      <c r="AS80">
        <f t="shared" si="58"/>
        <v>1.0000282770613049</v>
      </c>
      <c r="AT80">
        <f t="shared" si="59"/>
        <v>1.0007029648848551</v>
      </c>
      <c r="AU80">
        <f t="shared" si="60"/>
        <v>1.0050266377511134</v>
      </c>
      <c r="AV80">
        <f t="shared" si="61"/>
        <v>1.0138137317676064</v>
      </c>
      <c r="AW80">
        <f t="shared" si="62"/>
        <v>1.1717606019416467</v>
      </c>
      <c r="AX80">
        <f t="shared" si="63"/>
        <v>1.1130294051826255</v>
      </c>
      <c r="AY80">
        <f t="shared" si="64"/>
        <v>3.0632717542729164</v>
      </c>
      <c r="AZ80">
        <f t="shared" si="65"/>
        <v>20.99701850679595</v>
      </c>
      <c r="BA80">
        <f t="shared" si="66"/>
        <v>31.364652063224177</v>
      </c>
      <c r="BB80">
        <f t="shared" si="67"/>
        <v>0.62226837193165396</v>
      </c>
    </row>
    <row r="81" spans="1:54" x14ac:dyDescent="0.25">
      <c r="A81">
        <f t="shared" si="68"/>
        <v>-105.14999999999998</v>
      </c>
      <c r="C81">
        <f t="shared" si="37"/>
        <v>4.5969820689577871E-7</v>
      </c>
      <c r="D81">
        <f t="shared" si="36"/>
        <v>5.6916455020513735E-5</v>
      </c>
      <c r="E81">
        <f t="shared" si="36"/>
        <v>1.237567330361E-3</v>
      </c>
      <c r="F81">
        <f t="shared" si="36"/>
        <v>7.9613772779966105E-3</v>
      </c>
      <c r="G81">
        <f t="shared" si="36"/>
        <v>2.1088433775654558E-2</v>
      </c>
      <c r="H81">
        <f t="shared" si="36"/>
        <v>0.23317760815174129</v>
      </c>
      <c r="I81">
        <f t="shared" si="36"/>
        <v>0.14614135284049029</v>
      </c>
      <c r="J81">
        <f t="shared" si="36"/>
        <v>2.2033111909911263</v>
      </c>
      <c r="K81">
        <f t="shared" si="36"/>
        <v>16.715238708856742</v>
      </c>
      <c r="L81">
        <f t="shared" si="38"/>
        <v>4.5969820689577871E-7</v>
      </c>
      <c r="N81">
        <f t="shared" si="39"/>
        <v>2.4194642468198881E-7</v>
      </c>
      <c r="O81">
        <f t="shared" si="40"/>
        <v>2.9956028958165126E-5</v>
      </c>
      <c r="P81">
        <f t="shared" si="41"/>
        <v>6.5135122650578949E-4</v>
      </c>
      <c r="Q81">
        <f t="shared" si="42"/>
        <v>4.1901985673666372E-3</v>
      </c>
      <c r="R81">
        <f t="shared" si="43"/>
        <v>1.1099175671397137E-2</v>
      </c>
      <c r="S81">
        <f t="shared" si="44"/>
        <v>0.12272505692196911</v>
      </c>
      <c r="T81">
        <f t="shared" si="45"/>
        <v>7.6916501494994891E-2</v>
      </c>
      <c r="U81">
        <f t="shared" si="46"/>
        <v>1.159637468942698</v>
      </c>
      <c r="V81">
        <f t="shared" si="47"/>
        <v>8.7974940572930223</v>
      </c>
      <c r="X81">
        <f t="shared" si="48"/>
        <v>1</v>
      </c>
      <c r="Y81">
        <f t="shared" si="49"/>
        <v>123.81265396890628</v>
      </c>
      <c r="Z81">
        <f t="shared" si="50"/>
        <v>2692.1299926705551</v>
      </c>
      <c r="AA81">
        <f t="shared" si="51"/>
        <v>17318.704225012538</v>
      </c>
      <c r="AB81">
        <f t="shared" si="52"/>
        <v>45874.518236778022</v>
      </c>
      <c r="AC81">
        <f t="shared" si="53"/>
        <v>507240.630165448</v>
      </c>
      <c r="AD81">
        <f t="shared" si="54"/>
        <v>317907.16310891113</v>
      </c>
      <c r="AE81">
        <f t="shared" si="55"/>
        <v>4792951.4580217926</v>
      </c>
      <c r="AF81">
        <f t="shared" si="56"/>
        <v>36361331.104009211</v>
      </c>
      <c r="AR81">
        <f t="shared" si="57"/>
        <v>1.0000001543080488</v>
      </c>
      <c r="AS81">
        <f t="shared" si="58"/>
        <v>1.0000248820525042</v>
      </c>
      <c r="AT81">
        <f t="shared" si="59"/>
        <v>1.0006370838706113</v>
      </c>
      <c r="AU81">
        <f t="shared" si="60"/>
        <v>1.0046428861057259</v>
      </c>
      <c r="AV81">
        <f t="shared" si="61"/>
        <v>1.0128719140473428</v>
      </c>
      <c r="AW81">
        <f t="shared" si="62"/>
        <v>1.1638964175236393</v>
      </c>
      <c r="AX81">
        <f t="shared" si="63"/>
        <v>1.1073929520583736</v>
      </c>
      <c r="AY81">
        <f t="shared" si="64"/>
        <v>3.0129342967076331</v>
      </c>
      <c r="AZ81">
        <f t="shared" si="65"/>
        <v>20.904336504817195</v>
      </c>
      <c r="BA81">
        <f t="shared" si="66"/>
        <v>31.206737091491075</v>
      </c>
      <c r="BB81">
        <f t="shared" si="67"/>
        <v>0.6206998945981953</v>
      </c>
    </row>
    <row r="82" spans="1:54" x14ac:dyDescent="0.25">
      <c r="A82">
        <f t="shared" si="68"/>
        <v>-104.14999999999998</v>
      </c>
      <c r="C82">
        <f t="shared" si="37"/>
        <v>3.851419113305469E-7</v>
      </c>
      <c r="D82">
        <f t="shared" si="36"/>
        <v>4.9960074558273661E-5</v>
      </c>
      <c r="E82">
        <f t="shared" si="36"/>
        <v>1.1194665796795697E-3</v>
      </c>
      <c r="F82">
        <f t="shared" si="36"/>
        <v>7.3423712715138048E-3</v>
      </c>
      <c r="G82">
        <f t="shared" si="36"/>
        <v>1.9623999352857396E-2</v>
      </c>
      <c r="H82">
        <f t="shared" si="36"/>
        <v>0.22230124214539015</v>
      </c>
      <c r="I82">
        <f t="shared" si="36"/>
        <v>0.13871737210296431</v>
      </c>
      <c r="J82">
        <f t="shared" si="36"/>
        <v>2.1485378991959254</v>
      </c>
      <c r="K82">
        <f t="shared" si="36"/>
        <v>16.636282896070394</v>
      </c>
      <c r="L82">
        <f t="shared" si="38"/>
        <v>3.851419113305469E-7</v>
      </c>
      <c r="N82">
        <f t="shared" si="39"/>
        <v>2.0270626912134047E-7</v>
      </c>
      <c r="O82">
        <f t="shared" si="40"/>
        <v>2.6294776083301928E-5</v>
      </c>
      <c r="P82">
        <f t="shared" si="41"/>
        <v>5.8919293667345776E-4</v>
      </c>
      <c r="Q82">
        <f t="shared" si="42"/>
        <v>3.8644059323756871E-3</v>
      </c>
      <c r="R82">
        <f t="shared" si="43"/>
        <v>1.0328420712030209E-2</v>
      </c>
      <c r="S82">
        <f t="shared" si="44"/>
        <v>0.11700065376073167</v>
      </c>
      <c r="T82">
        <f t="shared" si="45"/>
        <v>7.3009143212086486E-2</v>
      </c>
      <c r="U82">
        <f t="shared" si="46"/>
        <v>1.1308094206294346</v>
      </c>
      <c r="V82">
        <f t="shared" si="47"/>
        <v>8.7559383663528401</v>
      </c>
      <c r="X82">
        <f t="shared" si="48"/>
        <v>1</v>
      </c>
      <c r="Y82">
        <f t="shared" si="49"/>
        <v>129.7186130319522</v>
      </c>
      <c r="Z82">
        <f t="shared" si="50"/>
        <v>2906.6340139720364</v>
      </c>
      <c r="AA82">
        <f t="shared" si="51"/>
        <v>19064.067180193841</v>
      </c>
      <c r="AB82">
        <f t="shared" si="52"/>
        <v>50952.645701587011</v>
      </c>
      <c r="AC82">
        <f t="shared" si="53"/>
        <v>577193.0698931407</v>
      </c>
      <c r="AD82">
        <f t="shared" si="54"/>
        <v>360172.10285875777</v>
      </c>
      <c r="AE82">
        <f t="shared" si="55"/>
        <v>5578561.6573729599</v>
      </c>
      <c r="AF82">
        <f t="shared" si="56"/>
        <v>43195202.616607346</v>
      </c>
      <c r="AR82">
        <f t="shared" si="57"/>
        <v>1.0000001292815504</v>
      </c>
      <c r="AS82">
        <f t="shared" si="58"/>
        <v>1.0000218409456076</v>
      </c>
      <c r="AT82">
        <f t="shared" si="59"/>
        <v>1.0005762871110975</v>
      </c>
      <c r="AU82">
        <f t="shared" si="60"/>
        <v>1.0042818965072551</v>
      </c>
      <c r="AV82">
        <f t="shared" si="61"/>
        <v>1.0119780556309828</v>
      </c>
      <c r="AW82">
        <f t="shared" si="62"/>
        <v>1.156251612182996</v>
      </c>
      <c r="AX82">
        <f t="shared" si="63"/>
        <v>1.101937390084087</v>
      </c>
      <c r="AY82">
        <f t="shared" si="64"/>
        <v>2.9628936859900259</v>
      </c>
      <c r="AZ82">
        <f t="shared" si="65"/>
        <v>20.810316724777913</v>
      </c>
      <c r="BA82">
        <f t="shared" si="66"/>
        <v>31.048257622511514</v>
      </c>
      <c r="BB82">
        <f t="shared" si="67"/>
        <v>0.61912181555824874</v>
      </c>
    </row>
    <row r="83" spans="1:54" x14ac:dyDescent="0.25">
      <c r="A83">
        <f t="shared" si="68"/>
        <v>-103.14999999999998</v>
      </c>
      <c r="C83">
        <f t="shared" si="37"/>
        <v>3.2157231384430673E-7</v>
      </c>
      <c r="D83">
        <f t="shared" si="36"/>
        <v>4.3743204573646845E-5</v>
      </c>
      <c r="E83">
        <f t="shared" si="36"/>
        <v>1.0106688457249921E-3</v>
      </c>
      <c r="F83">
        <f t="shared" si="36"/>
        <v>6.7608750443608288E-3</v>
      </c>
      <c r="G83">
        <f t="shared" si="36"/>
        <v>1.8235793678934176E-2</v>
      </c>
      <c r="H83">
        <f t="shared" si="36"/>
        <v>0.21173600117259847</v>
      </c>
      <c r="I83">
        <f t="shared" si="36"/>
        <v>0.13153749470853873</v>
      </c>
      <c r="J83">
        <f t="shared" si="36"/>
        <v>2.0941038646135279</v>
      </c>
      <c r="K83">
        <f t="shared" si="36"/>
        <v>16.55618004979728</v>
      </c>
      <c r="L83">
        <f t="shared" si="38"/>
        <v>3.2157231384430673E-7</v>
      </c>
      <c r="N83">
        <f t="shared" si="39"/>
        <v>1.6924858623384567E-7</v>
      </c>
      <c r="O83">
        <f t="shared" si="40"/>
        <v>2.3022739249287816E-5</v>
      </c>
      <c r="P83">
        <f t="shared" si="41"/>
        <v>5.3193097143420642E-4</v>
      </c>
      <c r="Q83">
        <f t="shared" si="42"/>
        <v>3.5583552865056994E-3</v>
      </c>
      <c r="R83">
        <f t="shared" si="43"/>
        <v>9.5977861468074625E-3</v>
      </c>
      <c r="S83">
        <f t="shared" si="44"/>
        <v>0.1114400006171571</v>
      </c>
      <c r="T83">
        <f t="shared" si="45"/>
        <v>6.9230260372915131E-2</v>
      </c>
      <c r="U83">
        <f t="shared" si="46"/>
        <v>1.1021599287439621</v>
      </c>
      <c r="V83">
        <f t="shared" si="47"/>
        <v>8.7137789735775169</v>
      </c>
      <c r="X83">
        <f t="shared" si="48"/>
        <v>1</v>
      </c>
      <c r="Y83">
        <f t="shared" si="49"/>
        <v>136.02913774108572</v>
      </c>
      <c r="Z83">
        <f t="shared" si="50"/>
        <v>3142.8975761088691</v>
      </c>
      <c r="AA83">
        <f t="shared" si="51"/>
        <v>21024.431374506297</v>
      </c>
      <c r="AB83">
        <f t="shared" si="52"/>
        <v>56708.220496131595</v>
      </c>
      <c r="AC83">
        <f t="shared" si="53"/>
        <v>658439.77250825486</v>
      </c>
      <c r="AD83">
        <f t="shared" si="54"/>
        <v>409044.83702606393</v>
      </c>
      <c r="AE83">
        <f t="shared" si="55"/>
        <v>6512077.6088560121</v>
      </c>
      <c r="AF83">
        <f t="shared" si="56"/>
        <v>51485091.64819818</v>
      </c>
      <c r="AR83">
        <f t="shared" si="57"/>
        <v>1.0000001079429843</v>
      </c>
      <c r="AS83">
        <f t="shared" si="58"/>
        <v>1.0000191231290232</v>
      </c>
      <c r="AT83">
        <f t="shared" si="59"/>
        <v>1.0005202794258903</v>
      </c>
      <c r="AU83">
        <f t="shared" si="60"/>
        <v>1.0039427817210431</v>
      </c>
      <c r="AV83">
        <f t="shared" si="61"/>
        <v>1.0111307255587325</v>
      </c>
      <c r="AW83">
        <f t="shared" si="62"/>
        <v>1.1488254911268625</v>
      </c>
      <c r="AX83">
        <f t="shared" si="63"/>
        <v>1.0966612090865964</v>
      </c>
      <c r="AY83">
        <f t="shared" si="64"/>
        <v>2.9131630189979574</v>
      </c>
      <c r="AZ83">
        <f t="shared" si="65"/>
        <v>20.714931068911156</v>
      </c>
      <c r="BA83">
        <f t="shared" si="66"/>
        <v>30.889193805900245</v>
      </c>
      <c r="BB83">
        <f t="shared" si="67"/>
        <v>0.61753386277821298</v>
      </c>
    </row>
    <row r="84" spans="1:54" x14ac:dyDescent="0.25">
      <c r="A84">
        <f t="shared" si="68"/>
        <v>-102.14999999999998</v>
      </c>
      <c r="C84">
        <f t="shared" si="37"/>
        <v>2.6754858306685857E-7</v>
      </c>
      <c r="D84">
        <f t="shared" si="36"/>
        <v>3.8200421779134344E-5</v>
      </c>
      <c r="E84">
        <f t="shared" si="36"/>
        <v>9.1062018022220533E-4</v>
      </c>
      <c r="F84">
        <f t="shared" si="36"/>
        <v>6.2153829622166191E-3</v>
      </c>
      <c r="G84">
        <f t="shared" si="36"/>
        <v>1.6921465568883132E-2</v>
      </c>
      <c r="H84">
        <f t="shared" si="36"/>
        <v>0.20148071454222227</v>
      </c>
      <c r="I84">
        <f t="shared" si="36"/>
        <v>0.12459952002612203</v>
      </c>
      <c r="J84">
        <f t="shared" si="36"/>
        <v>2.0400237010418776</v>
      </c>
      <c r="K84">
        <f t="shared" si="36"/>
        <v>16.47490594557237</v>
      </c>
      <c r="L84">
        <f t="shared" si="38"/>
        <v>2.6754858306685857E-7</v>
      </c>
      <c r="N84">
        <f t="shared" si="39"/>
        <v>1.4081504371939925E-7</v>
      </c>
      <c r="O84">
        <f t="shared" si="40"/>
        <v>2.0105485146912815E-5</v>
      </c>
      <c r="P84">
        <f t="shared" si="41"/>
        <v>4.7927377906431859E-4</v>
      </c>
      <c r="Q84">
        <f t="shared" si="42"/>
        <v>3.2712541906403259E-3</v>
      </c>
      <c r="R84">
        <f t="shared" si="43"/>
        <v>8.9060345099384909E-3</v>
      </c>
      <c r="S84">
        <f t="shared" si="44"/>
        <v>0.10604248133801172</v>
      </c>
      <c r="T84">
        <f t="shared" si="45"/>
        <v>6.5578694750590541E-2</v>
      </c>
      <c r="U84">
        <f t="shared" si="46"/>
        <v>1.0736966847588829</v>
      </c>
      <c r="V84">
        <f t="shared" si="47"/>
        <v>8.671003129248616</v>
      </c>
      <c r="X84">
        <f t="shared" si="48"/>
        <v>1</v>
      </c>
      <c r="Y84">
        <f t="shared" si="49"/>
        <v>142.77938362165918</v>
      </c>
      <c r="Z84">
        <f t="shared" si="50"/>
        <v>3403.5694369371695</v>
      </c>
      <c r="AA84">
        <f t="shared" si="51"/>
        <v>23230.857330548588</v>
      </c>
      <c r="AB84">
        <f t="shared" si="52"/>
        <v>63246.328479544114</v>
      </c>
      <c r="AC84">
        <f t="shared" si="53"/>
        <v>753062.16251526028</v>
      </c>
      <c r="AD84">
        <f t="shared" si="54"/>
        <v>465708.01683141582</v>
      </c>
      <c r="AE84">
        <f t="shared" si="55"/>
        <v>7624872.0051419204</v>
      </c>
      <c r="AF84">
        <f t="shared" si="56"/>
        <v>61577249.846452758</v>
      </c>
      <c r="AR84">
        <f t="shared" si="57"/>
        <v>1.0000000898087031</v>
      </c>
      <c r="AS84">
        <f t="shared" si="58"/>
        <v>1.0000167000017841</v>
      </c>
      <c r="AT84">
        <f t="shared" si="59"/>
        <v>1.0004687756494863</v>
      </c>
      <c r="AU84">
        <f t="shared" si="60"/>
        <v>1.0036246636969204</v>
      </c>
      <c r="AV84">
        <f t="shared" si="61"/>
        <v>1.0103284887192137</v>
      </c>
      <c r="AW84">
        <f t="shared" si="62"/>
        <v>1.1416172314971345</v>
      </c>
      <c r="AX84">
        <f t="shared" si="63"/>
        <v>1.0915627919174038</v>
      </c>
      <c r="AY84">
        <f t="shared" si="64"/>
        <v>2.8637556468255476</v>
      </c>
      <c r="AZ84">
        <f t="shared" si="65"/>
        <v>20.618150690969973</v>
      </c>
      <c r="BA84">
        <f t="shared" si="66"/>
        <v>30.729525079086166</v>
      </c>
      <c r="BB84">
        <f t="shared" si="67"/>
        <v>0.61593575381546428</v>
      </c>
    </row>
    <row r="85" spans="1:54" x14ac:dyDescent="0.25">
      <c r="A85">
        <f t="shared" si="68"/>
        <v>-101.14999999999998</v>
      </c>
      <c r="C85">
        <f t="shared" si="37"/>
        <v>2.2179272802543285E-7</v>
      </c>
      <c r="D85">
        <f t="shared" si="36"/>
        <v>3.3270723995833986E-5</v>
      </c>
      <c r="E85">
        <f t="shared" si="36"/>
        <v>8.1878621864442066E-4</v>
      </c>
      <c r="F85">
        <f t="shared" si="36"/>
        <v>5.7044067327120659E-3</v>
      </c>
      <c r="G85">
        <f t="shared" si="36"/>
        <v>1.5678659640649503E-2</v>
      </c>
      <c r="H85">
        <f t="shared" si="36"/>
        <v>0.1915340254261329</v>
      </c>
      <c r="I85">
        <f t="shared" si="36"/>
        <v>0.1179011007996055</v>
      </c>
      <c r="J85">
        <f t="shared" si="36"/>
        <v>1.9863122984971189</v>
      </c>
      <c r="K85">
        <f t="shared" si="36"/>
        <v>16.392435711267062</v>
      </c>
      <c r="L85">
        <f t="shared" si="38"/>
        <v>2.2179272802543285E-7</v>
      </c>
      <c r="N85">
        <f t="shared" si="39"/>
        <v>1.1673301475022782E-7</v>
      </c>
      <c r="O85">
        <f t="shared" si="40"/>
        <v>1.7510907366228414E-5</v>
      </c>
      <c r="P85">
        <f t="shared" si="41"/>
        <v>4.3094011507601089E-4</v>
      </c>
      <c r="Q85">
        <f t="shared" si="42"/>
        <v>3.0023193330063506E-3</v>
      </c>
      <c r="R85">
        <f t="shared" si="43"/>
        <v>8.2519261266576337E-3</v>
      </c>
      <c r="S85">
        <f t="shared" si="44"/>
        <v>0.10080738180322785</v>
      </c>
      <c r="T85">
        <f t="shared" si="45"/>
        <v>6.2053210947160792E-2</v>
      </c>
      <c r="U85">
        <f t="shared" si="46"/>
        <v>1.0454275255247996</v>
      </c>
      <c r="V85">
        <f t="shared" si="47"/>
        <v>8.6275977427721386</v>
      </c>
      <c r="X85">
        <f t="shared" si="48"/>
        <v>1</v>
      </c>
      <c r="Y85">
        <f t="shared" si="49"/>
        <v>150.00818237836387</v>
      </c>
      <c r="Z85">
        <f t="shared" si="50"/>
        <v>3691.6729684236125</v>
      </c>
      <c r="AA85">
        <f t="shared" si="51"/>
        <v>25719.539064679997</v>
      </c>
      <c r="AB85">
        <f t="shared" si="52"/>
        <v>70690.59378200912</v>
      </c>
      <c r="AC85">
        <f t="shared" si="53"/>
        <v>863572.16095998336</v>
      </c>
      <c r="AD85">
        <f t="shared" si="54"/>
        <v>531582.35551386443</v>
      </c>
      <c r="AE85">
        <f t="shared" si="55"/>
        <v>8955714.2661113292</v>
      </c>
      <c r="AF85">
        <f t="shared" si="56"/>
        <v>73908806.015440464</v>
      </c>
      <c r="AR85">
        <f t="shared" si="57"/>
        <v>1.0000000744497208</v>
      </c>
      <c r="AS85">
        <f t="shared" si="58"/>
        <v>1.0000145448956899</v>
      </c>
      <c r="AT85">
        <f t="shared" si="59"/>
        <v>1.000421500697845</v>
      </c>
      <c r="AU85">
        <f t="shared" si="60"/>
        <v>1.003326674498132</v>
      </c>
      <c r="AV85">
        <f t="shared" si="61"/>
        <v>1.0095699074392601</v>
      </c>
      <c r="AW85">
        <f t="shared" si="62"/>
        <v>1.1346258796033128</v>
      </c>
      <c r="AX85">
        <f t="shared" si="63"/>
        <v>1.0866404136796346</v>
      </c>
      <c r="AY85">
        <f t="shared" si="64"/>
        <v>2.8146851729185105</v>
      </c>
      <c r="AZ85">
        <f t="shared" si="65"/>
        <v>20.519945973476219</v>
      </c>
      <c r="BA85">
        <f t="shared" si="66"/>
        <v>30.569230141658323</v>
      </c>
      <c r="BB85">
        <f t="shared" si="67"/>
        <v>0.61432719537998315</v>
      </c>
    </row>
    <row r="86" spans="1:54" x14ac:dyDescent="0.25">
      <c r="A86">
        <f t="shared" si="68"/>
        <v>-100.14999999999998</v>
      </c>
      <c r="C86">
        <f t="shared" si="37"/>
        <v>1.8317461318303892E-7</v>
      </c>
      <c r="D86">
        <f t="shared" si="36"/>
        <v>2.8897350417935531E-5</v>
      </c>
      <c r="E86">
        <f t="shared" si="36"/>
        <v>7.3465227198943979E-4</v>
      </c>
      <c r="F86">
        <f t="shared" si="36"/>
        <v>5.2264769873194283E-3</v>
      </c>
      <c r="G86">
        <f t="shared" si="36"/>
        <v>1.450501898788239E-2</v>
      </c>
      <c r="H86">
        <f t="shared" si="36"/>
        <v>0.18189438708811018</v>
      </c>
      <c r="I86">
        <f t="shared" si="36"/>
        <v>0.11143974233100917</v>
      </c>
      <c r="J86">
        <f t="shared" si="36"/>
        <v>1.9329848204841924</v>
      </c>
      <c r="K86">
        <f t="shared" si="36"/>
        <v>16.308743807415738</v>
      </c>
      <c r="L86">
        <f t="shared" si="38"/>
        <v>1.8317461318303892E-7</v>
      </c>
      <c r="N86">
        <f t="shared" si="39"/>
        <v>9.6407691148967859E-8</v>
      </c>
      <c r="O86">
        <f t="shared" si="40"/>
        <v>1.5209131798913439E-5</v>
      </c>
      <c r="P86">
        <f t="shared" si="41"/>
        <v>3.866590905207578E-4</v>
      </c>
      <c r="Q86">
        <f t="shared" si="42"/>
        <v>2.7507773617470679E-3</v>
      </c>
      <c r="R86">
        <f t="shared" si="43"/>
        <v>7.6342205199381001E-3</v>
      </c>
      <c r="S86">
        <f t="shared" si="44"/>
        <v>9.5733887941110624E-2</v>
      </c>
      <c r="T86">
        <f t="shared" si="45"/>
        <v>5.8652495963689044E-2</v>
      </c>
      <c r="U86">
        <f t="shared" si="46"/>
        <v>1.0173604318337854</v>
      </c>
      <c r="V86">
        <f t="shared" si="47"/>
        <v>8.5835493723240734</v>
      </c>
      <c r="X86">
        <f t="shared" si="48"/>
        <v>1</v>
      </c>
      <c r="Y86">
        <f t="shared" si="49"/>
        <v>157.75849019568878</v>
      </c>
      <c r="Z86">
        <f t="shared" si="50"/>
        <v>4010.6664303711768</v>
      </c>
      <c r="AA86">
        <f t="shared" si="51"/>
        <v>28532.758423771436</v>
      </c>
      <c r="AB86">
        <f t="shared" si="52"/>
        <v>79186.841101108905</v>
      </c>
      <c r="AC86">
        <f t="shared" si="53"/>
        <v>993010.89778391144</v>
      </c>
      <c r="AD86">
        <f t="shared" si="54"/>
        <v>608379.84256940661</v>
      </c>
      <c r="AE86">
        <f t="shared" si="55"/>
        <v>10552689.51791174</v>
      </c>
      <c r="AF86">
        <f t="shared" si="56"/>
        <v>89033865.141121253</v>
      </c>
      <c r="AR86">
        <f t="shared" si="57"/>
        <v>1.0000000614866813</v>
      </c>
      <c r="AS86">
        <f t="shared" si="58"/>
        <v>1.0000126329967329</v>
      </c>
      <c r="AT86">
        <f t="shared" si="59"/>
        <v>1.0003781896156356</v>
      </c>
      <c r="AU86">
        <f t="shared" si="60"/>
        <v>1.0030479572238571</v>
      </c>
      <c r="AV86">
        <f t="shared" si="61"/>
        <v>1.0088535431153089</v>
      </c>
      <c r="AW86">
        <f t="shared" si="62"/>
        <v>1.1278503482718598</v>
      </c>
      <c r="AX86">
        <f t="shared" si="63"/>
        <v>1.0818922411277676</v>
      </c>
      <c r="AY86">
        <f t="shared" si="64"/>
        <v>2.76596545058058</v>
      </c>
      <c r="AZ86">
        <f t="shared" si="65"/>
        <v>20.420286504293593</v>
      </c>
      <c r="BA86">
        <f t="shared" si="66"/>
        <v>30.408286928712016</v>
      </c>
      <c r="BB86">
        <f t="shared" si="67"/>
        <v>0.61270788287501687</v>
      </c>
    </row>
    <row r="87" spans="1:54" x14ac:dyDescent="0.25">
      <c r="A87">
        <f t="shared" si="68"/>
        <v>-99.149999999999977</v>
      </c>
      <c r="C87">
        <f t="shared" si="37"/>
        <v>1.5069796164622749E-7</v>
      </c>
      <c r="D87">
        <f t="shared" si="36"/>
        <v>2.5027600772539483E-5</v>
      </c>
      <c r="E87">
        <f t="shared" si="36"/>
        <v>6.5772338032793118E-4</v>
      </c>
      <c r="F87">
        <f t="shared" si="36"/>
        <v>4.7801448473145745E-3</v>
      </c>
      <c r="G87">
        <f t="shared" si="36"/>
        <v>1.3398187915998306E-2</v>
      </c>
      <c r="H87">
        <f t="shared" ref="D87:K119" si="69">H$5/100*EXP(5.372697*(1+H$8)*(1-H$2+273.15)/$A87)</f>
        <v>0.17256005930112131</v>
      </c>
      <c r="I87">
        <f t="shared" si="69"/>
        <v>0.10521280191635238</v>
      </c>
      <c r="J87">
        <f t="shared" si="69"/>
        <v>1.8800567005217868</v>
      </c>
      <c r="K87">
        <f t="shared" si="69"/>
        <v>16.223804006966851</v>
      </c>
      <c r="L87">
        <f t="shared" si="38"/>
        <v>1.5069796164622749E-7</v>
      </c>
      <c r="N87">
        <f t="shared" si="39"/>
        <v>7.9314716655909209E-8</v>
      </c>
      <c r="O87">
        <f t="shared" si="40"/>
        <v>1.3172421459231308E-5</v>
      </c>
      <c r="P87">
        <f t="shared" si="41"/>
        <v>3.4617020017259538E-4</v>
      </c>
      <c r="Q87">
        <f t="shared" si="42"/>
        <v>2.5158657091129341E-3</v>
      </c>
      <c r="R87">
        <f t="shared" si="43"/>
        <v>7.0516778505254245E-3</v>
      </c>
      <c r="S87">
        <f t="shared" si="44"/>
        <v>9.0821083842695424E-2</v>
      </c>
      <c r="T87">
        <f t="shared" si="45"/>
        <v>5.5375158903343359E-2</v>
      </c>
      <c r="U87">
        <f t="shared" si="46"/>
        <v>0.98950352659041407</v>
      </c>
      <c r="V87">
        <f t="shared" si="47"/>
        <v>8.5388442141930803</v>
      </c>
      <c r="X87">
        <f t="shared" si="48"/>
        <v>1</v>
      </c>
      <c r="Y87">
        <f t="shared" si="49"/>
        <v>166.07789846085163</v>
      </c>
      <c r="Z87">
        <f t="shared" si="50"/>
        <v>4364.5141124866459</v>
      </c>
      <c r="AA87">
        <f t="shared" si="51"/>
        <v>31720.036522698636</v>
      </c>
      <c r="AB87">
        <f t="shared" si="52"/>
        <v>88907.558998384833</v>
      </c>
      <c r="AC87">
        <f t="shared" si="53"/>
        <v>1145072.2850931217</v>
      </c>
      <c r="AD87">
        <f t="shared" si="54"/>
        <v>698170.04003906669</v>
      </c>
      <c r="AE87">
        <f t="shared" si="55"/>
        <v>12475661.117005236</v>
      </c>
      <c r="AF87">
        <f t="shared" si="56"/>
        <v>107657753.49405989</v>
      </c>
      <c r="AR87">
        <f t="shared" si="57"/>
        <v>1.0000000505851623</v>
      </c>
      <c r="AS87">
        <f t="shared" si="58"/>
        <v>1.0000109412660407</v>
      </c>
      <c r="AT87">
        <f t="shared" si="59"/>
        <v>1.0003385876038022</v>
      </c>
      <c r="AU87">
        <f t="shared" si="60"/>
        <v>1.0027876669224423</v>
      </c>
      <c r="AV87">
        <f t="shared" si="61"/>
        <v>1.0081779578834333</v>
      </c>
      <c r="AW87">
        <f t="shared" si="62"/>
        <v>1.1212894143279655</v>
      </c>
      <c r="AX87">
        <f t="shared" si="63"/>
        <v>1.0773163322530803</v>
      </c>
      <c r="AY87">
        <f t="shared" si="64"/>
        <v>2.7176105797987291</v>
      </c>
      <c r="AZ87">
        <f t="shared" si="65"/>
        <v>20.319141052515459</v>
      </c>
      <c r="BA87">
        <f t="shared" si="66"/>
        <v>30.246672583156112</v>
      </c>
      <c r="BB87">
        <f t="shared" si="67"/>
        <v>0.61107749991565052</v>
      </c>
    </row>
    <row r="88" spans="1:54" x14ac:dyDescent="0.25">
      <c r="A88">
        <f t="shared" si="68"/>
        <v>-98.149999999999977</v>
      </c>
      <c r="C88">
        <f t="shared" si="37"/>
        <v>1.2348731942530662E-7</v>
      </c>
      <c r="D88">
        <f t="shared" si="69"/>
        <v>2.1612653916137841E-5</v>
      </c>
      <c r="E88">
        <f t="shared" si="69"/>
        <v>5.8752432751737961E-4</v>
      </c>
      <c r="F88">
        <f t="shared" si="69"/>
        <v>4.3639834686720743E-3</v>
      </c>
      <c r="G88">
        <f t="shared" si="69"/>
        <v>1.2355814736140221E-2</v>
      </c>
      <c r="H88">
        <f t="shared" si="69"/>
        <v>0.16352910497687345</v>
      </c>
      <c r="I88">
        <f t="shared" si="69"/>
        <v>9.9217488552308192E-2</v>
      </c>
      <c r="J88">
        <f t="shared" si="69"/>
        <v>1.8275436378608807</v>
      </c>
      <c r="K88">
        <f t="shared" si="69"/>
        <v>16.137589374451963</v>
      </c>
      <c r="L88">
        <f t="shared" si="38"/>
        <v>1.2348731942530662E-7</v>
      </c>
      <c r="N88">
        <f t="shared" si="39"/>
        <v>6.4993326013319272E-8</v>
      </c>
      <c r="O88">
        <f t="shared" si="40"/>
        <v>1.1375081008493601E-5</v>
      </c>
      <c r="P88">
        <f t="shared" si="41"/>
        <v>3.0922333027230507E-4</v>
      </c>
      <c r="Q88">
        <f t="shared" si="42"/>
        <v>2.2968334045642496E-3</v>
      </c>
      <c r="R88">
        <f t="shared" si="43"/>
        <v>6.5030603874422221E-3</v>
      </c>
      <c r="S88">
        <f t="shared" si="44"/>
        <v>8.6067949987828143E-2</v>
      </c>
      <c r="T88">
        <f t="shared" si="45"/>
        <v>5.2219730817004317E-2</v>
      </c>
      <c r="U88">
        <f t="shared" si="46"/>
        <v>0.96186507255835829</v>
      </c>
      <c r="V88">
        <f t="shared" si="47"/>
        <v>8.4934680918168226</v>
      </c>
      <c r="X88">
        <f t="shared" si="48"/>
        <v>1</v>
      </c>
      <c r="Y88">
        <f t="shared" si="49"/>
        <v>175.01921668330178</v>
      </c>
      <c r="Z88">
        <f t="shared" si="50"/>
        <v>4757.7705164517201</v>
      </c>
      <c r="AA88">
        <f t="shared" si="51"/>
        <v>35339.527078419604</v>
      </c>
      <c r="AB88">
        <f t="shared" si="52"/>
        <v>100057.3564447145</v>
      </c>
      <c r="AC88">
        <f t="shared" si="53"/>
        <v>1324258.277999036</v>
      </c>
      <c r="AD88">
        <f t="shared" si="54"/>
        <v>803462.97104879306</v>
      </c>
      <c r="AE88">
        <f t="shared" si="55"/>
        <v>14799443.751520585</v>
      </c>
      <c r="AF88">
        <f t="shared" si="56"/>
        <v>130682157.88919975</v>
      </c>
      <c r="AR88">
        <f t="shared" si="57"/>
        <v>1.0000000414512979</v>
      </c>
      <c r="AS88">
        <f t="shared" si="58"/>
        <v>1.0000094483605717</v>
      </c>
      <c r="AT88">
        <f t="shared" si="59"/>
        <v>1.0003024500271385</v>
      </c>
      <c r="AU88">
        <f t="shared" si="60"/>
        <v>1.0025449714923462</v>
      </c>
      <c r="AV88">
        <f t="shared" si="61"/>
        <v>1.0075417163247131</v>
      </c>
      <c r="AW88">
        <f t="shared" si="62"/>
        <v>1.1149417162265225</v>
      </c>
      <c r="AX88">
        <f t="shared" si="63"/>
        <v>1.0729106360680829</v>
      </c>
      <c r="AY88">
        <f t="shared" si="64"/>
        <v>2.6696349033316453</v>
      </c>
      <c r="AZ88">
        <f t="shared" si="65"/>
        <v>20.21647754365954</v>
      </c>
      <c r="BA88">
        <f t="shared" si="66"/>
        <v>30.084363426941859</v>
      </c>
      <c r="BB88">
        <f t="shared" si="67"/>
        <v>0.6094357178241</v>
      </c>
    </row>
    <row r="89" spans="1:54" x14ac:dyDescent="0.25">
      <c r="A89">
        <f t="shared" si="68"/>
        <v>-97.149999999999977</v>
      </c>
      <c r="C89">
        <f t="shared" si="37"/>
        <v>1.0077595113887273E-7</v>
      </c>
      <c r="D89">
        <f t="shared" si="69"/>
        <v>1.8607386410755644E-5</v>
      </c>
      <c r="E89">
        <f t="shared" si="69"/>
        <v>5.2359961661821734E-4</v>
      </c>
      <c r="F89">
        <f t="shared" si="69"/>
        <v>3.9765895605690946E-3</v>
      </c>
      <c r="G89">
        <f t="shared" si="69"/>
        <v>1.1375554611032625E-2</v>
      </c>
      <c r="H89">
        <f t="shared" si="69"/>
        <v>0.15479938703280446</v>
      </c>
      <c r="I89">
        <f t="shared" si="69"/>
        <v>9.3450862932098117E-2</v>
      </c>
      <c r="J89">
        <f t="shared" si="69"/>
        <v>1.7754615923324399</v>
      </c>
      <c r="K89">
        <f t="shared" si="69"/>
        <v>16.050072244567687</v>
      </c>
      <c r="L89">
        <f t="shared" si="38"/>
        <v>1.0077595113887273E-7</v>
      </c>
      <c r="N89">
        <f t="shared" si="39"/>
        <v>5.3039974283617225E-8</v>
      </c>
      <c r="O89">
        <f t="shared" si="40"/>
        <v>9.7933612688187605E-6</v>
      </c>
      <c r="P89">
        <f t="shared" si="41"/>
        <v>2.7557874558853547E-4</v>
      </c>
      <c r="Q89">
        <f t="shared" si="42"/>
        <v>2.092941873983734E-3</v>
      </c>
      <c r="R89">
        <f t="shared" si="43"/>
        <v>5.987134005806645E-3</v>
      </c>
      <c r="S89">
        <f t="shared" si="44"/>
        <v>8.1473361596212879E-2</v>
      </c>
      <c r="T89">
        <f t="shared" si="45"/>
        <v>4.9184664701104275E-2</v>
      </c>
      <c r="U89">
        <f t="shared" si="46"/>
        <v>0.93445346964865261</v>
      </c>
      <c r="V89">
        <f t="shared" si="47"/>
        <v>8.4474064445093102</v>
      </c>
      <c r="X89">
        <f t="shared" si="48"/>
        <v>1</v>
      </c>
      <c r="Y89">
        <f t="shared" si="49"/>
        <v>184.64113908599111</v>
      </c>
      <c r="Z89">
        <f t="shared" si="50"/>
        <v>5195.6802262940591</v>
      </c>
      <c r="AA89">
        <f t="shared" si="51"/>
        <v>39459.707555518056</v>
      </c>
      <c r="AB89">
        <f t="shared" si="52"/>
        <v>112879.65514070634</v>
      </c>
      <c r="AC89">
        <f t="shared" si="53"/>
        <v>1536074.6813442186</v>
      </c>
      <c r="AD89">
        <f t="shared" si="54"/>
        <v>927313.13250836614</v>
      </c>
      <c r="AE89">
        <f t="shared" si="55"/>
        <v>17617909.553498462</v>
      </c>
      <c r="AF89">
        <f t="shared" si="56"/>
        <v>159264904.60457313</v>
      </c>
      <c r="AR89">
        <f t="shared" si="57"/>
        <v>1.000000033827716</v>
      </c>
      <c r="AS89">
        <f t="shared" si="58"/>
        <v>1.000008134553803</v>
      </c>
      <c r="AT89">
        <f t="shared" si="59"/>
        <v>1.0002695424016312</v>
      </c>
      <c r="AU89">
        <f t="shared" si="60"/>
        <v>1.0023190525676968</v>
      </c>
      <c r="AV89">
        <f t="shared" si="61"/>
        <v>1.0069433872022826</v>
      </c>
      <c r="AW89">
        <f t="shared" si="62"/>
        <v>1.1088057518499874</v>
      </c>
      <c r="AX89">
        <f t="shared" si="63"/>
        <v>1.0686729926034999</v>
      </c>
      <c r="AY89">
        <f t="shared" si="64"/>
        <v>2.622053002002616</v>
      </c>
      <c r="AZ89">
        <f t="shared" si="65"/>
        <v>20.112263034163522</v>
      </c>
      <c r="BA89">
        <f t="shared" si="66"/>
        <v>29.921334931172755</v>
      </c>
      <c r="BB89">
        <f t="shared" si="67"/>
        <v>0.60778219510046949</v>
      </c>
    </row>
    <row r="90" spans="1:54" x14ac:dyDescent="0.25">
      <c r="A90">
        <f t="shared" si="68"/>
        <v>-96.149999999999977</v>
      </c>
      <c r="C90">
        <f t="shared" si="37"/>
        <v>8.1894635303463588E-8</v>
      </c>
      <c r="D90">
        <f t="shared" si="69"/>
        <v>1.5970191621418058E-5</v>
      </c>
      <c r="E90">
        <f t="shared" si="69"/>
        <v>4.65513405701318E-4</v>
      </c>
      <c r="F90">
        <f t="shared" si="69"/>
        <v>3.6165848720066344E-3</v>
      </c>
      <c r="G90">
        <f t="shared" si="69"/>
        <v>1.0455072446131527E-2</v>
      </c>
      <c r="H90">
        <f t="shared" si="69"/>
        <v>0.14636856552293567</v>
      </c>
      <c r="I90">
        <f t="shared" si="69"/>
        <v>8.7909837749411732E-2</v>
      </c>
      <c r="J90">
        <f t="shared" si="69"/>
        <v>1.7238267782560299</v>
      </c>
      <c r="K90">
        <f t="shared" si="69"/>
        <v>15.961224200167472</v>
      </c>
      <c r="L90">
        <f t="shared" si="38"/>
        <v>8.1894635303463588E-8</v>
      </c>
      <c r="N90">
        <f t="shared" si="39"/>
        <v>4.310243963340189E-8</v>
      </c>
      <c r="O90">
        <f t="shared" si="40"/>
        <v>8.4053640112726625E-6</v>
      </c>
      <c r="P90">
        <f t="shared" si="41"/>
        <v>2.4500705563227265E-4</v>
      </c>
      <c r="Q90">
        <f t="shared" si="42"/>
        <v>1.903465722108755E-3</v>
      </c>
      <c r="R90">
        <f t="shared" si="43"/>
        <v>5.5026697084902777E-3</v>
      </c>
      <c r="S90">
        <f t="shared" si="44"/>
        <v>7.7036087117334562E-2</v>
      </c>
      <c r="T90">
        <f t="shared" si="45"/>
        <v>4.6268335657585126E-2</v>
      </c>
      <c r="U90">
        <f t="shared" si="46"/>
        <v>0.90727725171369999</v>
      </c>
      <c r="V90">
        <f t="shared" si="47"/>
        <v>8.4006443158776172</v>
      </c>
      <c r="X90">
        <f t="shared" si="48"/>
        <v>1</v>
      </c>
      <c r="Y90">
        <f t="shared" si="49"/>
        <v>195.00900837081605</v>
      </c>
      <c r="Z90">
        <f t="shared" si="50"/>
        <v>5684.2967060826504</v>
      </c>
      <c r="AA90">
        <f t="shared" si="51"/>
        <v>44161.438152880786</v>
      </c>
      <c r="AB90">
        <f t="shared" si="52"/>
        <v>127664.92466069201</v>
      </c>
      <c r="AC90">
        <f t="shared" si="53"/>
        <v>1787279.0443545119</v>
      </c>
      <c r="AD90">
        <f t="shared" si="54"/>
        <v>1073450.5065400021</v>
      </c>
      <c r="AE90">
        <f t="shared" si="55"/>
        <v>21049324.804589778</v>
      </c>
      <c r="AF90">
        <f t="shared" si="56"/>
        <v>194899508.8753075</v>
      </c>
      <c r="AR90">
        <f t="shared" si="57"/>
        <v>1.0000000274897773</v>
      </c>
      <c r="AS90">
        <f t="shared" si="58"/>
        <v>1.0000069816566455</v>
      </c>
      <c r="AT90">
        <f t="shared" si="59"/>
        <v>1.0002396403614171</v>
      </c>
      <c r="AU90">
        <f t="shared" si="60"/>
        <v>1.0021091063852514</v>
      </c>
      <c r="AV90">
        <f t="shared" si="61"/>
        <v>1.0063815452260236</v>
      </c>
      <c r="AW90">
        <f t="shared" si="62"/>
        <v>1.1028798764917089</v>
      </c>
      <c r="AX90">
        <f t="shared" si="63"/>
        <v>1.0646011331316092</v>
      </c>
      <c r="AY90">
        <f t="shared" si="64"/>
        <v>2.5748796891344625</v>
      </c>
      <c r="AZ90">
        <f t="shared" si="65"/>
        <v>20.006463685177867</v>
      </c>
      <c r="BA90">
        <f t="shared" si="66"/>
        <v>29.757561685054764</v>
      </c>
      <c r="BB90">
        <f t="shared" si="67"/>
        <v>0.60611657686765374</v>
      </c>
    </row>
    <row r="91" spans="1:54" x14ac:dyDescent="0.25">
      <c r="A91">
        <f t="shared" si="68"/>
        <v>-95.149999999999977</v>
      </c>
      <c r="C91">
        <f t="shared" si="37"/>
        <v>6.6261325351021863E-8</v>
      </c>
      <c r="D91">
        <f t="shared" si="69"/>
        <v>1.3662799872173689E-5</v>
      </c>
      <c r="E91">
        <f t="shared" si="69"/>
        <v>4.1284940389842606E-4</v>
      </c>
      <c r="F91">
        <f t="shared" si="69"/>
        <v>3.2826176409097084E-3</v>
      </c>
      <c r="G91">
        <f t="shared" si="69"/>
        <v>9.592045818853992E-3</v>
      </c>
      <c r="H91">
        <f t="shared" si="69"/>
        <v>0.13823409506026421</v>
      </c>
      <c r="I91">
        <f t="shared" si="69"/>
        <v>8.259117832939461E-2</v>
      </c>
      <c r="J91">
        <f t="shared" si="69"/>
        <v>1.672655657337196</v>
      </c>
      <c r="K91">
        <f t="shared" si="69"/>
        <v>15.871016049662369</v>
      </c>
      <c r="L91">
        <f t="shared" si="38"/>
        <v>6.6261325351021863E-8</v>
      </c>
      <c r="N91">
        <f t="shared" si="39"/>
        <v>3.4874381763695722E-8</v>
      </c>
      <c r="O91">
        <f t="shared" si="40"/>
        <v>7.1909473011440477E-6</v>
      </c>
      <c r="P91">
        <f t="shared" si="41"/>
        <v>2.1728915994654005E-4</v>
      </c>
      <c r="Q91">
        <f t="shared" si="42"/>
        <v>1.7276934952156361E-3</v>
      </c>
      <c r="R91">
        <f t="shared" si="43"/>
        <v>5.048445167817891E-3</v>
      </c>
      <c r="S91">
        <f t="shared" si="44"/>
        <v>7.2754786873823279E-2</v>
      </c>
      <c r="T91">
        <f t="shared" si="45"/>
        <v>4.3469041225997165E-2</v>
      </c>
      <c r="U91">
        <f t="shared" si="46"/>
        <v>0.88034508280905055</v>
      </c>
      <c r="V91">
        <f t="shared" si="47"/>
        <v>8.3531663419275635</v>
      </c>
      <c r="X91">
        <f t="shared" si="48"/>
        <v>1</v>
      </c>
      <c r="Y91">
        <f t="shared" si="49"/>
        <v>206.19569258227924</v>
      </c>
      <c r="Z91">
        <f t="shared" si="50"/>
        <v>6230.623998408435</v>
      </c>
      <c r="AA91">
        <f t="shared" si="51"/>
        <v>49540.476643349917</v>
      </c>
      <c r="AB91">
        <f t="shared" si="52"/>
        <v>144760.85058727348</v>
      </c>
      <c r="AC91">
        <f t="shared" si="53"/>
        <v>2086195.7458285643</v>
      </c>
      <c r="AD91">
        <f t="shared" si="54"/>
        <v>1246446.2171842284</v>
      </c>
      <c r="AE91">
        <f t="shared" si="55"/>
        <v>25243317.251447052</v>
      </c>
      <c r="AF91">
        <f t="shared" si="56"/>
        <v>239521560.51188329</v>
      </c>
      <c r="AR91">
        <f t="shared" si="57"/>
        <v>1.000000022242105</v>
      </c>
      <c r="AS91">
        <f t="shared" si="58"/>
        <v>1.0000059729388215</v>
      </c>
      <c r="AT91">
        <f t="shared" si="59"/>
        <v>1.0002125296052689</v>
      </c>
      <c r="AU91">
        <f t="shared" si="60"/>
        <v>1.0019143446294791</v>
      </c>
      <c r="AV91">
        <f t="shared" si="61"/>
        <v>1.0058547728405036</v>
      </c>
      <c r="AW91">
        <f t="shared" si="62"/>
        <v>1.0971623010441722</v>
      </c>
      <c r="AX91">
        <f t="shared" si="63"/>
        <v>1.0606926806299264</v>
      </c>
      <c r="AY91">
        <f t="shared" si="64"/>
        <v>2.528130004060626</v>
      </c>
      <c r="AZ91">
        <f t="shared" si="65"/>
        <v>19.899044735654915</v>
      </c>
      <c r="BA91">
        <f t="shared" si="66"/>
        <v>29.593017363645817</v>
      </c>
      <c r="BB91">
        <f t="shared" si="67"/>
        <v>0.60443849428899166</v>
      </c>
    </row>
    <row r="92" spans="1:54" x14ac:dyDescent="0.25">
      <c r="A92">
        <f t="shared" si="68"/>
        <v>-94.149999999999977</v>
      </c>
      <c r="C92">
        <f t="shared" si="37"/>
        <v>5.3371640782232135E-8</v>
      </c>
      <c r="D92">
        <f t="shared" si="69"/>
        <v>1.1650100190292539E-5</v>
      </c>
      <c r="E92">
        <f t="shared" si="69"/>
        <v>3.6521072771843709E-4</v>
      </c>
      <c r="F92">
        <f t="shared" si="69"/>
        <v>2.9733639999429879E-3</v>
      </c>
      <c r="G92">
        <f t="shared" si="69"/>
        <v>8.7841679380483671E-3</v>
      </c>
      <c r="H92">
        <f t="shared" si="69"/>
        <v>0.13039322255959562</v>
      </c>
      <c r="I92">
        <f t="shared" si="69"/>
        <v>7.7491503605912518E-2</v>
      </c>
      <c r="J92">
        <f t="shared" si="69"/>
        <v>1.6219649304773971</v>
      </c>
      <c r="K92">
        <f t="shared" si="69"/>
        <v>15.779417803832583</v>
      </c>
      <c r="L92">
        <f t="shared" si="38"/>
        <v>5.3371640782232135E-8</v>
      </c>
      <c r="N92">
        <f t="shared" si="39"/>
        <v>2.8090337253806389E-8</v>
      </c>
      <c r="O92">
        <f t="shared" si="40"/>
        <v>6.1316316791013366E-6</v>
      </c>
      <c r="P92">
        <f t="shared" si="41"/>
        <v>1.9221617248338794E-4</v>
      </c>
      <c r="Q92">
        <f t="shared" si="42"/>
        <v>1.5649284210226253E-3</v>
      </c>
      <c r="R92">
        <f t="shared" si="43"/>
        <v>4.623246283183351E-3</v>
      </c>
      <c r="S92">
        <f t="shared" si="44"/>
        <v>6.8628011873471381E-2</v>
      </c>
      <c r="T92">
        <f t="shared" si="45"/>
        <v>4.0785001897848693E-2</v>
      </c>
      <c r="U92">
        <f t="shared" si="46"/>
        <v>0.85366575288284063</v>
      </c>
      <c r="V92">
        <f t="shared" si="47"/>
        <v>8.3049567388592553</v>
      </c>
      <c r="X92">
        <f t="shared" si="48"/>
        <v>1</v>
      </c>
      <c r="Y92">
        <f t="shared" si="49"/>
        <v>218.28259389340255</v>
      </c>
      <c r="Z92">
        <f t="shared" si="50"/>
        <v>6842.7862131609563</v>
      </c>
      <c r="AA92">
        <f t="shared" si="51"/>
        <v>55710.560072060696</v>
      </c>
      <c r="AB92">
        <f t="shared" si="52"/>
        <v>164584.93329612399</v>
      </c>
      <c r="AC92">
        <f t="shared" si="53"/>
        <v>2443118.1175716189</v>
      </c>
      <c r="AD92">
        <f t="shared" si="54"/>
        <v>1451922.8277446942</v>
      </c>
      <c r="AE92">
        <f t="shared" si="55"/>
        <v>30390014.372901998</v>
      </c>
      <c r="AF92">
        <f t="shared" si="56"/>
        <v>295651727.63220882</v>
      </c>
      <c r="AR92">
        <f t="shared" si="57"/>
        <v>1.0000000179153923</v>
      </c>
      <c r="AS92">
        <f t="shared" si="58"/>
        <v>1.0000050930509377</v>
      </c>
      <c r="AT92">
        <f t="shared" si="59"/>
        <v>1.0001880058226293</v>
      </c>
      <c r="AU92">
        <f t="shared" si="60"/>
        <v>1.0017339952523987</v>
      </c>
      <c r="AV92">
        <f t="shared" si="61"/>
        <v>1.0053616620313697</v>
      </c>
      <c r="AW92">
        <f t="shared" si="62"/>
        <v>1.0916510904124768</v>
      </c>
      <c r="AX92">
        <f t="shared" si="63"/>
        <v>1.056945150499355</v>
      </c>
      <c r="AY92">
        <f t="shared" si="64"/>
        <v>2.4818192046427612</v>
      </c>
      <c r="AZ92">
        <f t="shared" si="65"/>
        <v>19.789970474736286</v>
      </c>
      <c r="BA92">
        <f t="shared" si="66"/>
        <v>29.427674694363606</v>
      </c>
      <c r="BB92">
        <f t="shared" si="67"/>
        <v>0.60274756395720153</v>
      </c>
    </row>
    <row r="93" spans="1:54" x14ac:dyDescent="0.25">
      <c r="A93">
        <f t="shared" si="68"/>
        <v>-93.149999999999977</v>
      </c>
      <c r="C93">
        <f t="shared" si="37"/>
        <v>4.2790151400772448E-8</v>
      </c>
      <c r="D93">
        <f t="shared" si="69"/>
        <v>9.8999641574071463E-6</v>
      </c>
      <c r="E93">
        <f t="shared" si="69"/>
        <v>3.2221971783225978E-4</v>
      </c>
      <c r="F93">
        <f t="shared" si="69"/>
        <v>2.6875293331801065E-3</v>
      </c>
      <c r="G93">
        <f t="shared" si="69"/>
        <v>8.0291506252391336E-3</v>
      </c>
      <c r="H93">
        <f t="shared" si="69"/>
        <v>0.12284298533091034</v>
      </c>
      <c r="I93">
        <f t="shared" si="69"/>
        <v>7.2607287464369855E-2</v>
      </c>
      <c r="J93">
        <f t="shared" si="69"/>
        <v>1.5717715284161429</v>
      </c>
      <c r="K93">
        <f t="shared" si="69"/>
        <v>15.686398652054658</v>
      </c>
      <c r="L93">
        <f t="shared" si="38"/>
        <v>4.2790151400772448E-8</v>
      </c>
      <c r="N93">
        <f t="shared" si="39"/>
        <v>2.2521132316196025E-8</v>
      </c>
      <c r="O93">
        <f t="shared" si="40"/>
        <v>5.2105074512669191E-6</v>
      </c>
      <c r="P93">
        <f t="shared" si="41"/>
        <v>1.6958932517487356E-4</v>
      </c>
      <c r="Q93">
        <f t="shared" si="42"/>
        <v>1.4144891227263719E-3</v>
      </c>
      <c r="R93">
        <f t="shared" si="43"/>
        <v>4.2258687501258597E-3</v>
      </c>
      <c r="S93">
        <f t="shared" si="44"/>
        <v>6.4654202805742286E-2</v>
      </c>
      <c r="T93">
        <f t="shared" si="45"/>
        <v>3.8214361823352555E-2</v>
      </c>
      <c r="U93">
        <f t="shared" si="46"/>
        <v>0.82724817285060159</v>
      </c>
      <c r="V93">
        <f t="shared" si="47"/>
        <v>8.2559992905550832</v>
      </c>
      <c r="X93">
        <f t="shared" si="48"/>
        <v>1</v>
      </c>
      <c r="Y93">
        <f t="shared" si="49"/>
        <v>231.36081161957355</v>
      </c>
      <c r="Z93">
        <f t="shared" si="50"/>
        <v>7530.2308424747262</v>
      </c>
      <c r="AA93">
        <f t="shared" si="51"/>
        <v>62807.193833195721</v>
      </c>
      <c r="AB93">
        <f t="shared" si="52"/>
        <v>187640.15462432301</v>
      </c>
      <c r="AC93">
        <f t="shared" si="53"/>
        <v>2870823.8066363274</v>
      </c>
      <c r="AD93">
        <f t="shared" si="54"/>
        <v>1696822.4015926046</v>
      </c>
      <c r="AE93">
        <f t="shared" si="55"/>
        <v>36732086.168495521</v>
      </c>
      <c r="AF93">
        <f t="shared" si="56"/>
        <v>366588996.26542306</v>
      </c>
      <c r="AR93">
        <f t="shared" si="57"/>
        <v>1.0000000143634773</v>
      </c>
      <c r="AS93">
        <f t="shared" si="58"/>
        <v>1.000004327947478</v>
      </c>
      <c r="AT93">
        <f t="shared" si="59"/>
        <v>1.0001658745992947</v>
      </c>
      <c r="AU93">
        <f t="shared" si="60"/>
        <v>1.0015673032647552</v>
      </c>
      <c r="AV93">
        <f t="shared" si="61"/>
        <v>1.0049008161450357</v>
      </c>
      <c r="AW93">
        <f t="shared" si="62"/>
        <v>1.0863441621741965</v>
      </c>
      <c r="AX93">
        <f t="shared" si="63"/>
        <v>1.0533559515509647</v>
      </c>
      <c r="AY93">
        <f t="shared" si="64"/>
        <v>2.4359627587214363</v>
      </c>
      <c r="AZ93">
        <f t="shared" si="65"/>
        <v>19.679204213444457</v>
      </c>
      <c r="BA93">
        <f t="shared" si="66"/>
        <v>29.261505422211094</v>
      </c>
      <c r="BB93">
        <f t="shared" si="67"/>
        <v>0.60104338725305917</v>
      </c>
    </row>
    <row r="94" spans="1:54" x14ac:dyDescent="0.25">
      <c r="A94">
        <f t="shared" si="68"/>
        <v>-92.149999999999977</v>
      </c>
      <c r="C94">
        <f t="shared" si="37"/>
        <v>3.4142416387738354E-8</v>
      </c>
      <c r="D94">
        <f t="shared" si="69"/>
        <v>8.3830723722545931E-6</v>
      </c>
      <c r="E94">
        <f t="shared" si="69"/>
        <v>2.8351771671632995E-4</v>
      </c>
      <c r="F94">
        <f t="shared" si="69"/>
        <v>2.4238495776949804E-3</v>
      </c>
      <c r="G94">
        <f t="shared" si="69"/>
        <v>7.3247273085521392E-3</v>
      </c>
      <c r="H94">
        <f t="shared" si="69"/>
        <v>0.11558020955448471</v>
      </c>
      <c r="I94">
        <f t="shared" si="69"/>
        <v>6.793486046931009E-2</v>
      </c>
      <c r="J94">
        <f t="shared" si="69"/>
        <v>1.522092601120751</v>
      </c>
      <c r="K94">
        <f t="shared" si="69"/>
        <v>15.591926937952795</v>
      </c>
      <c r="L94">
        <f t="shared" si="38"/>
        <v>3.4142416387738354E-8</v>
      </c>
      <c r="N94">
        <f t="shared" si="39"/>
        <v>1.7969692835651765E-8</v>
      </c>
      <c r="O94">
        <f t="shared" si="40"/>
        <v>4.4121433538182073E-6</v>
      </c>
      <c r="P94">
        <f t="shared" si="41"/>
        <v>1.4921985090333157E-4</v>
      </c>
      <c r="Q94">
        <f t="shared" si="42"/>
        <v>1.2757103040499898E-3</v>
      </c>
      <c r="R94">
        <f t="shared" si="43"/>
        <v>3.8551196360800733E-3</v>
      </c>
      <c r="S94">
        <f t="shared" si="44"/>
        <v>6.0831689239202485E-2</v>
      </c>
      <c r="T94">
        <f t="shared" si="45"/>
        <v>3.5755189720689522E-2</v>
      </c>
      <c r="U94">
        <f t="shared" si="46"/>
        <v>0.80110136901092155</v>
      </c>
      <c r="V94">
        <f t="shared" si="47"/>
        <v>8.2062773357646304</v>
      </c>
      <c r="X94">
        <f t="shared" si="48"/>
        <v>1</v>
      </c>
      <c r="Y94">
        <f t="shared" si="49"/>
        <v>245.5324859568295</v>
      </c>
      <c r="Z94">
        <f t="shared" si="50"/>
        <v>8303.9733771787269</v>
      </c>
      <c r="AA94">
        <f t="shared" si="51"/>
        <v>70992.326675667369</v>
      </c>
      <c r="AB94">
        <f t="shared" si="52"/>
        <v>214534.53163270207</v>
      </c>
      <c r="AC94">
        <f t="shared" si="53"/>
        <v>3385238.1226301636</v>
      </c>
      <c r="AD94">
        <f t="shared" si="54"/>
        <v>1989749.6327678699</v>
      </c>
      <c r="AE94">
        <f t="shared" si="55"/>
        <v>44580693.52312696</v>
      </c>
      <c r="AF94">
        <f t="shared" si="56"/>
        <v>456673211.43539101</v>
      </c>
      <c r="AR94">
        <f t="shared" si="57"/>
        <v>1.0000000114606704</v>
      </c>
      <c r="AS94">
        <f t="shared" si="58"/>
        <v>1.0000036648109381</v>
      </c>
      <c r="AT94">
        <f t="shared" si="59"/>
        <v>1.0001459513029485</v>
      </c>
      <c r="AU94">
        <f t="shared" si="60"/>
        <v>1.0014135314950783</v>
      </c>
      <c r="AV94">
        <f t="shared" si="61"/>
        <v>1.0044708517161076</v>
      </c>
      <c r="AW94">
        <f t="shared" si="62"/>
        <v>1.0812392855075699</v>
      </c>
      <c r="AX94">
        <f t="shared" si="63"/>
        <v>1.0499223872755306</v>
      </c>
      <c r="AY94">
        <f t="shared" si="64"/>
        <v>2.3905763344226716</v>
      </c>
      <c r="AZ94">
        <f t="shared" si="65"/>
        <v>19.566708255688617</v>
      </c>
      <c r="BA94">
        <f t="shared" si="66"/>
        <v>29.094480273680134</v>
      </c>
      <c r="BB94">
        <f t="shared" si="67"/>
        <v>0.59932554967219465</v>
      </c>
    </row>
    <row r="95" spans="1:54" x14ac:dyDescent="0.25">
      <c r="A95">
        <f t="shared" si="68"/>
        <v>-91.149999999999977</v>
      </c>
      <c r="C95">
        <f t="shared" si="37"/>
        <v>2.7107739069840034E-8</v>
      </c>
      <c r="D95">
        <f t="shared" si="69"/>
        <v>7.0727440123056155E-6</v>
      </c>
      <c r="E95">
        <f t="shared" si="69"/>
        <v>2.487648077387665E-4</v>
      </c>
      <c r="F95">
        <f t="shared" si="69"/>
        <v>2.1810924641067391E-3</v>
      </c>
      <c r="G95">
        <f t="shared" si="69"/>
        <v>6.6686560196032481E-3</v>
      </c>
      <c r="H95">
        <f t="shared" si="69"/>
        <v>0.10860150917006048</v>
      </c>
      <c r="I95">
        <f t="shared" si="69"/>
        <v>6.347041199585203E-2</v>
      </c>
      <c r="J95">
        <f t="shared" si="69"/>
        <v>1.4729455058348142</v>
      </c>
      <c r="K95">
        <f t="shared" si="69"/>
        <v>15.495970134486928</v>
      </c>
      <c r="L95">
        <f t="shared" si="38"/>
        <v>2.7107739069840034E-8</v>
      </c>
      <c r="N95">
        <f t="shared" si="39"/>
        <v>1.4267231089389492E-8</v>
      </c>
      <c r="O95">
        <f t="shared" si="40"/>
        <v>3.7224968485819031E-6</v>
      </c>
      <c r="P95">
        <f t="shared" si="41"/>
        <v>1.3092884617829816E-4</v>
      </c>
      <c r="Q95">
        <f t="shared" si="42"/>
        <v>1.1479434021614417E-3</v>
      </c>
      <c r="R95">
        <f t="shared" si="43"/>
        <v>3.5098189576859202E-3</v>
      </c>
      <c r="S95">
        <f t="shared" si="44"/>
        <v>5.715868903687394E-2</v>
      </c>
      <c r="T95">
        <f t="shared" si="45"/>
        <v>3.3405479997816859E-2</v>
      </c>
      <c r="U95">
        <f t="shared" si="46"/>
        <v>0.77523447675516544</v>
      </c>
      <c r="V95">
        <f t="shared" si="47"/>
        <v>8.1557737549931204</v>
      </c>
      <c r="X95">
        <f t="shared" si="48"/>
        <v>1</v>
      </c>
      <c r="Y95">
        <f t="shared" si="49"/>
        <v>260.91235399911028</v>
      </c>
      <c r="Z95">
        <f t="shared" si="50"/>
        <v>9176.8925138998875</v>
      </c>
      <c r="AA95">
        <f t="shared" si="51"/>
        <v>80460.139389987497</v>
      </c>
      <c r="AB95">
        <f t="shared" si="52"/>
        <v>246005.61494347453</v>
      </c>
      <c r="AC95">
        <f t="shared" si="53"/>
        <v>4006291.6678613783</v>
      </c>
      <c r="AD95">
        <f t="shared" si="54"/>
        <v>2341412.9755464913</v>
      </c>
      <c r="AE95">
        <f t="shared" si="55"/>
        <v>54336715.505484842</v>
      </c>
      <c r="AF95">
        <f t="shared" si="56"/>
        <v>571643769.13040614</v>
      </c>
      <c r="AR95">
        <f t="shared" si="57"/>
        <v>1.0000000090993229</v>
      </c>
      <c r="AS95">
        <f t="shared" si="58"/>
        <v>1.0000030919773166</v>
      </c>
      <c r="AT95">
        <f t="shared" si="59"/>
        <v>1.0001280609488454</v>
      </c>
      <c r="AU95">
        <f t="shared" si="60"/>
        <v>1.0012719613131376</v>
      </c>
      <c r="AV95">
        <f t="shared" si="61"/>
        <v>1.0040704002966176</v>
      </c>
      <c r="AW95">
        <f t="shared" si="62"/>
        <v>1.0763340804107167</v>
      </c>
      <c r="AX95">
        <f t="shared" si="63"/>
        <v>1.0466416574098336</v>
      </c>
      <c r="AY95">
        <f t="shared" si="64"/>
        <v>2.3456757892390754</v>
      </c>
      <c r="AZ95">
        <f t="shared" si="65"/>
        <v>19.452443868599772</v>
      </c>
      <c r="BA95">
        <f t="shared" si="66"/>
        <v>28.926568919294638</v>
      </c>
      <c r="BB95">
        <f t="shared" si="67"/>
        <v>0.59759362011830974</v>
      </c>
    </row>
    <row r="96" spans="1:54" x14ac:dyDescent="0.25">
      <c r="A96">
        <f t="shared" si="68"/>
        <v>-90.149999999999977</v>
      </c>
      <c r="C96">
        <f t="shared" si="37"/>
        <v>2.1412597609659645E-8</v>
      </c>
      <c r="D96">
        <f t="shared" si="69"/>
        <v>5.9447699609739182E-6</v>
      </c>
      <c r="E96">
        <f t="shared" si="69"/>
        <v>2.176395164715785E-4</v>
      </c>
      <c r="F96">
        <f t="shared" si="69"/>
        <v>1.9580586901085774E-3</v>
      </c>
      <c r="G96">
        <f t="shared" si="69"/>
        <v>6.0587223830211902E-3</v>
      </c>
      <c r="H96">
        <f t="shared" si="69"/>
        <v>0.10190328521332417</v>
      </c>
      <c r="I96">
        <f t="shared" si="69"/>
        <v>5.9209992783692614E-2</v>
      </c>
      <c r="J96">
        <f t="shared" si="69"/>
        <v>1.4243477936921438</v>
      </c>
      <c r="K96">
        <f t="shared" si="69"/>
        <v>15.398494818494891</v>
      </c>
      <c r="L96">
        <f t="shared" si="38"/>
        <v>2.1412597609659645E-8</v>
      </c>
      <c r="N96">
        <f t="shared" si="39"/>
        <v>1.126978821561034E-8</v>
      </c>
      <c r="O96">
        <f t="shared" si="40"/>
        <v>3.1288262952494307E-6</v>
      </c>
      <c r="P96">
        <f t="shared" si="41"/>
        <v>1.1454711393240974E-4</v>
      </c>
      <c r="Q96">
        <f t="shared" si="42"/>
        <v>1.030557205320304E-3</v>
      </c>
      <c r="R96">
        <f t="shared" si="43"/>
        <v>3.1888012542216791E-3</v>
      </c>
      <c r="S96">
        <f t="shared" si="44"/>
        <v>5.3633308007012728E-2</v>
      </c>
      <c r="T96">
        <f t="shared" si="45"/>
        <v>3.1163154096680325E-2</v>
      </c>
      <c r="U96">
        <f t="shared" si="46"/>
        <v>0.74965673352218098</v>
      </c>
      <c r="V96">
        <f t="shared" si="47"/>
        <v>8.1044709571025741</v>
      </c>
      <c r="X96">
        <f t="shared" si="48"/>
        <v>1</v>
      </c>
      <c r="Y96">
        <f t="shared" si="49"/>
        <v>277.62955571033172</v>
      </c>
      <c r="Z96">
        <f t="shared" si="50"/>
        <v>10164.08753571295</v>
      </c>
      <c r="AA96">
        <f t="shared" si="51"/>
        <v>91444.23884495259</v>
      </c>
      <c r="AB96">
        <f t="shared" si="52"/>
        <v>282951.30247476284</v>
      </c>
      <c r="AC96">
        <f t="shared" si="53"/>
        <v>4759034.2410093015</v>
      </c>
      <c r="AD96">
        <f t="shared" si="54"/>
        <v>2765194.2965099113</v>
      </c>
      <c r="AE96">
        <f t="shared" si="55"/>
        <v>66519150.065641381</v>
      </c>
      <c r="AF96">
        <f t="shared" si="56"/>
        <v>719132498.50398004</v>
      </c>
      <c r="AR96">
        <f t="shared" si="57"/>
        <v>1.0000000071876203</v>
      </c>
      <c r="AS96">
        <f t="shared" si="58"/>
        <v>1.0000025988631625</v>
      </c>
      <c r="AT96">
        <f t="shared" si="59"/>
        <v>1.0001120380460522</v>
      </c>
      <c r="AU96">
        <f t="shared" si="60"/>
        <v>1.0011418933143172</v>
      </c>
      <c r="AV96">
        <f t="shared" si="61"/>
        <v>1.0036981102807641</v>
      </c>
      <c r="AW96">
        <f t="shared" si="62"/>
        <v>1.0716260172352607</v>
      </c>
      <c r="AX96">
        <f t="shared" si="63"/>
        <v>1.0435108598134859</v>
      </c>
      <c r="AY96">
        <f t="shared" si="64"/>
        <v>2.3012771578004081</v>
      </c>
      <c r="AZ96">
        <f t="shared" si="65"/>
        <v>19.336371252215844</v>
      </c>
      <c r="BA96">
        <f t="shared" si="66"/>
        <v>28.757739934756913</v>
      </c>
      <c r="BB96">
        <f t="shared" si="67"/>
        <v>0.59584715016103218</v>
      </c>
    </row>
    <row r="97" spans="1:54" x14ac:dyDescent="0.25">
      <c r="A97">
        <f t="shared" si="68"/>
        <v>-89.149999999999977</v>
      </c>
      <c r="C97">
        <f t="shared" si="37"/>
        <v>1.6824711498624428E-8</v>
      </c>
      <c r="D97">
        <f t="shared" si="69"/>
        <v>4.9772499433531763E-6</v>
      </c>
      <c r="E97">
        <f t="shared" si="69"/>
        <v>1.8983847521586217E-4</v>
      </c>
      <c r="F97">
        <f t="shared" si="69"/>
        <v>1.7535830210493508E-3</v>
      </c>
      <c r="G97">
        <f t="shared" si="69"/>
        <v>5.4927425876802605E-3</v>
      </c>
      <c r="H97">
        <f t="shared" si="69"/>
        <v>9.548172563383088E-2</v>
      </c>
      <c r="I97">
        <f t="shared" si="69"/>
        <v>5.5149517931923554E-2</v>
      </c>
      <c r="J97">
        <f t="shared" si="69"/>
        <v>1.376317194798589</v>
      </c>
      <c r="K97">
        <f t="shared" si="69"/>
        <v>15.299466644711787</v>
      </c>
      <c r="L97">
        <f t="shared" si="38"/>
        <v>1.6824711498624428E-8</v>
      </c>
      <c r="N97">
        <f t="shared" si="39"/>
        <v>8.8551113150654881E-9</v>
      </c>
      <c r="O97">
        <f t="shared" si="40"/>
        <v>2.6196052333437769E-6</v>
      </c>
      <c r="P97">
        <f t="shared" si="41"/>
        <v>9.9914986955716934E-5</v>
      </c>
      <c r="Q97">
        <f t="shared" si="42"/>
        <v>9.2293843213123736E-4</v>
      </c>
      <c r="R97">
        <f t="shared" si="43"/>
        <v>2.8909171514106637E-3</v>
      </c>
      <c r="S97">
        <f t="shared" si="44"/>
        <v>5.025353980727941E-2</v>
      </c>
      <c r="T97">
        <f t="shared" si="45"/>
        <v>2.902606206943345E-2</v>
      </c>
      <c r="U97">
        <f t="shared" si="46"/>
        <v>0.72437747094662586</v>
      </c>
      <c r="V97">
        <f t="shared" si="47"/>
        <v>8.0523508656377825</v>
      </c>
      <c r="X97">
        <f t="shared" si="48"/>
        <v>1</v>
      </c>
      <c r="Y97">
        <f t="shared" si="49"/>
        <v>295.82973495623457</v>
      </c>
      <c r="Z97">
        <f t="shared" si="50"/>
        <v>11283.312360594307</v>
      </c>
      <c r="AA97">
        <f t="shared" si="51"/>
        <v>104226.6324265187</v>
      </c>
      <c r="AB97">
        <f t="shared" si="52"/>
        <v>326468.7533054782</v>
      </c>
      <c r="AC97">
        <f t="shared" si="53"/>
        <v>5675088.4341545692</v>
      </c>
      <c r="AD97">
        <f t="shared" si="54"/>
        <v>3277887.8815504517</v>
      </c>
      <c r="AE97">
        <f t="shared" si="55"/>
        <v>81803316.206112385</v>
      </c>
      <c r="AF97">
        <f t="shared" si="56"/>
        <v>909344962.37648153</v>
      </c>
      <c r="AR97">
        <f t="shared" si="57"/>
        <v>1.0000000056475931</v>
      </c>
      <c r="AS97">
        <f t="shared" si="58"/>
        <v>1.0000021758943767</v>
      </c>
      <c r="AT97">
        <f t="shared" si="59"/>
        <v>1.0000977264247481</v>
      </c>
      <c r="AU97">
        <f t="shared" si="60"/>
        <v>1.0010226479614486</v>
      </c>
      <c r="AV97">
        <f t="shared" si="61"/>
        <v>1.0033526487184847</v>
      </c>
      <c r="AW97">
        <f t="shared" si="62"/>
        <v>1.0671124165583523</v>
      </c>
      <c r="AX97">
        <f t="shared" si="63"/>
        <v>1.0405269926696925</v>
      </c>
      <c r="AY97">
        <f t="shared" si="64"/>
        <v>2.2573966382444062</v>
      </c>
      <c r="AZ97">
        <f t="shared" si="65"/>
        <v>19.218449508544182</v>
      </c>
      <c r="BA97">
        <f t="shared" si="66"/>
        <v>28.587960760663286</v>
      </c>
      <c r="BB97">
        <f t="shared" si="67"/>
        <v>0.59408567325654515</v>
      </c>
    </row>
    <row r="98" spans="1:54" x14ac:dyDescent="0.25">
      <c r="A98">
        <f t="shared" si="68"/>
        <v>-88.149999999999977</v>
      </c>
      <c r="C98">
        <f t="shared" si="37"/>
        <v>1.3147703657986004E-8</v>
      </c>
      <c r="D98">
        <f t="shared" si="69"/>
        <v>4.1504340866423511E-6</v>
      </c>
      <c r="E98">
        <f t="shared" si="69"/>
        <v>1.6507605193320649E-4</v>
      </c>
      <c r="F98">
        <f t="shared" si="69"/>
        <v>1.5665353117176194E-3</v>
      </c>
      <c r="G98">
        <f t="shared" si="69"/>
        <v>4.9685663281477969E-3</v>
      </c>
      <c r="H98">
        <f t="shared" si="69"/>
        <v>8.9332805629232528E-2</v>
      </c>
      <c r="I98">
        <f t="shared" si="69"/>
        <v>5.1284770352246323E-2</v>
      </c>
      <c r="J98">
        <f t="shared" si="69"/>
        <v>1.3288716016797784</v>
      </c>
      <c r="K98">
        <f t="shared" si="69"/>
        <v>15.198850319295833</v>
      </c>
      <c r="L98">
        <f t="shared" si="38"/>
        <v>1.3147703657986004E-8</v>
      </c>
      <c r="N98">
        <f t="shared" si="39"/>
        <v>6.9198440305189495E-9</v>
      </c>
      <c r="O98">
        <f t="shared" si="40"/>
        <v>2.1844389929696585E-6</v>
      </c>
      <c r="P98">
        <f t="shared" si="41"/>
        <v>8.6882132596424467E-5</v>
      </c>
      <c r="Q98">
        <f t="shared" si="42"/>
        <v>8.2449226932506281E-4</v>
      </c>
      <c r="R98">
        <f t="shared" si="43"/>
        <v>2.6150349095514724E-3</v>
      </c>
      <c r="S98">
        <f t="shared" si="44"/>
        <v>4.7017266120648701E-2</v>
      </c>
      <c r="T98">
        <f t="shared" si="45"/>
        <v>2.6991984395919117E-2</v>
      </c>
      <c r="U98">
        <f t="shared" si="46"/>
        <v>0.69940610614725185</v>
      </c>
      <c r="V98">
        <f t="shared" si="47"/>
        <v>7.9993949048925437</v>
      </c>
      <c r="X98">
        <f t="shared" si="48"/>
        <v>1</v>
      </c>
      <c r="Y98">
        <f t="shared" si="49"/>
        <v>315.67748974334006</v>
      </c>
      <c r="Z98">
        <f t="shared" si="50"/>
        <v>12555.50446126295</v>
      </c>
      <c r="AA98">
        <f t="shared" si="51"/>
        <v>119148.9671860755</v>
      </c>
      <c r="AB98">
        <f t="shared" si="52"/>
        <v>377903.73569378833</v>
      </c>
      <c r="AC98">
        <f t="shared" si="53"/>
        <v>6794555.7606914258</v>
      </c>
      <c r="AD98">
        <f t="shared" si="54"/>
        <v>3900663.6965912757</v>
      </c>
      <c r="AE98">
        <f t="shared" si="55"/>
        <v>101072524.62087649</v>
      </c>
      <c r="AF98">
        <f t="shared" si="56"/>
        <v>1156007977.8695004</v>
      </c>
      <c r="AR98">
        <f t="shared" si="57"/>
        <v>1.0000000044133226</v>
      </c>
      <c r="AS98">
        <f t="shared" si="58"/>
        <v>1.0000018144369467</v>
      </c>
      <c r="AT98">
        <f t="shared" si="59"/>
        <v>1.0000849790452049</v>
      </c>
      <c r="AU98">
        <f t="shared" si="60"/>
        <v>1.0009135661806914</v>
      </c>
      <c r="AV98">
        <f t="shared" si="61"/>
        <v>1.0030327031108528</v>
      </c>
      <c r="AW98">
        <f t="shared" si="62"/>
        <v>1.0627904494175913</v>
      </c>
      <c r="AX98">
        <f t="shared" si="63"/>
        <v>1.0376869570228691</v>
      </c>
      <c r="AY98">
        <f t="shared" si="64"/>
        <v>2.2140505770947199</v>
      </c>
      <c r="AZ98">
        <f t="shared" si="65"/>
        <v>19.098636610036419</v>
      </c>
      <c r="BA98">
        <f t="shared" si="66"/>
        <v>28.417197660758617</v>
      </c>
      <c r="BB98">
        <f t="shared" si="67"/>
        <v>0.59230870392904611</v>
      </c>
    </row>
    <row r="99" spans="1:54" x14ac:dyDescent="0.25">
      <c r="A99">
        <f t="shared" si="68"/>
        <v>-87.149999999999977</v>
      </c>
      <c r="C99">
        <f t="shared" si="37"/>
        <v>1.0216318141772476E-8</v>
      </c>
      <c r="D99">
        <f t="shared" si="69"/>
        <v>3.4465692917353185E-6</v>
      </c>
      <c r="E99">
        <f t="shared" si="69"/>
        <v>1.430839449838539E-4</v>
      </c>
      <c r="F99">
        <f t="shared" si="69"/>
        <v>1.3958214436052857E-3</v>
      </c>
      <c r="G99">
        <f t="shared" si="69"/>
        <v>4.4840797043120151E-3</v>
      </c>
      <c r="H99">
        <f t="shared" si="69"/>
        <v>8.3452288531250099E-2</v>
      </c>
      <c r="I99">
        <f t="shared" si="69"/>
        <v>4.7611404697307319E-2</v>
      </c>
      <c r="J99">
        <f t="shared" si="69"/>
        <v>1.2820290509886019</v>
      </c>
      <c r="K99">
        <f t="shared" si="69"/>
        <v>15.096609572897457</v>
      </c>
      <c r="L99">
        <f t="shared" si="38"/>
        <v>1.0216318141772476E-8</v>
      </c>
      <c r="N99">
        <f t="shared" si="39"/>
        <v>5.3770095483013032E-9</v>
      </c>
      <c r="O99">
        <f t="shared" si="40"/>
        <v>1.8139838377554308E-6</v>
      </c>
      <c r="P99">
        <f t="shared" si="41"/>
        <v>7.5307339465186269E-5</v>
      </c>
      <c r="Q99">
        <f t="shared" si="42"/>
        <v>7.3464286505541356E-4</v>
      </c>
      <c r="R99">
        <f t="shared" si="43"/>
        <v>2.3600419496379028E-3</v>
      </c>
      <c r="S99">
        <f t="shared" si="44"/>
        <v>4.3922257121710578E-2</v>
      </c>
      <c r="T99">
        <f t="shared" si="45"/>
        <v>2.505863405121438E-2</v>
      </c>
      <c r="U99">
        <f t="shared" si="46"/>
        <v>0.67475213209926421</v>
      </c>
      <c r="V99">
        <f t="shared" si="47"/>
        <v>7.945583985735504</v>
      </c>
      <c r="X99">
        <f t="shared" si="48"/>
        <v>1</v>
      </c>
      <c r="Y99">
        <f t="shared" si="49"/>
        <v>337.35923685099311</v>
      </c>
      <c r="Z99">
        <f t="shared" si="50"/>
        <v>14005.431604445866</v>
      </c>
      <c r="AA99">
        <f t="shared" si="51"/>
        <v>136626.66180079611</v>
      </c>
      <c r="AB99">
        <f t="shared" si="52"/>
        <v>438913.4756852875</v>
      </c>
      <c r="AC99">
        <f t="shared" si="53"/>
        <v>8168528.7569530969</v>
      </c>
      <c r="AD99">
        <f t="shared" si="54"/>
        <v>4660329.0967059685</v>
      </c>
      <c r="AE99">
        <f t="shared" si="55"/>
        <v>125488364.12470773</v>
      </c>
      <c r="AF99">
        <f t="shared" si="56"/>
        <v>1477695718.10518</v>
      </c>
      <c r="AR99">
        <f t="shared" si="57"/>
        <v>1.000000003429337</v>
      </c>
      <c r="AS99">
        <f t="shared" si="58"/>
        <v>1.0000015067297858</v>
      </c>
      <c r="AT99">
        <f t="shared" si="59"/>
        <v>1.0000736577891614</v>
      </c>
      <c r="AU99">
        <f t="shared" si="60"/>
        <v>1.0008140099081224</v>
      </c>
      <c r="AV99">
        <f t="shared" si="61"/>
        <v>1.0027369831799444</v>
      </c>
      <c r="AW99">
        <f t="shared" si="62"/>
        <v>1.0586571379337604</v>
      </c>
      <c r="AX99">
        <f t="shared" si="63"/>
        <v>1.0349875596654057</v>
      </c>
      <c r="AY99">
        <f t="shared" si="64"/>
        <v>2.1712554525489582</v>
      </c>
      <c r="AZ99">
        <f t="shared" si="65"/>
        <v>18.976889367519405</v>
      </c>
      <c r="BA99">
        <f t="shared" si="66"/>
        <v>28.245415678703878</v>
      </c>
      <c r="BB99">
        <f t="shared" si="67"/>
        <v>0.59051573691101078</v>
      </c>
    </row>
    <row r="100" spans="1:54" x14ac:dyDescent="0.25">
      <c r="A100">
        <f t="shared" si="68"/>
        <v>-86.149999999999977</v>
      </c>
      <c r="C100">
        <f t="shared" si="37"/>
        <v>7.892153877487363E-9</v>
      </c>
      <c r="D100">
        <f t="shared" si="69"/>
        <v>2.8497507700571452E-6</v>
      </c>
      <c r="E100">
        <f t="shared" si="69"/>
        <v>1.2361074527880613E-4</v>
      </c>
      <c r="F100">
        <f t="shared" si="69"/>
        <v>1.2403841721043548E-3</v>
      </c>
      <c r="G100">
        <f t="shared" si="69"/>
        <v>4.0372080666569417E-3</v>
      </c>
      <c r="H100">
        <f t="shared" si="69"/>
        <v>7.7835727279212077E-2</v>
      </c>
      <c r="I100">
        <f t="shared" si="69"/>
        <v>4.4124951779796869E-2</v>
      </c>
      <c r="J100">
        <f t="shared" si="69"/>
        <v>1.2358077033620836</v>
      </c>
      <c r="K100">
        <f t="shared" si="69"/>
        <v>14.992707133316767</v>
      </c>
      <c r="L100">
        <f t="shared" si="38"/>
        <v>7.892153877487363E-9</v>
      </c>
      <c r="N100">
        <f t="shared" si="39"/>
        <v>4.1537651986775598E-9</v>
      </c>
      <c r="O100">
        <f t="shared" si="40"/>
        <v>1.499868826345866E-6</v>
      </c>
      <c r="P100">
        <f t="shared" si="41"/>
        <v>6.505828698884534E-5</v>
      </c>
      <c r="Q100">
        <f t="shared" si="42"/>
        <v>6.528337747917657E-4</v>
      </c>
      <c r="R100">
        <f t="shared" si="43"/>
        <v>2.1248463508720746E-3</v>
      </c>
      <c r="S100">
        <f t="shared" si="44"/>
        <v>4.0966172252216881E-2</v>
      </c>
      <c r="T100">
        <f t="shared" si="45"/>
        <v>2.3223658831472038E-2</v>
      </c>
      <c r="U100">
        <f t="shared" si="46"/>
        <v>0.65042510703267564</v>
      </c>
      <c r="V100">
        <f t="shared" si="47"/>
        <v>7.8908984912193514</v>
      </c>
      <c r="X100">
        <f t="shared" si="48"/>
        <v>1</v>
      </c>
      <c r="Y100">
        <f t="shared" si="49"/>
        <v>361.08656955944008</v>
      </c>
      <c r="Z100">
        <f t="shared" si="50"/>
        <v>15662.485450443381</v>
      </c>
      <c r="AA100">
        <f t="shared" si="51"/>
        <v>157166.74957929962</v>
      </c>
      <c r="AB100">
        <f t="shared" si="52"/>
        <v>511547.05411576107</v>
      </c>
      <c r="AC100">
        <f t="shared" si="53"/>
        <v>9862418.8640367407</v>
      </c>
      <c r="AD100">
        <f t="shared" si="54"/>
        <v>5590989.7937576706</v>
      </c>
      <c r="AE100">
        <f t="shared" si="55"/>
        <v>156586873.81745902</v>
      </c>
      <c r="AF100">
        <f t="shared" si="56"/>
        <v>1899697771.4897289</v>
      </c>
      <c r="AR100">
        <f t="shared" si="57"/>
        <v>1.0000000026491791</v>
      </c>
      <c r="AS100">
        <f t="shared" si="58"/>
        <v>1.0000012458198293</v>
      </c>
      <c r="AT100">
        <f t="shared" si="59"/>
        <v>1.0000636332344264</v>
      </c>
      <c r="AU100">
        <f t="shared" si="60"/>
        <v>1.000723362583801</v>
      </c>
      <c r="AV100">
        <f t="shared" si="61"/>
        <v>1.0024642226055327</v>
      </c>
      <c r="AW100">
        <f t="shared" si="62"/>
        <v>1.0547093563465502</v>
      </c>
      <c r="AX100">
        <f t="shared" si="63"/>
        <v>1.0324255163850711</v>
      </c>
      <c r="AY100">
        <f t="shared" si="64"/>
        <v>2.1290278560760285</v>
      </c>
      <c r="AZ100">
        <f t="shared" si="65"/>
        <v>18.853163397636028</v>
      </c>
      <c r="BA100">
        <f t="shared" si="66"/>
        <v>28.072578593336445</v>
      </c>
      <c r="BB100">
        <f t="shared" si="67"/>
        <v>0.58870624624015866</v>
      </c>
    </row>
    <row r="101" spans="1:54" x14ac:dyDescent="0.25">
      <c r="A101">
        <f t="shared" si="68"/>
        <v>-85.149999999999977</v>
      </c>
      <c r="C101">
        <f t="shared" si="37"/>
        <v>6.0598755617767699E-9</v>
      </c>
      <c r="D101">
        <f t="shared" si="69"/>
        <v>2.3457790648479295E-6</v>
      </c>
      <c r="E101">
        <f t="shared" si="69"/>
        <v>1.0642146765708213E-4</v>
      </c>
      <c r="F101">
        <f t="shared" si="69"/>
        <v>1.0992038783194619E-3</v>
      </c>
      <c r="G101">
        <f t="shared" si="69"/>
        <v>3.6259187942016291E-3</v>
      </c>
      <c r="H101">
        <f t="shared" si="69"/>
        <v>7.2478466517150245E-2</v>
      </c>
      <c r="I101">
        <f t="shared" si="69"/>
        <v>4.082082349663866E-2</v>
      </c>
      <c r="J101">
        <f t="shared" si="69"/>
        <v>1.1902258213133474</v>
      </c>
      <c r="K101">
        <f t="shared" si="69"/>
        <v>14.887104697804343</v>
      </c>
      <c r="L101">
        <f t="shared" si="38"/>
        <v>6.0598755617767699E-9</v>
      </c>
      <c r="N101">
        <f t="shared" si="39"/>
        <v>3.1894081904088266E-9</v>
      </c>
      <c r="O101">
        <f t="shared" si="40"/>
        <v>1.2346205604462786E-6</v>
      </c>
      <c r="P101">
        <f t="shared" si="41"/>
        <v>5.6011298766885333E-5</v>
      </c>
      <c r="Q101">
        <f t="shared" si="42"/>
        <v>5.7852835701024312E-4</v>
      </c>
      <c r="R101">
        <f t="shared" si="43"/>
        <v>1.9083783127376995E-3</v>
      </c>
      <c r="S101">
        <f t="shared" si="44"/>
        <v>3.814656132481592E-2</v>
      </c>
      <c r="T101">
        <f t="shared" si="45"/>
        <v>2.1484643945599294E-2</v>
      </c>
      <c r="U101">
        <f t="shared" si="46"/>
        <v>0.62643464279649863</v>
      </c>
      <c r="V101">
        <f t="shared" si="47"/>
        <v>7.8353182620022865</v>
      </c>
      <c r="X101">
        <f t="shared" si="48"/>
        <v>1</v>
      </c>
      <c r="Y101">
        <f t="shared" si="49"/>
        <v>387.10020378044555</v>
      </c>
      <c r="Z101">
        <f t="shared" si="50"/>
        <v>17561.658910678871</v>
      </c>
      <c r="AA101">
        <f t="shared" si="51"/>
        <v>181390.5033385162</v>
      </c>
      <c r="AB101">
        <f t="shared" si="52"/>
        <v>598348.72139494913</v>
      </c>
      <c r="AC101">
        <f t="shared" si="53"/>
        <v>11960388.588556988</v>
      </c>
      <c r="AD101">
        <f t="shared" si="54"/>
        <v>6736247.8124336097</v>
      </c>
      <c r="AE101">
        <f t="shared" si="55"/>
        <v>196410934.37971032</v>
      </c>
      <c r="AF101">
        <f t="shared" si="56"/>
        <v>2456668383.0450487</v>
      </c>
      <c r="AR101">
        <f t="shared" si="57"/>
        <v>1.0000000020341338</v>
      </c>
      <c r="AS101">
        <f t="shared" si="58"/>
        <v>1.0000010254995297</v>
      </c>
      <c r="AT101">
        <f t="shared" si="59"/>
        <v>1.0000547844136378</v>
      </c>
      <c r="AU101">
        <f t="shared" si="60"/>
        <v>1.0006410295902084</v>
      </c>
      <c r="AV101">
        <f t="shared" si="61"/>
        <v>1.0022131807206796</v>
      </c>
      <c r="AW101">
        <f t="shared" si="62"/>
        <v>1.0509438324885712</v>
      </c>
      <c r="AX101">
        <f t="shared" si="63"/>
        <v>1.0299974555835865</v>
      </c>
      <c r="AY101">
        <f t="shared" si="64"/>
        <v>2.0873844722183401</v>
      </c>
      <c r="AZ101">
        <f t="shared" si="65"/>
        <v>18.727413089861251</v>
      </c>
      <c r="BA101">
        <f t="shared" si="66"/>
        <v>27.89864887240994</v>
      </c>
      <c r="BB101">
        <f t="shared" si="67"/>
        <v>0.58687968431094362</v>
      </c>
    </row>
    <row r="102" spans="1:54" x14ac:dyDescent="0.25">
      <c r="A102">
        <f t="shared" si="68"/>
        <v>-84.149999999999977</v>
      </c>
      <c r="C102">
        <f t="shared" si="37"/>
        <v>4.6238637334804514E-9</v>
      </c>
      <c r="D102">
        <f t="shared" si="69"/>
        <v>1.9220228389928675E-6</v>
      </c>
      <c r="E102">
        <f t="shared" si="69"/>
        <v>9.129705349861155E-5</v>
      </c>
      <c r="F102">
        <f t="shared" si="69"/>
        <v>9.7129922046289166E-4</v>
      </c>
      <c r="G102">
        <f t="shared" si="69"/>
        <v>3.2482239917295424E-3</v>
      </c>
      <c r="H102">
        <f t="shared" si="69"/>
        <v>6.7375645350363209E-2</v>
      </c>
      <c r="I102">
        <f t="shared" si="69"/>
        <v>3.7694318271022709E-2</v>
      </c>
      <c r="J102">
        <f t="shared" si="69"/>
        <v>1.145301745040695</v>
      </c>
      <c r="K102">
        <f t="shared" si="69"/>
        <v>14.77976290507123</v>
      </c>
      <c r="L102">
        <f t="shared" si="38"/>
        <v>4.6238637334804514E-9</v>
      </c>
      <c r="N102">
        <f t="shared" si="39"/>
        <v>2.4336124913055007E-9</v>
      </c>
      <c r="O102">
        <f t="shared" si="40"/>
        <v>1.0115909678909829E-6</v>
      </c>
      <c r="P102">
        <f t="shared" si="41"/>
        <v>4.8051080788742922E-5</v>
      </c>
      <c r="Q102">
        <f t="shared" si="42"/>
        <v>5.1121011603310089E-4</v>
      </c>
      <c r="R102">
        <f t="shared" si="43"/>
        <v>1.709591574594496E-3</v>
      </c>
      <c r="S102">
        <f t="shared" si="44"/>
        <v>3.5460865973875377E-2</v>
      </c>
      <c r="T102">
        <f t="shared" si="45"/>
        <v>1.9839114879485639E-2</v>
      </c>
      <c r="U102">
        <f t="shared" si="46"/>
        <v>0.60279039212668162</v>
      </c>
      <c r="V102">
        <f t="shared" si="47"/>
        <v>7.7788225816164376</v>
      </c>
      <c r="X102">
        <f t="shared" si="48"/>
        <v>1</v>
      </c>
      <c r="Y102">
        <f t="shared" si="49"/>
        <v>415.67462835807493</v>
      </c>
      <c r="Z102">
        <f t="shared" si="50"/>
        <v>19744.754335545891</v>
      </c>
      <c r="AA102">
        <f t="shared" si="51"/>
        <v>210062.25019779729</v>
      </c>
      <c r="AB102">
        <f t="shared" si="52"/>
        <v>702491.28844559519</v>
      </c>
      <c r="AC102">
        <f t="shared" si="53"/>
        <v>14571286.965597611</v>
      </c>
      <c r="AD102">
        <f t="shared" si="54"/>
        <v>8152125.6775120469</v>
      </c>
      <c r="AE102">
        <f t="shared" si="55"/>
        <v>247693662.93124068</v>
      </c>
      <c r="AF102">
        <f t="shared" si="56"/>
        <v>3196409703.4378395</v>
      </c>
      <c r="AR102">
        <f t="shared" si="57"/>
        <v>1.0000000015521038</v>
      </c>
      <c r="AS102">
        <f t="shared" si="58"/>
        <v>1.0000008402468703</v>
      </c>
      <c r="AT102">
        <f t="shared" si="59"/>
        <v>1.0000469985582128</v>
      </c>
      <c r="AU102">
        <f t="shared" si="60"/>
        <v>1.0005664386321262</v>
      </c>
      <c r="AV102">
        <f t="shared" si="61"/>
        <v>1.0019826441580657</v>
      </c>
      <c r="AW102">
        <f t="shared" si="62"/>
        <v>1.0473571497228915</v>
      </c>
      <c r="AX102">
        <f t="shared" si="63"/>
        <v>1.0276999222757397</v>
      </c>
      <c r="AY102">
        <f t="shared" si="64"/>
        <v>2.046342056491103</v>
      </c>
      <c r="AZ102">
        <f t="shared" si="65"/>
        <v>18.599591573171924</v>
      </c>
      <c r="BA102">
        <f t="shared" si="66"/>
        <v>27.723587624809035</v>
      </c>
      <c r="BB102">
        <f t="shared" si="67"/>
        <v>0.58503548087832358</v>
      </c>
    </row>
    <row r="103" spans="1:54" x14ac:dyDescent="0.25">
      <c r="A103">
        <f t="shared" si="68"/>
        <v>-83.149999999999977</v>
      </c>
      <c r="C103">
        <f t="shared" si="37"/>
        <v>3.5052671573326763E-9</v>
      </c>
      <c r="D103">
        <f t="shared" si="69"/>
        <v>1.5672876724718801E-6</v>
      </c>
      <c r="E103">
        <f t="shared" si="69"/>
        <v>7.8033846775632729E-5</v>
      </c>
      <c r="F103">
        <f t="shared" si="69"/>
        <v>8.5572768014053691E-4</v>
      </c>
      <c r="G103">
        <f t="shared" si="69"/>
        <v>2.9021830926123085E-3</v>
      </c>
      <c r="H103">
        <f t="shared" si="69"/>
        <v>6.2522200796984922E-2</v>
      </c>
      <c r="I103">
        <f t="shared" si="69"/>
        <v>3.4740627023182882E-2</v>
      </c>
      <c r="J103">
        <f t="shared" si="69"/>
        <v>1.1010538660324363</v>
      </c>
      <c r="K103">
        <f t="shared" si="69"/>
        <v>14.670641307086875</v>
      </c>
      <c r="L103">
        <f t="shared" si="38"/>
        <v>3.5052671573326763E-9</v>
      </c>
      <c r="N103">
        <f t="shared" si="39"/>
        <v>1.8448774512277244E-9</v>
      </c>
      <c r="O103">
        <f t="shared" si="40"/>
        <v>8.2488824866941064E-7</v>
      </c>
      <c r="P103">
        <f t="shared" si="41"/>
        <v>4.1070445671385652E-5</v>
      </c>
      <c r="Q103">
        <f t="shared" si="42"/>
        <v>4.50382989547651E-4</v>
      </c>
      <c r="R103">
        <f t="shared" si="43"/>
        <v>1.5274647855854256E-3</v>
      </c>
      <c r="S103">
        <f t="shared" si="44"/>
        <v>3.2906421472097332E-2</v>
      </c>
      <c r="T103">
        <f t="shared" si="45"/>
        <v>1.8284540538517309E-2</v>
      </c>
      <c r="U103">
        <f t="shared" si="46"/>
        <v>0.57950203475391382</v>
      </c>
      <c r="V103">
        <f t="shared" si="47"/>
        <v>7.7213901616246714</v>
      </c>
      <c r="X103">
        <f t="shared" si="48"/>
        <v>1</v>
      </c>
      <c r="Y103">
        <f t="shared" si="49"/>
        <v>447.12360060581045</v>
      </c>
      <c r="Z103">
        <f t="shared" si="50"/>
        <v>22261.882838913876</v>
      </c>
      <c r="AA103">
        <f t="shared" si="51"/>
        <v>244126.23681206102</v>
      </c>
      <c r="AB103">
        <f t="shared" si="52"/>
        <v>827949.18685191369</v>
      </c>
      <c r="AC103">
        <f t="shared" si="53"/>
        <v>17836643.539764035</v>
      </c>
      <c r="AD103">
        <f t="shared" si="54"/>
        <v>9910978.383062439</v>
      </c>
      <c r="AE103">
        <f t="shared" si="55"/>
        <v>314114107.88736576</v>
      </c>
      <c r="AF103">
        <f t="shared" si="56"/>
        <v>4185313315.2482619</v>
      </c>
      <c r="AR103">
        <f t="shared" si="57"/>
        <v>1.0000000011766217</v>
      </c>
      <c r="AS103">
        <f t="shared" si="58"/>
        <v>1.0000006851680088</v>
      </c>
      <c r="AT103">
        <f t="shared" si="59"/>
        <v>1.0000401708286273</v>
      </c>
      <c r="AU103">
        <f t="shared" si="60"/>
        <v>1.0004990400552165</v>
      </c>
      <c r="AV103">
        <f t="shared" si="61"/>
        <v>1.0017714284386963</v>
      </c>
      <c r="AW103">
        <f t="shared" si="62"/>
        <v>1.0439457493690865</v>
      </c>
      <c r="AX103">
        <f t="shared" si="63"/>
        <v>1.0255293824770508</v>
      </c>
      <c r="AY103">
        <f t="shared" si="64"/>
        <v>2.0059174112678253</v>
      </c>
      <c r="AZ103">
        <f t="shared" si="65"/>
        <v>18.469650682464025</v>
      </c>
      <c r="BA103">
        <f t="shared" si="66"/>
        <v>27.547354551245157</v>
      </c>
      <c r="BB103">
        <f t="shared" si="67"/>
        <v>0.58317304201150499</v>
      </c>
    </row>
    <row r="104" spans="1:54" x14ac:dyDescent="0.25">
      <c r="A104">
        <f t="shared" si="68"/>
        <v>-82.149999999999977</v>
      </c>
      <c r="C104">
        <f t="shared" si="37"/>
        <v>2.6394219480613035E-9</v>
      </c>
      <c r="D104">
        <f t="shared" si="69"/>
        <v>1.2716910718939973E-6</v>
      </c>
      <c r="E104">
        <f t="shared" si="69"/>
        <v>6.6443045928595319E-5</v>
      </c>
      <c r="F104">
        <f t="shared" si="69"/>
        <v>7.515859992386361E-4</v>
      </c>
      <c r="G104">
        <f t="shared" si="69"/>
        <v>2.585905353289317E-3</v>
      </c>
      <c r="H104">
        <f t="shared" si="69"/>
        <v>5.7912871969401557E-2</v>
      </c>
      <c r="I104">
        <f t="shared" si="69"/>
        <v>3.1954839678669647E-2</v>
      </c>
      <c r="J104">
        <f t="shared" si="69"/>
        <v>1.0575005983432226</v>
      </c>
      <c r="K104">
        <f t="shared" si="69"/>
        <v>14.559698340758224</v>
      </c>
      <c r="L104">
        <f t="shared" si="38"/>
        <v>2.6394219480613035E-9</v>
      </c>
      <c r="N104">
        <f t="shared" si="39"/>
        <v>1.3891694463480546E-9</v>
      </c>
      <c r="O104">
        <f t="shared" si="40"/>
        <v>6.6931109047052488E-7</v>
      </c>
      <c r="P104">
        <f t="shared" si="41"/>
        <v>3.4970024172944908E-5</v>
      </c>
      <c r="Q104">
        <f t="shared" si="42"/>
        <v>3.9557157854665058E-4</v>
      </c>
      <c r="R104">
        <f t="shared" si="43"/>
        <v>1.3610028175206931E-3</v>
      </c>
      <c r="S104">
        <f t="shared" si="44"/>
        <v>3.0480458931263978E-2</v>
      </c>
      <c r="T104">
        <f t="shared" si="45"/>
        <v>1.6818336672984026E-2</v>
      </c>
      <c r="U104">
        <f t="shared" si="46"/>
        <v>0.55657926228590671</v>
      </c>
      <c r="V104">
        <f t="shared" si="47"/>
        <v>7.6629991267148556</v>
      </c>
      <c r="X104">
        <f t="shared" si="48"/>
        <v>1</v>
      </c>
      <c r="Y104">
        <f t="shared" si="49"/>
        <v>481.80665953318839</v>
      </c>
      <c r="Z104">
        <f t="shared" si="50"/>
        <v>25173.332356881692</v>
      </c>
      <c r="AA104">
        <f t="shared" si="51"/>
        <v>284754.01585210266</v>
      </c>
      <c r="AB104">
        <f t="shared" si="52"/>
        <v>979724.12299924414</v>
      </c>
      <c r="AC104">
        <f t="shared" si="53"/>
        <v>21941498.217797067</v>
      </c>
      <c r="AD104">
        <f t="shared" si="54"/>
        <v>12106756.823076725</v>
      </c>
      <c r="AE104">
        <f t="shared" si="55"/>
        <v>400656135.75729084</v>
      </c>
      <c r="AF104">
        <f t="shared" si="56"/>
        <v>5516245082.1675367</v>
      </c>
      <c r="AR104">
        <f t="shared" si="57"/>
        <v>1.0000000008859813</v>
      </c>
      <c r="AS104">
        <f t="shared" si="58"/>
        <v>1.0000005559426357</v>
      </c>
      <c r="AT104">
        <f t="shared" si="59"/>
        <v>1.0000342040322467</v>
      </c>
      <c r="AU104">
        <f t="shared" si="60"/>
        <v>1.0004383071008036</v>
      </c>
      <c r="AV104">
        <f t="shared" si="61"/>
        <v>1.0015783794944757</v>
      </c>
      <c r="AW104">
        <f t="shared" si="62"/>
        <v>1.0407059336422788</v>
      </c>
      <c r="AX104">
        <f t="shared" si="63"/>
        <v>1.0234822279864211</v>
      </c>
      <c r="AY104">
        <f t="shared" si="64"/>
        <v>1.9661273595385147</v>
      </c>
      <c r="AZ104">
        <f t="shared" si="65"/>
        <v>18.337540924828438</v>
      </c>
      <c r="BA104">
        <f t="shared" si="66"/>
        <v>27.369907893451796</v>
      </c>
      <c r="BB104">
        <f t="shared" si="67"/>
        <v>0.58129174899530633</v>
      </c>
    </row>
    <row r="105" spans="1:54" x14ac:dyDescent="0.25">
      <c r="A105">
        <f t="shared" si="68"/>
        <v>-81.149999999999977</v>
      </c>
      <c r="C105">
        <f t="shared" si="37"/>
        <v>1.9736033250769056E-9</v>
      </c>
      <c r="D105">
        <f t="shared" si="69"/>
        <v>1.02654385275802E-6</v>
      </c>
      <c r="E105">
        <f t="shared" si="69"/>
        <v>5.6350134124047718E-5</v>
      </c>
      <c r="F105">
        <f t="shared" si="69"/>
        <v>6.5801050358360027E-4</v>
      </c>
      <c r="G105">
        <f t="shared" si="69"/>
        <v>2.2975522253131232E-3</v>
      </c>
      <c r="H105">
        <f t="shared" si="69"/>
        <v>5.3542205019296039E-2</v>
      </c>
      <c r="I105">
        <f t="shared" si="69"/>
        <v>2.9331952220402302E-2</v>
      </c>
      <c r="J105">
        <f t="shared" si="69"/>
        <v>1.0146603474152602</v>
      </c>
      <c r="K105">
        <f t="shared" si="69"/>
        <v>14.446891299599827</v>
      </c>
      <c r="L105">
        <f t="shared" si="38"/>
        <v>1.9736033250769056E-9</v>
      </c>
      <c r="N105">
        <f t="shared" si="39"/>
        <v>1.0387385921457398E-9</v>
      </c>
      <c r="O105">
        <f t="shared" si="40"/>
        <v>5.4028623829369479E-7</v>
      </c>
      <c r="P105">
        <f t="shared" si="41"/>
        <v>2.965796532844617E-5</v>
      </c>
      <c r="Q105">
        <f t="shared" si="42"/>
        <v>3.4632131767557911E-4</v>
      </c>
      <c r="R105">
        <f t="shared" si="43"/>
        <v>1.2092380133226965E-3</v>
      </c>
      <c r="S105">
        <f t="shared" si="44"/>
        <v>2.8180107904892653E-2</v>
      </c>
      <c r="T105">
        <f t="shared" si="45"/>
        <v>1.5437869589685424E-2</v>
      </c>
      <c r="U105">
        <f t="shared" si="46"/>
        <v>0.53403176179750544</v>
      </c>
      <c r="V105">
        <f t="shared" si="47"/>
        <v>7.6036269997893831</v>
      </c>
      <c r="X105">
        <f t="shared" si="48"/>
        <v>1</v>
      </c>
      <c r="Y105">
        <f t="shared" si="49"/>
        <v>520.13686829293249</v>
      </c>
      <c r="Z105">
        <f t="shared" si="50"/>
        <v>28551.904735898192</v>
      </c>
      <c r="AA105">
        <f t="shared" si="51"/>
        <v>333405.65209980053</v>
      </c>
      <c r="AB105">
        <f t="shared" si="52"/>
        <v>1164140.8362663731</v>
      </c>
      <c r="AC105">
        <f t="shared" si="53"/>
        <v>27129162.349384293</v>
      </c>
      <c r="AD105">
        <f t="shared" si="54"/>
        <v>14862131.537632732</v>
      </c>
      <c r="AE105">
        <f t="shared" si="55"/>
        <v>514115645.49108261</v>
      </c>
      <c r="AF105">
        <f t="shared" si="56"/>
        <v>7320058248.8058348</v>
      </c>
      <c r="AR105">
        <f t="shared" si="57"/>
        <v>1.0000000006624845</v>
      </c>
      <c r="AS105">
        <f t="shared" si="58"/>
        <v>1.0000004487721175</v>
      </c>
      <c r="AT105">
        <f t="shared" si="59"/>
        <v>1.0000290083300332</v>
      </c>
      <c r="AU105">
        <f t="shared" si="60"/>
        <v>1.0003837360946268</v>
      </c>
      <c r="AV105">
        <f t="shared" si="61"/>
        <v>1.0014023751160532</v>
      </c>
      <c r="AW105">
        <f t="shared" si="62"/>
        <v>1.0376338691289269</v>
      </c>
      <c r="AX105">
        <f t="shared" si="63"/>
        <v>1.021554781568379</v>
      </c>
      <c r="AY105">
        <f t="shared" si="64"/>
        <v>1.9269887164248902</v>
      </c>
      <c r="AZ105">
        <f t="shared" si="65"/>
        <v>18.203211445815985</v>
      </c>
      <c r="BA105">
        <f t="shared" si="66"/>
        <v>27.191204381913494</v>
      </c>
      <c r="BB105">
        <f t="shared" si="67"/>
        <v>0.57939095717675071</v>
      </c>
    </row>
    <row r="106" spans="1:54" x14ac:dyDescent="0.25">
      <c r="A106">
        <f t="shared" si="68"/>
        <v>-80.149999999999977</v>
      </c>
      <c r="C106">
        <f t="shared" si="37"/>
        <v>1.4650774893684259E-9</v>
      </c>
      <c r="D106">
        <f t="shared" si="69"/>
        <v>8.2423801244412205E-7</v>
      </c>
      <c r="E106">
        <f t="shared" si="69"/>
        <v>4.7594290609371181E-5</v>
      </c>
      <c r="F106">
        <f t="shared" si="69"/>
        <v>5.7417731007167151E-4</v>
      </c>
      <c r="G106">
        <f t="shared" si="69"/>
        <v>2.0353395908207332E-3</v>
      </c>
      <c r="H106">
        <f t="shared" si="69"/>
        <v>4.9404558878626215E-2</v>
      </c>
      <c r="I106">
        <f t="shared" si="69"/>
        <v>2.6866874287978439E-2</v>
      </c>
      <c r="J106">
        <f t="shared" si="69"/>
        <v>0.97255147631611383</v>
      </c>
      <c r="K106">
        <f t="shared" si="69"/>
        <v>14.332176305523841</v>
      </c>
      <c r="L106">
        <f t="shared" si="38"/>
        <v>1.4650774893684259E-9</v>
      </c>
      <c r="N106">
        <f t="shared" si="39"/>
        <v>7.7109341545706628E-10</v>
      </c>
      <c r="O106">
        <f t="shared" si="40"/>
        <v>4.3380948023374844E-7</v>
      </c>
      <c r="P106">
        <f t="shared" si="41"/>
        <v>2.5049626636511151E-5</v>
      </c>
      <c r="Q106">
        <f t="shared" si="42"/>
        <v>3.0219858424824819E-4</v>
      </c>
      <c r="R106">
        <f t="shared" si="43"/>
        <v>1.0712313635898596E-3</v>
      </c>
      <c r="S106">
        <f t="shared" si="44"/>
        <v>2.6002399409803274E-2</v>
      </c>
      <c r="T106">
        <f t="shared" si="45"/>
        <v>1.4140460151567599E-2</v>
      </c>
      <c r="U106">
        <f t="shared" si="46"/>
        <v>0.51186919806111253</v>
      </c>
      <c r="V106">
        <f t="shared" si="47"/>
        <v>7.543250687117812</v>
      </c>
      <c r="X106">
        <f t="shared" si="48"/>
        <v>1</v>
      </c>
      <c r="Y106">
        <f t="shared" si="49"/>
        <v>562.59004620939152</v>
      </c>
      <c r="Z106">
        <f t="shared" si="50"/>
        <v>32485.852082737551</v>
      </c>
      <c r="AA106">
        <f t="shared" si="51"/>
        <v>391909.17493325978</v>
      </c>
      <c r="AB106">
        <f t="shared" si="52"/>
        <v>1389236.818933133</v>
      </c>
      <c r="AC106">
        <f t="shared" si="53"/>
        <v>33721464.726021975</v>
      </c>
      <c r="AD106">
        <f t="shared" si="54"/>
        <v>18338193.360380117</v>
      </c>
      <c r="AE106">
        <f t="shared" si="55"/>
        <v>663822550.93917727</v>
      </c>
      <c r="AF106">
        <f t="shared" si="56"/>
        <v>9782538063.3636227</v>
      </c>
      <c r="AR106">
        <f t="shared" si="57"/>
        <v>1.0000000004917862</v>
      </c>
      <c r="AS106">
        <f t="shared" si="58"/>
        <v>1.000000360330479</v>
      </c>
      <c r="AT106">
        <f t="shared" si="59"/>
        <v>1.000024500933514</v>
      </c>
      <c r="AU106">
        <f t="shared" si="60"/>
        <v>1.0003348465676314</v>
      </c>
      <c r="AV106">
        <f t="shared" si="61"/>
        <v>1.0012423263173031</v>
      </c>
      <c r="AW106">
        <f t="shared" si="62"/>
        <v>1.0347255908220538</v>
      </c>
      <c r="AX106">
        <f t="shared" si="63"/>
        <v>1.0197433025374856</v>
      </c>
      <c r="AY106">
        <f t="shared" si="64"/>
        <v>1.8885182583354072</v>
      </c>
      <c r="AZ106">
        <f t="shared" si="65"/>
        <v>18.066609995845266</v>
      </c>
      <c r="BA106">
        <f t="shared" si="66"/>
        <v>27.011199182180924</v>
      </c>
      <c r="BB106">
        <f t="shared" si="67"/>
        <v>0.57746999475448058</v>
      </c>
    </row>
    <row r="107" spans="1:54" x14ac:dyDescent="0.25">
      <c r="A107">
        <f t="shared" si="68"/>
        <v>-79.149999999999977</v>
      </c>
      <c r="C107">
        <f t="shared" si="37"/>
        <v>1.0794228326856265E-9</v>
      </c>
      <c r="D107">
        <f t="shared" si="69"/>
        <v>6.5814116891461383E-7</v>
      </c>
      <c r="E107">
        <f t="shared" si="69"/>
        <v>4.0027786019976911E-5</v>
      </c>
      <c r="F107">
        <f t="shared" si="69"/>
        <v>4.9930241455183304E-4</v>
      </c>
      <c r="G107">
        <f t="shared" si="69"/>
        <v>1.7975398473547097E-3</v>
      </c>
      <c r="H107">
        <f t="shared" si="69"/>
        <v>4.5494111826912806E-2</v>
      </c>
      <c r="I107">
        <f t="shared" si="69"/>
        <v>2.4554437324562368E-2</v>
      </c>
      <c r="J107">
        <f t="shared" si="69"/>
        <v>0.93119226926396814</v>
      </c>
      <c r="K107">
        <f t="shared" si="69"/>
        <v>14.215508280900512</v>
      </c>
      <c r="L107">
        <f t="shared" si="38"/>
        <v>1.0794228326856265E-9</v>
      </c>
      <c r="N107">
        <f t="shared" si="39"/>
        <v>5.6811728036085607E-10</v>
      </c>
      <c r="O107">
        <f t="shared" si="40"/>
        <v>3.4639008890242834E-7</v>
      </c>
      <c r="P107">
        <f t="shared" si="41"/>
        <v>2.1067255799987851E-5</v>
      </c>
      <c r="Q107">
        <f t="shared" si="42"/>
        <v>2.6279074450096478E-4</v>
      </c>
      <c r="R107">
        <f t="shared" si="43"/>
        <v>9.4607360387089987E-4</v>
      </c>
      <c r="S107">
        <f t="shared" si="44"/>
        <v>2.3944269382585689E-2</v>
      </c>
      <c r="T107">
        <f t="shared" si="45"/>
        <v>1.2923388065559142E-2</v>
      </c>
      <c r="U107">
        <f t="shared" si="46"/>
        <v>0.49010119434945693</v>
      </c>
      <c r="V107">
        <f t="shared" si="47"/>
        <v>7.4818464636318485</v>
      </c>
      <c r="X107">
        <f t="shared" si="48"/>
        <v>1</v>
      </c>
      <c r="Y107">
        <f t="shared" si="49"/>
        <v>609.71581199291927</v>
      </c>
      <c r="Z107">
        <f t="shared" si="50"/>
        <v>37082.582291118437</v>
      </c>
      <c r="AA107">
        <f t="shared" si="51"/>
        <v>462564.25140605768</v>
      </c>
      <c r="AB107">
        <f t="shared" si="52"/>
        <v>1665278.6960994639</v>
      </c>
      <c r="AC107">
        <f t="shared" si="53"/>
        <v>42146701.412385829</v>
      </c>
      <c r="AD107">
        <f t="shared" si="54"/>
        <v>22747746.833806004</v>
      </c>
      <c r="AE107">
        <f t="shared" si="55"/>
        <v>862676090.46877611</v>
      </c>
      <c r="AF107">
        <f t="shared" si="56"/>
        <v>13169545659.444715</v>
      </c>
      <c r="AR107">
        <f t="shared" si="57"/>
        <v>1.0000000003623326</v>
      </c>
      <c r="AS107">
        <f t="shared" si="58"/>
        <v>1.000000287718255</v>
      </c>
      <c r="AT107">
        <f t="shared" si="59"/>
        <v>1.0000206057934984</v>
      </c>
      <c r="AU107">
        <f t="shared" si="60"/>
        <v>1.0002911813072199</v>
      </c>
      <c r="AV107">
        <f t="shared" si="61"/>
        <v>1.0010971786078553</v>
      </c>
      <c r="AW107">
        <f t="shared" si="62"/>
        <v>1.0319770067372789</v>
      </c>
      <c r="AX107">
        <f t="shared" si="63"/>
        <v>1.0180439927451286</v>
      </c>
      <c r="AY107">
        <f t="shared" si="64"/>
        <v>1.8507326896421143</v>
      </c>
      <c r="AZ107">
        <f t="shared" si="65"/>
        <v>17.927682896932545</v>
      </c>
      <c r="BA107">
        <f t="shared" si="66"/>
        <v>26.829845839846229</v>
      </c>
      <c r="BB107">
        <f t="shared" si="67"/>
        <v>0.57552816150859176</v>
      </c>
    </row>
    <row r="108" spans="1:54" x14ac:dyDescent="0.25">
      <c r="A108">
        <f t="shared" si="68"/>
        <v>-78.149999999999977</v>
      </c>
      <c r="C108">
        <f t="shared" si="37"/>
        <v>7.8909150007878386E-10</v>
      </c>
      <c r="D108">
        <f t="shared" si="69"/>
        <v>5.2249759713220346E-7</v>
      </c>
      <c r="E108">
        <f t="shared" si="69"/>
        <v>3.3515364616254175E-5</v>
      </c>
      <c r="F108">
        <f t="shared" si="69"/>
        <v>4.3264165839351429E-4</v>
      </c>
      <c r="G108">
        <f t="shared" si="69"/>
        <v>1.5824838281470247E-3</v>
      </c>
      <c r="H108">
        <f t="shared" si="69"/>
        <v>4.1804868912780492E-2</v>
      </c>
      <c r="I108">
        <f t="shared" si="69"/>
        <v>2.2389403268143763E-2</v>
      </c>
      <c r="J108">
        <f t="shared" si="69"/>
        <v>0.89060089231138351</v>
      </c>
      <c r="K108">
        <f t="shared" si="69"/>
        <v>14.09684092106451</v>
      </c>
      <c r="L108">
        <f t="shared" si="38"/>
        <v>7.8909150007878386E-10</v>
      </c>
      <c r="N108">
        <f t="shared" si="39"/>
        <v>4.1531131583093891E-10</v>
      </c>
      <c r="O108">
        <f t="shared" si="40"/>
        <v>2.7499873533273866E-7</v>
      </c>
      <c r="P108">
        <f t="shared" si="41"/>
        <v>1.7639665587502199E-5</v>
      </c>
      <c r="Q108">
        <f t="shared" si="42"/>
        <v>2.2770613599658649E-4</v>
      </c>
      <c r="R108">
        <f t="shared" si="43"/>
        <v>8.3288622534053933E-4</v>
      </c>
      <c r="S108">
        <f t="shared" si="44"/>
        <v>2.2002562585673943E-2</v>
      </c>
      <c r="T108">
        <f t="shared" si="45"/>
        <v>1.1783896456917771E-2</v>
      </c>
      <c r="U108">
        <f t="shared" si="46"/>
        <v>0.46873731174283345</v>
      </c>
      <c r="V108">
        <f t="shared" si="47"/>
        <v>7.4193899584550058</v>
      </c>
      <c r="X108">
        <f t="shared" si="48"/>
        <v>1</v>
      </c>
      <c r="Y108">
        <f t="shared" si="49"/>
        <v>662.15083685483455</v>
      </c>
      <c r="Z108">
        <f t="shared" si="50"/>
        <v>42473.356528245407</v>
      </c>
      <c r="AA108">
        <f t="shared" si="51"/>
        <v>548278.188714894</v>
      </c>
      <c r="AB108">
        <f t="shared" si="52"/>
        <v>2005450.3539691246</v>
      </c>
      <c r="AC108">
        <f t="shared" si="53"/>
        <v>52978480.833473235</v>
      </c>
      <c r="AD108">
        <f t="shared" si="54"/>
        <v>28373646.485747695</v>
      </c>
      <c r="AE108">
        <f t="shared" si="55"/>
        <v>1128640838.5117123</v>
      </c>
      <c r="AF108">
        <f t="shared" si="56"/>
        <v>17864646773.735447</v>
      </c>
      <c r="AR108">
        <f t="shared" si="57"/>
        <v>1.0000000002648763</v>
      </c>
      <c r="AS108">
        <f t="shared" si="58"/>
        <v>1.0000002284192269</v>
      </c>
      <c r="AT108">
        <f t="shared" si="59"/>
        <v>1.0000172532820566</v>
      </c>
      <c r="AU108">
        <f t="shared" si="60"/>
        <v>1.0002523063377571</v>
      </c>
      <c r="AV108">
        <f t="shared" si="61"/>
        <v>1.0009659131651936</v>
      </c>
      <c r="AW108">
        <f t="shared" si="62"/>
        <v>1.0293839031292891</v>
      </c>
      <c r="AX108">
        <f t="shared" si="63"/>
        <v>1.0164530029663525</v>
      </c>
      <c r="AY108">
        <f t="shared" si="64"/>
        <v>1.8136486067615245</v>
      </c>
      <c r="AZ108">
        <f t="shared" si="65"/>
        <v>17.786375009952597</v>
      </c>
      <c r="BA108">
        <f t="shared" si="66"/>
        <v>26.647096224278876</v>
      </c>
      <c r="BB108">
        <f t="shared" si="67"/>
        <v>0.57356472746851817</v>
      </c>
    </row>
    <row r="109" spans="1:54" x14ac:dyDescent="0.25">
      <c r="A109">
        <f t="shared" si="68"/>
        <v>-77.149999999999977</v>
      </c>
      <c r="C109">
        <f t="shared" si="37"/>
        <v>5.7218420568487711E-10</v>
      </c>
      <c r="D109">
        <f t="shared" si="69"/>
        <v>4.123358527498656E-7</v>
      </c>
      <c r="E109">
        <f t="shared" si="69"/>
        <v>2.7933616527691165E-5</v>
      </c>
      <c r="F109">
        <f t="shared" si="69"/>
        <v>3.7349057237867129E-4</v>
      </c>
      <c r="G109">
        <f t="shared" si="69"/>
        <v>1.388562544303869E-3</v>
      </c>
      <c r="H109">
        <f t="shared" si="69"/>
        <v>3.8330670254709986E-2</v>
      </c>
      <c r="I109">
        <f t="shared" si="69"/>
        <v>2.0366473780049146E-2</v>
      </c>
      <c r="J109">
        <f t="shared" si="69"/>
        <v>0.85079535105994886</v>
      </c>
      <c r="K109">
        <f t="shared" si="69"/>
        <v>13.97612666747087</v>
      </c>
      <c r="L109">
        <f t="shared" si="38"/>
        <v>5.7218420568487711E-10</v>
      </c>
      <c r="N109">
        <f t="shared" si="39"/>
        <v>3.0114958193940904E-10</v>
      </c>
      <c r="O109">
        <f t="shared" si="40"/>
        <v>2.1701886986835033E-7</v>
      </c>
      <c r="P109">
        <f t="shared" si="41"/>
        <v>1.4701903435626929E-5</v>
      </c>
      <c r="Q109">
        <f t="shared" si="42"/>
        <v>1.9657398546245859E-4</v>
      </c>
      <c r="R109">
        <f t="shared" si="43"/>
        <v>7.3082239173887843E-4</v>
      </c>
      <c r="S109">
        <f t="shared" si="44"/>
        <v>2.0174036976163153E-2</v>
      </c>
      <c r="T109">
        <f t="shared" si="45"/>
        <v>1.0719196726341657E-2</v>
      </c>
      <c r="U109">
        <f t="shared" si="46"/>
        <v>0.44778702687365729</v>
      </c>
      <c r="V109">
        <f t="shared" si="47"/>
        <v>7.3558561407741427</v>
      </c>
      <c r="X109">
        <f t="shared" si="48"/>
        <v>1</v>
      </c>
      <c r="Y109">
        <f t="shared" si="49"/>
        <v>720.6348037103179</v>
      </c>
      <c r="Z109">
        <f t="shared" si="50"/>
        <v>48819.272273088987</v>
      </c>
      <c r="AA109">
        <f t="shared" si="51"/>
        <v>652745.33737194119</v>
      </c>
      <c r="AB109">
        <f t="shared" si="52"/>
        <v>2426775.3819625727</v>
      </c>
      <c r="AC109">
        <f t="shared" si="53"/>
        <v>66990087.936506405</v>
      </c>
      <c r="AD109">
        <f t="shared" si="54"/>
        <v>35594260.690351374</v>
      </c>
      <c r="AE109">
        <f t="shared" si="55"/>
        <v>1486925613.4771974</v>
      </c>
      <c r="AF109">
        <f t="shared" si="56"/>
        <v>24425921807.369911</v>
      </c>
      <c r="AR109">
        <f t="shared" si="57"/>
        <v>1.0000000001920666</v>
      </c>
      <c r="AS109">
        <f t="shared" si="58"/>
        <v>1.0000001802600378</v>
      </c>
      <c r="AT109">
        <f t="shared" si="59"/>
        <v>1.0000143798693621</v>
      </c>
      <c r="AU109">
        <f t="shared" si="60"/>
        <v>1.0002178108295294</v>
      </c>
      <c r="AV109">
        <f t="shared" si="61"/>
        <v>1.0008475478980459</v>
      </c>
      <c r="AW109">
        <f t="shared" si="62"/>
        <v>1.0269419503262882</v>
      </c>
      <c r="AX109">
        <f t="shared" si="63"/>
        <v>1.0149664396814928</v>
      </c>
      <c r="AY109">
        <f t="shared" si="64"/>
        <v>1.7772824595229315</v>
      </c>
      <c r="AZ109">
        <f t="shared" si="65"/>
        <v>17.642629702673048</v>
      </c>
      <c r="BA109">
        <f t="shared" si="66"/>
        <v>26.462900471252802</v>
      </c>
      <c r="BB109">
        <f t="shared" si="67"/>
        <v>0.57157893151667016</v>
      </c>
    </row>
    <row r="110" spans="1:54" x14ac:dyDescent="0.25">
      <c r="A110">
        <f t="shared" si="68"/>
        <v>-76.149999999999977</v>
      </c>
      <c r="C110">
        <f t="shared" si="37"/>
        <v>4.1141312381889144E-10</v>
      </c>
      <c r="D110">
        <f t="shared" si="69"/>
        <v>3.2338293115428924E-7</v>
      </c>
      <c r="E110">
        <f t="shared" si="69"/>
        <v>2.3170343157862315E-5</v>
      </c>
      <c r="F110">
        <f t="shared" si="69"/>
        <v>3.2118409732317802E-4</v>
      </c>
      <c r="G110">
        <f t="shared" si="69"/>
        <v>1.2142287358023168E-3</v>
      </c>
      <c r="H110">
        <f t="shared" si="69"/>
        <v>3.5065200242373369E-2</v>
      </c>
      <c r="I110">
        <f t="shared" si="69"/>
        <v>1.8480299999284969E-2</v>
      </c>
      <c r="J110">
        <f t="shared" si="69"/>
        <v>0.81179344528101949</v>
      </c>
      <c r="K110">
        <f t="shared" si="69"/>
        <v>13.853316681736471</v>
      </c>
      <c r="L110">
        <f t="shared" si="38"/>
        <v>4.1141312381889144E-10</v>
      </c>
      <c r="N110">
        <f t="shared" si="39"/>
        <v>2.1653322306257446E-10</v>
      </c>
      <c r="O110">
        <f t="shared" si="40"/>
        <v>1.7020154271278382E-7</v>
      </c>
      <c r="P110">
        <f t="shared" si="41"/>
        <v>1.2194917451506481E-5</v>
      </c>
      <c r="Q110">
        <f t="shared" si="42"/>
        <v>1.6904426174904106E-4</v>
      </c>
      <c r="R110">
        <f t="shared" si="43"/>
        <v>6.3906775568542992E-4</v>
      </c>
      <c r="S110">
        <f t="shared" si="44"/>
        <v>1.8455368548617564E-2</v>
      </c>
      <c r="T110">
        <f t="shared" si="45"/>
        <v>9.7264736838341952E-3</v>
      </c>
      <c r="U110">
        <f t="shared" si="46"/>
        <v>0.42725970804264185</v>
      </c>
      <c r="V110">
        <f t="shared" si="47"/>
        <v>7.2912193061770907</v>
      </c>
      <c r="X110">
        <f t="shared" si="48"/>
        <v>1</v>
      </c>
      <c r="Y110">
        <f t="shared" si="49"/>
        <v>786.02969237472826</v>
      </c>
      <c r="Z110">
        <f t="shared" si="50"/>
        <v>56318.920852078001</v>
      </c>
      <c r="AA110">
        <f t="shared" si="51"/>
        <v>780685.10392139747</v>
      </c>
      <c r="AB110">
        <f t="shared" si="52"/>
        <v>2951361.2121348698</v>
      </c>
      <c r="AC110">
        <f t="shared" si="53"/>
        <v>85231117.366614327</v>
      </c>
      <c r="AD110">
        <f t="shared" si="54"/>
        <v>44919082.37574891</v>
      </c>
      <c r="AE110">
        <f t="shared" si="55"/>
        <v>1973183154.0657897</v>
      </c>
      <c r="AF110">
        <f t="shared" si="56"/>
        <v>33672520101.315128</v>
      </c>
      <c r="AR110">
        <f t="shared" si="57"/>
        <v>1.0000000001381</v>
      </c>
      <c r="AS110">
        <f t="shared" si="58"/>
        <v>1.0000001413726674</v>
      </c>
      <c r="AT110">
        <f t="shared" si="59"/>
        <v>1.0000119277970096</v>
      </c>
      <c r="AU110">
        <f t="shared" si="60"/>
        <v>1.0001873069358191</v>
      </c>
      <c r="AV110">
        <f t="shared" si="61"/>
        <v>1.00074113839308</v>
      </c>
      <c r="AW110">
        <f t="shared" si="62"/>
        <v>1.0246467091974547</v>
      </c>
      <c r="AX110">
        <f t="shared" si="63"/>
        <v>1.0135803722442187</v>
      </c>
      <c r="AY110">
        <f t="shared" si="64"/>
        <v>1.7416505097101358</v>
      </c>
      <c r="AZ110">
        <f t="shared" si="65"/>
        <v>17.496388818843247</v>
      </c>
      <c r="BA110">
        <f t="shared" si="66"/>
        <v>26.277206924631734</v>
      </c>
      <c r="BB110">
        <f t="shared" si="67"/>
        <v>0.56956997992563696</v>
      </c>
    </row>
    <row r="111" spans="1:54" x14ac:dyDescent="0.25">
      <c r="A111">
        <f t="shared" si="68"/>
        <v>-75.149999999999977</v>
      </c>
      <c r="C111">
        <f t="shared" si="37"/>
        <v>2.9322961908619811E-10</v>
      </c>
      <c r="D111">
        <f t="shared" si="69"/>
        <v>2.5198486992090019E-7</v>
      </c>
      <c r="E111">
        <f t="shared" si="69"/>
        <v>1.9123918954204832E-5</v>
      </c>
      <c r="F111">
        <f t="shared" si="69"/>
        <v>2.7509618165122592E-4</v>
      </c>
      <c r="G111">
        <f t="shared" si="69"/>
        <v>1.05799821883983E-3</v>
      </c>
      <c r="H111">
        <f t="shared" si="69"/>
        <v>3.2001997655687557E-2</v>
      </c>
      <c r="I111">
        <f t="shared" si="69"/>
        <v>1.6725492806592236E-2</v>
      </c>
      <c r="J111">
        <f t="shared" si="69"/>
        <v>0.77361272032218142</v>
      </c>
      <c r="K111">
        <f t="shared" si="69"/>
        <v>13.728360820840122</v>
      </c>
      <c r="L111">
        <f t="shared" si="38"/>
        <v>2.9322961908619811E-10</v>
      </c>
      <c r="N111">
        <f t="shared" si="39"/>
        <v>1.5433137846642006E-10</v>
      </c>
      <c r="O111">
        <f t="shared" si="40"/>
        <v>1.326236157478422E-7</v>
      </c>
      <c r="P111">
        <f t="shared" si="41"/>
        <v>1.0065220502213069E-5</v>
      </c>
      <c r="Q111">
        <f t="shared" si="42"/>
        <v>1.4478746402696102E-4</v>
      </c>
      <c r="R111">
        <f t="shared" si="43"/>
        <v>5.5684116781043686E-4</v>
      </c>
      <c r="S111">
        <f t="shared" si="44"/>
        <v>1.6843156660888189E-2</v>
      </c>
      <c r="T111">
        <f t="shared" si="45"/>
        <v>8.8028909508380184E-3</v>
      </c>
      <c r="U111">
        <f t="shared" si="46"/>
        <v>0.40716458964325342</v>
      </c>
      <c r="V111">
        <f t="shared" si="47"/>
        <v>7.2254530636000647</v>
      </c>
      <c r="X111">
        <f t="shared" si="48"/>
        <v>1</v>
      </c>
      <c r="Y111">
        <f t="shared" si="49"/>
        <v>859.34316835444383</v>
      </c>
      <c r="Z111">
        <f t="shared" si="50"/>
        <v>65218.23754981294</v>
      </c>
      <c r="AA111">
        <f t="shared" si="51"/>
        <v>938159.59829882788</v>
      </c>
      <c r="AB111">
        <f t="shared" si="52"/>
        <v>3608087.8259737454</v>
      </c>
      <c r="AC111">
        <f t="shared" si="53"/>
        <v>109136306.74628477</v>
      </c>
      <c r="AD111">
        <f t="shared" si="54"/>
        <v>57038892.792325974</v>
      </c>
      <c r="AE111">
        <f t="shared" si="55"/>
        <v>2638248901.0933418</v>
      </c>
      <c r="AF111">
        <f t="shared" si="56"/>
        <v>46817783495.481461</v>
      </c>
      <c r="AR111">
        <f t="shared" si="57"/>
        <v>1.0000000000984293</v>
      </c>
      <c r="AS111">
        <f t="shared" si="58"/>
        <v>1.0000001101597202</v>
      </c>
      <c r="AT111">
        <f t="shared" si="59"/>
        <v>1.000009844749461</v>
      </c>
      <c r="AU111">
        <f t="shared" si="60"/>
        <v>1.0001604295582194</v>
      </c>
      <c r="AV111">
        <f t="shared" si="61"/>
        <v>1.0006457787372938</v>
      </c>
      <c r="AW111">
        <f t="shared" si="62"/>
        <v>1.0224936382654457</v>
      </c>
      <c r="AX111">
        <f t="shared" si="63"/>
        <v>1.0122908404241442</v>
      </c>
      <c r="AY111">
        <f t="shared" si="64"/>
        <v>1.7067687866666317</v>
      </c>
      <c r="AZ111">
        <f t="shared" si="65"/>
        <v>17.34759264866279</v>
      </c>
      <c r="BA111">
        <f t="shared" si="66"/>
        <v>26.089962077322134</v>
      </c>
      <c r="BB111">
        <f t="shared" si="67"/>
        <v>0.56753704482693512</v>
      </c>
    </row>
    <row r="112" spans="1:54" x14ac:dyDescent="0.25">
      <c r="A112">
        <f t="shared" si="68"/>
        <v>-74.149999999999977</v>
      </c>
      <c r="C112">
        <f t="shared" si="37"/>
        <v>2.070955175150658E-10</v>
      </c>
      <c r="D112">
        <f t="shared" si="69"/>
        <v>1.9503366461988287E-7</v>
      </c>
      <c r="E112">
        <f t="shared" si="69"/>
        <v>1.5702652768710809E-5</v>
      </c>
      <c r="F112">
        <f t="shared" si="69"/>
        <v>2.3463925701374153E-4</v>
      </c>
      <c r="G112">
        <f t="shared" si="69"/>
        <v>9.1845101787441466E-4</v>
      </c>
      <c r="H112">
        <f t="shared" si="69"/>
        <v>2.9134466713785011E-2</v>
      </c>
      <c r="I112">
        <f t="shared" si="69"/>
        <v>1.5096633576994948E-2</v>
      </c>
      <c r="J112">
        <f t="shared" si="69"/>
        <v>0.73627041518549297</v>
      </c>
      <c r="K112">
        <f t="shared" si="69"/>
        <v>13.60120761379617</v>
      </c>
      <c r="L112">
        <f t="shared" si="38"/>
        <v>2.070955175150658E-10</v>
      </c>
      <c r="N112">
        <f t="shared" si="39"/>
        <v>1.0899764079740306E-10</v>
      </c>
      <c r="O112">
        <f t="shared" si="40"/>
        <v>1.0264929716835942E-7</v>
      </c>
      <c r="P112">
        <f t="shared" si="41"/>
        <v>8.2645540887951631E-6</v>
      </c>
      <c r="Q112">
        <f t="shared" si="42"/>
        <v>1.2349434579670608E-4</v>
      </c>
      <c r="R112">
        <f t="shared" si="43"/>
        <v>4.8339527256548143E-4</v>
      </c>
      <c r="S112">
        <f t="shared" si="44"/>
        <v>1.5333929849360533E-2</v>
      </c>
      <c r="T112">
        <f t="shared" si="45"/>
        <v>7.9455966194710258E-3</v>
      </c>
      <c r="U112">
        <f t="shared" si="46"/>
        <v>0.38751074483447001</v>
      </c>
      <c r="V112">
        <f t="shared" si="47"/>
        <v>7.1585303230506163</v>
      </c>
      <c r="X112">
        <f t="shared" si="48"/>
        <v>1</v>
      </c>
      <c r="Y112">
        <f t="shared" si="49"/>
        <v>941.75705471604203</v>
      </c>
      <c r="Z112">
        <f t="shared" si="50"/>
        <v>75823.238267667824</v>
      </c>
      <c r="AA112">
        <f t="shared" si="51"/>
        <v>1133000.1722353646</v>
      </c>
      <c r="AB112">
        <f t="shared" si="52"/>
        <v>4434915.003930972</v>
      </c>
      <c r="AC112">
        <f t="shared" si="53"/>
        <v>140681300.41330099</v>
      </c>
      <c r="AD112">
        <f t="shared" si="54"/>
        <v>72896959.616215244</v>
      </c>
      <c r="AE112">
        <f t="shared" si="55"/>
        <v>3555221397.4497576</v>
      </c>
      <c r="AF112">
        <f t="shared" si="56"/>
        <v>65676011615.30069</v>
      </c>
      <c r="AR112">
        <f t="shared" si="57"/>
        <v>1.0000000000695164</v>
      </c>
      <c r="AS112">
        <f t="shared" si="58"/>
        <v>1.000000085262476</v>
      </c>
      <c r="AT112">
        <f t="shared" si="59"/>
        <v>1.0000080835252834</v>
      </c>
      <c r="AU112">
        <f t="shared" si="60"/>
        <v>1.0001368360408265</v>
      </c>
      <c r="AV112">
        <f t="shared" si="61"/>
        <v>1.0005606022089901</v>
      </c>
      <c r="AW112">
        <f t="shared" si="62"/>
        <v>1.020478101472521</v>
      </c>
      <c r="AX112">
        <f t="shared" si="63"/>
        <v>1.0110938623084094</v>
      </c>
      <c r="AY112">
        <f t="shared" si="64"/>
        <v>1.6726530398601405</v>
      </c>
      <c r="AZ112">
        <f t="shared" si="65"/>
        <v>17.196179901004658</v>
      </c>
      <c r="BA112">
        <f t="shared" si="66"/>
        <v>25.901110511752822</v>
      </c>
      <c r="BB112">
        <f t="shared" si="67"/>
        <v>0.56547926260950798</v>
      </c>
    </row>
    <row r="113" spans="1:54" x14ac:dyDescent="0.25">
      <c r="A113">
        <f t="shared" si="68"/>
        <v>-73.149999999999977</v>
      </c>
      <c r="C113">
        <f t="shared" si="37"/>
        <v>1.4487853411556358E-10</v>
      </c>
      <c r="D113">
        <f t="shared" si="69"/>
        <v>1.4990033213963769E-7</v>
      </c>
      <c r="E113">
        <f t="shared" si="69"/>
        <v>1.2824152028139844E-5</v>
      </c>
      <c r="F113">
        <f t="shared" si="69"/>
        <v>1.9926359395115381E-4</v>
      </c>
      <c r="G113">
        <f t="shared" si="69"/>
        <v>7.9423227166455215E-4</v>
      </c>
      <c r="H113">
        <f t="shared" si="69"/>
        <v>2.6455889060421463E-2</v>
      </c>
      <c r="I113">
        <f t="shared" si="69"/>
        <v>1.3588285394137178E-2</v>
      </c>
      <c r="J113">
        <f t="shared" si="69"/>
        <v>0.69978340717220977</v>
      </c>
      <c r="K113">
        <f t="shared" si="69"/>
        <v>13.471804240164907</v>
      </c>
      <c r="L113">
        <f t="shared" si="38"/>
        <v>1.4487853411556358E-10</v>
      </c>
      <c r="N113">
        <f t="shared" si="39"/>
        <v>7.6251860060822936E-11</v>
      </c>
      <c r="O113">
        <f t="shared" si="40"/>
        <v>7.8894911652440893E-8</v>
      </c>
      <c r="P113">
        <f t="shared" si="41"/>
        <v>6.7495536990209713E-6</v>
      </c>
      <c r="Q113">
        <f t="shared" si="42"/>
        <v>1.0487557576376517E-4</v>
      </c>
      <c r="R113">
        <f t="shared" si="43"/>
        <v>4.1801698508660642E-4</v>
      </c>
      <c r="S113">
        <f t="shared" si="44"/>
        <v>1.3924152137063928E-2</v>
      </c>
      <c r="T113">
        <f t="shared" si="45"/>
        <v>7.1517291548090414E-3</v>
      </c>
      <c r="U113">
        <f t="shared" si="46"/>
        <v>0.36830705640642619</v>
      </c>
      <c r="V113">
        <f t="shared" si="47"/>
        <v>7.0904232842973203</v>
      </c>
      <c r="X113">
        <f t="shared" si="48"/>
        <v>1</v>
      </c>
      <c r="Y113">
        <f t="shared" si="49"/>
        <v>1034.6621261371158</v>
      </c>
      <c r="Z113">
        <f t="shared" si="50"/>
        <v>88516.577741672561</v>
      </c>
      <c r="AA113">
        <f t="shared" si="51"/>
        <v>1375383.8356219805</v>
      </c>
      <c r="AB113">
        <f t="shared" si="52"/>
        <v>5482056.2377517298</v>
      </c>
      <c r="AC113">
        <f t="shared" si="53"/>
        <v>182607376.73752758</v>
      </c>
      <c r="AD113">
        <f t="shared" si="54"/>
        <v>93790881.286101148</v>
      </c>
      <c r="AE113">
        <f t="shared" si="55"/>
        <v>4830138649.8984156</v>
      </c>
      <c r="AF113">
        <f t="shared" si="56"/>
        <v>92986889482.323227</v>
      </c>
      <c r="AR113">
        <f t="shared" si="57"/>
        <v>1.0000000000486318</v>
      </c>
      <c r="AS113">
        <f t="shared" si="58"/>
        <v>1.0000000655316277</v>
      </c>
      <c r="AT113">
        <f t="shared" si="59"/>
        <v>1.000006601709831</v>
      </c>
      <c r="AU113">
        <f t="shared" si="60"/>
        <v>1.0001162057944786</v>
      </c>
      <c r="AV113">
        <f t="shared" si="61"/>
        <v>1.0004847818308011</v>
      </c>
      <c r="AW113">
        <f t="shared" si="62"/>
        <v>1.0185953766048763</v>
      </c>
      <c r="AX113">
        <f t="shared" si="63"/>
        <v>1.0099854425426105</v>
      </c>
      <c r="AY113">
        <f t="shared" si="64"/>
        <v>1.6393186883103055</v>
      </c>
      <c r="AZ113">
        <f t="shared" si="65"/>
        <v>17.04208767782567</v>
      </c>
      <c r="BA113">
        <f t="shared" si="66"/>
        <v>25.710594840198834</v>
      </c>
      <c r="BB113">
        <f t="shared" si="67"/>
        <v>0.56339573224649642</v>
      </c>
    </row>
    <row r="114" spans="1:54" x14ac:dyDescent="0.25">
      <c r="A114">
        <f t="shared" si="68"/>
        <v>-72.149999999999977</v>
      </c>
      <c r="C114">
        <f t="shared" si="37"/>
        <v>1.0035434099346445E-10</v>
      </c>
      <c r="D114">
        <f t="shared" si="69"/>
        <v>1.1437392268042176E-7</v>
      </c>
      <c r="E114">
        <f t="shared" si="69"/>
        <v>1.0414692893723753E-5</v>
      </c>
      <c r="F114">
        <f t="shared" si="69"/>
        <v>1.6845654054453834E-4</v>
      </c>
      <c r="G114">
        <f t="shared" si="69"/>
        <v>6.8405290376987772E-4</v>
      </c>
      <c r="H114">
        <f t="shared" si="69"/>
        <v>2.3959436685871402E-2</v>
      </c>
      <c r="I114">
        <f t="shared" si="69"/>
        <v>1.2195004693837358E-2</v>
      </c>
      <c r="J114">
        <f t="shared" si="69"/>
        <v>0.66416815299998555</v>
      </c>
      <c r="K114">
        <f t="shared" si="69"/>
        <v>13.340096510817762</v>
      </c>
      <c r="L114">
        <f t="shared" si="38"/>
        <v>1.0035434099346445E-10</v>
      </c>
      <c r="N114">
        <f t="shared" si="39"/>
        <v>5.2818074207086551E-11</v>
      </c>
      <c r="O114">
        <f t="shared" si="40"/>
        <v>6.0196801410748298E-8</v>
      </c>
      <c r="P114">
        <f t="shared" si="41"/>
        <v>5.4814173124861857E-6</v>
      </c>
      <c r="Q114">
        <f t="shared" si="42"/>
        <v>8.8661337128704399E-5</v>
      </c>
      <c r="R114">
        <f t="shared" si="43"/>
        <v>3.6002784408940933E-4</v>
      </c>
      <c r="S114">
        <f t="shared" si="44"/>
        <v>1.2610229834669159E-2</v>
      </c>
      <c r="T114">
        <f t="shared" si="45"/>
        <v>6.4184235230722942E-3</v>
      </c>
      <c r="U114">
        <f t="shared" si="46"/>
        <v>0.34956218578946607</v>
      </c>
      <c r="V114">
        <f t="shared" si="47"/>
        <v>7.0211034267461914</v>
      </c>
      <c r="X114">
        <f t="shared" si="48"/>
        <v>1</v>
      </c>
      <c r="Y114">
        <f t="shared" si="49"/>
        <v>1139.7007996681514</v>
      </c>
      <c r="Z114">
        <f t="shared" si="50"/>
        <v>103779.19670063906</v>
      </c>
      <c r="AA114">
        <f t="shared" si="51"/>
        <v>1678617.3759589437</v>
      </c>
      <c r="AB114">
        <f t="shared" si="52"/>
        <v>6816375.8238861486</v>
      </c>
      <c r="AC114">
        <f t="shared" si="53"/>
        <v>238748383.46486431</v>
      </c>
      <c r="AD114">
        <f t="shared" si="54"/>
        <v>121519453.69888438</v>
      </c>
      <c r="AE114">
        <f t="shared" si="55"/>
        <v>6618230426.5566282</v>
      </c>
      <c r="AF114">
        <f t="shared" si="56"/>
        <v>132929939838.74133</v>
      </c>
      <c r="AR114">
        <f t="shared" si="57"/>
        <v>1.0000000000336862</v>
      </c>
      <c r="AS114">
        <f t="shared" si="58"/>
        <v>1.0000000500006183</v>
      </c>
      <c r="AT114">
        <f t="shared" si="59"/>
        <v>1.0000053613510127</v>
      </c>
      <c r="AU114">
        <f t="shared" si="60"/>
        <v>1.0000982398527545</v>
      </c>
      <c r="AV114">
        <f t="shared" si="61"/>
        <v>1.0004175307789489</v>
      </c>
      <c r="AW114">
        <f t="shared" si="62"/>
        <v>1.0168406643752146</v>
      </c>
      <c r="AX114">
        <f t="shared" si="63"/>
        <v>1.0089615808871455</v>
      </c>
      <c r="AY114">
        <f t="shared" si="64"/>
        <v>1.6067807667936536</v>
      </c>
      <c r="AZ114">
        <f t="shared" si="65"/>
        <v>16.88525145126183</v>
      </c>
      <c r="BA114">
        <f t="shared" si="66"/>
        <v>25.518355645334864</v>
      </c>
      <c r="BB114">
        <f t="shared" si="67"/>
        <v>0.56128551354919498</v>
      </c>
    </row>
    <row r="115" spans="1:54" x14ac:dyDescent="0.25">
      <c r="A115">
        <f t="shared" si="68"/>
        <v>-71.149999999999977</v>
      </c>
      <c r="C115">
        <f t="shared" si="37"/>
        <v>6.8799566355925807E-11</v>
      </c>
      <c r="D115">
        <f t="shared" si="69"/>
        <v>8.6606251695252225E-8</v>
      </c>
      <c r="E115">
        <f t="shared" si="69"/>
        <v>8.408599519598521E-6</v>
      </c>
      <c r="F115">
        <f t="shared" si="69"/>
        <v>1.4174164796794213E-4</v>
      </c>
      <c r="G115">
        <f t="shared" si="69"/>
        <v>5.8669004931017287E-4</v>
      </c>
      <c r="H115">
        <f t="shared" si="69"/>
        <v>2.163818577807107E-2</v>
      </c>
      <c r="I115">
        <f t="shared" si="69"/>
        <v>1.0911353298068421E-2</v>
      </c>
      <c r="J115">
        <f t="shared" si="69"/>
        <v>0.62944062631281239</v>
      </c>
      <c r="K115">
        <f t="shared" si="69"/>
        <v>13.206028851438074</v>
      </c>
      <c r="L115">
        <f t="shared" si="38"/>
        <v>6.8799566355925807E-11</v>
      </c>
      <c r="N115">
        <f t="shared" si="39"/>
        <v>3.6210298082066218E-11</v>
      </c>
      <c r="O115">
        <f t="shared" si="40"/>
        <v>4.5582237734343277E-8</v>
      </c>
      <c r="P115">
        <f t="shared" si="41"/>
        <v>4.4255786945255378E-6</v>
      </c>
      <c r="Q115">
        <f t="shared" si="42"/>
        <v>7.4600867351548491E-5</v>
      </c>
      <c r="R115">
        <f t="shared" si="43"/>
        <v>3.0878423647903838E-4</v>
      </c>
      <c r="S115">
        <f t="shared" si="44"/>
        <v>1.1388518830563722E-2</v>
      </c>
      <c r="T115">
        <f t="shared" si="45"/>
        <v>5.7428175252991695E-3</v>
      </c>
      <c r="U115">
        <f t="shared" si="46"/>
        <v>0.3312845401646381</v>
      </c>
      <c r="V115">
        <f t="shared" si="47"/>
        <v>6.9505415007568816</v>
      </c>
      <c r="X115">
        <f t="shared" si="48"/>
        <v>1</v>
      </c>
      <c r="Y115">
        <f t="shared" si="49"/>
        <v>1258.8197321943251</v>
      </c>
      <c r="Z115">
        <f t="shared" si="50"/>
        <v>122218.7866141147</v>
      </c>
      <c r="AA115">
        <f t="shared" si="51"/>
        <v>2060211.3570696034</v>
      </c>
      <c r="AB115">
        <f t="shared" si="52"/>
        <v>8527525.3956544809</v>
      </c>
      <c r="AC115">
        <f t="shared" si="53"/>
        <v>314510496.56517702</v>
      </c>
      <c r="AD115">
        <f t="shared" si="54"/>
        <v>158596251.05222207</v>
      </c>
      <c r="AE115">
        <f t="shared" si="55"/>
        <v>9148903977.9187183</v>
      </c>
      <c r="AF115">
        <f t="shared" si="56"/>
        <v>191949303620.87405</v>
      </c>
      <c r="AR115">
        <f t="shared" si="57"/>
        <v>1.0000000000230942</v>
      </c>
      <c r="AS115">
        <f t="shared" si="58"/>
        <v>1.0000000378614815</v>
      </c>
      <c r="AT115">
        <f t="shared" si="59"/>
        <v>1.0000043286397411</v>
      </c>
      <c r="AU115">
        <f t="shared" si="60"/>
        <v>1.000082660362017</v>
      </c>
      <c r="AV115">
        <f t="shared" si="61"/>
        <v>1.0003581026437283</v>
      </c>
      <c r="AW115">
        <f t="shared" si="62"/>
        <v>1.0152090981584687</v>
      </c>
      <c r="AX115">
        <f t="shared" si="63"/>
        <v>1.0080182810604637</v>
      </c>
      <c r="AY115">
        <f t="shared" si="64"/>
        <v>1.5750538687529847</v>
      </c>
      <c r="AZ115">
        <f t="shared" si="65"/>
        <v>16.725605043981233</v>
      </c>
      <c r="BA115">
        <f t="shared" si="66"/>
        <v>25.324331421483212</v>
      </c>
      <c r="BB115">
        <f t="shared" si="67"/>
        <v>0.55914762534762807</v>
      </c>
    </row>
    <row r="116" spans="1:54" x14ac:dyDescent="0.25">
      <c r="A116">
        <f t="shared" si="68"/>
        <v>-70.149999999999977</v>
      </c>
      <c r="C116">
        <f t="shared" si="37"/>
        <v>4.6661742831287249E-11</v>
      </c>
      <c r="D116">
        <f t="shared" si="69"/>
        <v>6.5062096652077946E-8</v>
      </c>
      <c r="E116">
        <f t="shared" si="69"/>
        <v>6.7476354158124365E-6</v>
      </c>
      <c r="F116">
        <f t="shared" si="69"/>
        <v>1.1867768783787021E-4</v>
      </c>
      <c r="G116">
        <f t="shared" si="69"/>
        <v>5.0098723130274718E-4</v>
      </c>
      <c r="H116">
        <f t="shared" si="69"/>
        <v>1.9485131487621224E-2</v>
      </c>
      <c r="I116">
        <f t="shared" si="69"/>
        <v>9.73191079402831E-3</v>
      </c>
      <c r="J116">
        <f t="shared" si="69"/>
        <v>0.59561625152166853</v>
      </c>
      <c r="K116">
        <f t="shared" si="69"/>
        <v>13.069544289309835</v>
      </c>
      <c r="L116">
        <f t="shared" si="38"/>
        <v>4.6661742831287249E-11</v>
      </c>
      <c r="N116">
        <f t="shared" si="39"/>
        <v>2.4558812016466975E-11</v>
      </c>
      <c r="O116">
        <f t="shared" si="40"/>
        <v>3.4243208764251555E-8</v>
      </c>
      <c r="P116">
        <f t="shared" si="41"/>
        <v>3.5513870609539142E-6</v>
      </c>
      <c r="Q116">
        <f t="shared" si="42"/>
        <v>6.2461940967300115E-5</v>
      </c>
      <c r="R116">
        <f t="shared" si="43"/>
        <v>2.6367749015934061E-4</v>
      </c>
      <c r="S116">
        <f t="shared" si="44"/>
        <v>1.0255332361905907E-2</v>
      </c>
      <c r="T116">
        <f t="shared" si="45"/>
        <v>5.1220583126464795E-3</v>
      </c>
      <c r="U116">
        <f t="shared" si="46"/>
        <v>0.31348223764298344</v>
      </c>
      <c r="V116">
        <f t="shared" si="47"/>
        <v>6.8787075206893871</v>
      </c>
      <c r="X116">
        <f t="shared" si="48"/>
        <v>1</v>
      </c>
      <c r="Y116">
        <f t="shared" si="49"/>
        <v>1394.3349027343454</v>
      </c>
      <c r="Z116">
        <f t="shared" si="50"/>
        <v>144607.44512286127</v>
      </c>
      <c r="AA116">
        <f t="shared" si="51"/>
        <v>2543361.6628287495</v>
      </c>
      <c r="AB116">
        <f t="shared" si="52"/>
        <v>10736573.494782312</v>
      </c>
      <c r="AC116">
        <f t="shared" si="53"/>
        <v>417582591.33339131</v>
      </c>
      <c r="AD116">
        <f t="shared" si="54"/>
        <v>208562951.22142223</v>
      </c>
      <c r="AE116">
        <f t="shared" si="55"/>
        <v>12764552187.32852</v>
      </c>
      <c r="AF116">
        <f t="shared" si="56"/>
        <v>280091215978.89722</v>
      </c>
      <c r="AR116">
        <f t="shared" si="57"/>
        <v>1.000000000015663</v>
      </c>
      <c r="AS116">
        <f t="shared" si="58"/>
        <v>1.0000000284430663</v>
      </c>
      <c r="AT116">
        <f t="shared" si="59"/>
        <v>1.0000034735966139</v>
      </c>
      <c r="AU116">
        <f t="shared" si="60"/>
        <v>1.0000692100083544</v>
      </c>
      <c r="AV116">
        <f t="shared" si="61"/>
        <v>1.0003057915371405</v>
      </c>
      <c r="AW116">
        <f t="shared" si="62"/>
        <v>1.0136957543698619</v>
      </c>
      <c r="AX116">
        <f t="shared" si="63"/>
        <v>1.0071515598359089</v>
      </c>
      <c r="AY116">
        <f t="shared" si="64"/>
        <v>1.5441520858545104</v>
      </c>
      <c r="AZ116">
        <f t="shared" si="65"/>
        <v>16.563080613452239</v>
      </c>
      <c r="BA116">
        <f t="shared" si="66"/>
        <v>25.128458517113359</v>
      </c>
      <c r="BB116">
        <f t="shared" si="67"/>
        <v>0.55698104359782785</v>
      </c>
    </row>
    <row r="117" spans="1:54" x14ac:dyDescent="0.25">
      <c r="A117">
        <f t="shared" si="68"/>
        <v>-69.149999999999977</v>
      </c>
      <c r="C117">
        <f t="shared" si="37"/>
        <v>3.1293860285167829E-11</v>
      </c>
      <c r="D117">
        <f t="shared" si="69"/>
        <v>4.8474580842968758E-8</v>
      </c>
      <c r="E117">
        <f t="shared" si="69"/>
        <v>5.3804097856854025E-6</v>
      </c>
      <c r="F117">
        <f t="shared" si="69"/>
        <v>9.8857567241326778E-5</v>
      </c>
      <c r="G117">
        <f t="shared" si="69"/>
        <v>4.2585428160539469E-4</v>
      </c>
      <c r="H117">
        <f t="shared" si="69"/>
        <v>1.7493203582239415E-2</v>
      </c>
      <c r="I117">
        <f t="shared" si="69"/>
        <v>8.6512872061434518E-3</v>
      </c>
      <c r="J117">
        <f t="shared" si="69"/>
        <v>0.5627098339354567</v>
      </c>
      <c r="K117">
        <f t="shared" si="69"/>
        <v>12.930584444028584</v>
      </c>
      <c r="L117">
        <f t="shared" si="38"/>
        <v>3.1293860285167829E-11</v>
      </c>
      <c r="N117">
        <f t="shared" si="39"/>
        <v>1.6470452781667279E-11</v>
      </c>
      <c r="O117">
        <f t="shared" si="40"/>
        <v>2.5512937285773033E-8</v>
      </c>
      <c r="P117">
        <f t="shared" si="41"/>
        <v>2.8317946240449488E-6</v>
      </c>
      <c r="Q117">
        <f t="shared" si="42"/>
        <v>5.2030298548066729E-5</v>
      </c>
      <c r="R117">
        <f t="shared" si="43"/>
        <v>2.2413383242389195E-4</v>
      </c>
      <c r="S117">
        <f t="shared" si="44"/>
        <v>9.2069492538102184E-3</v>
      </c>
      <c r="T117">
        <f t="shared" si="45"/>
        <v>4.5533090558649751E-3</v>
      </c>
      <c r="U117">
        <f t="shared" si="46"/>
        <v>0.29616307049234564</v>
      </c>
      <c r="V117">
        <f t="shared" si="47"/>
        <v>6.805570760015045</v>
      </c>
      <c r="X117">
        <f t="shared" si="48"/>
        <v>1</v>
      </c>
      <c r="Y117">
        <f t="shared" si="49"/>
        <v>1549.0125028117409</v>
      </c>
      <c r="Z117">
        <f t="shared" si="50"/>
        <v>171931.80185045832</v>
      </c>
      <c r="AA117">
        <f t="shared" si="51"/>
        <v>3159008.3914377838</v>
      </c>
      <c r="AB117">
        <f t="shared" si="52"/>
        <v>13608237.453761319</v>
      </c>
      <c r="AC117">
        <f t="shared" si="53"/>
        <v>558997944.73520315</v>
      </c>
      <c r="AD117">
        <f t="shared" si="54"/>
        <v>276453180.50594902</v>
      </c>
      <c r="AE117">
        <f t="shared" si="55"/>
        <v>17981477159.024738</v>
      </c>
      <c r="AF117">
        <f t="shared" si="56"/>
        <v>413198765706.67822</v>
      </c>
      <c r="AR117">
        <f t="shared" si="57"/>
        <v>1.0000000000105045</v>
      </c>
      <c r="AS117">
        <f t="shared" si="58"/>
        <v>1.0000000211915354</v>
      </c>
      <c r="AT117">
        <f t="shared" si="59"/>
        <v>1.000002769766305</v>
      </c>
      <c r="AU117">
        <f t="shared" si="60"/>
        <v>1.00005765138485</v>
      </c>
      <c r="AV117">
        <f t="shared" si="61"/>
        <v>1.0002599320446379</v>
      </c>
      <c r="AW117">
        <f t="shared" si="62"/>
        <v>1.0122956634681448</v>
      </c>
      <c r="AX117">
        <f t="shared" si="63"/>
        <v>1.0063574563538265</v>
      </c>
      <c r="AY117">
        <f t="shared" si="64"/>
        <v>1.5140889441558232</v>
      </c>
      <c r="AZ117">
        <f t="shared" si="65"/>
        <v>16.397608640882098</v>
      </c>
      <c r="BA117">
        <f t="shared" si="66"/>
        <v>24.930671079257728</v>
      </c>
      <c r="BB117">
        <f t="shared" si="67"/>
        <v>0.55478469941670661</v>
      </c>
    </row>
    <row r="118" spans="1:54" x14ac:dyDescent="0.25">
      <c r="A118">
        <f t="shared" si="68"/>
        <v>-68.149999999999977</v>
      </c>
      <c r="C118">
        <f t="shared" si="37"/>
        <v>2.0742713074892244E-11</v>
      </c>
      <c r="D118">
        <f t="shared" si="69"/>
        <v>3.5805447794772175E-8</v>
      </c>
      <c r="E118">
        <f t="shared" si="69"/>
        <v>4.261801539046587E-6</v>
      </c>
      <c r="F118">
        <f t="shared" si="69"/>
        <v>8.1907148297840493E-5</v>
      </c>
      <c r="G118">
        <f t="shared" si="69"/>
        <v>3.6026700337861423E-4</v>
      </c>
      <c r="H118">
        <f t="shared" si="69"/>
        <v>1.5655282956345044E-2</v>
      </c>
      <c r="I118">
        <f t="shared" si="69"/>
        <v>7.6641359018033151E-3</v>
      </c>
      <c r="J118">
        <f t="shared" si="69"/>
        <v>0.5307354861678405</v>
      </c>
      <c r="K118">
        <f t="shared" si="69"/>
        <v>12.789089522862172</v>
      </c>
      <c r="L118">
        <f t="shared" si="38"/>
        <v>2.0742713074892244E-11</v>
      </c>
      <c r="N118">
        <f t="shared" si="39"/>
        <v>1.0917217407838023E-11</v>
      </c>
      <c r="O118">
        <f t="shared" si="40"/>
        <v>1.8844972523564305E-8</v>
      </c>
      <c r="P118">
        <f t="shared" si="41"/>
        <v>2.2430534416034671E-6</v>
      </c>
      <c r="Q118">
        <f t="shared" si="42"/>
        <v>4.3109025419916054E-5</v>
      </c>
      <c r="R118">
        <f t="shared" si="43"/>
        <v>1.8961421230453382E-4</v>
      </c>
      <c r="S118">
        <f t="shared" si="44"/>
        <v>8.2396226086026546E-3</v>
      </c>
      <c r="T118">
        <f t="shared" si="45"/>
        <v>4.0337557377912187E-3</v>
      </c>
      <c r="U118">
        <f t="shared" si="46"/>
        <v>0.27933446640412657</v>
      </c>
      <c r="V118">
        <f t="shared" si="47"/>
        <v>6.7310997488748274</v>
      </c>
      <c r="X118">
        <f t="shared" si="48"/>
        <v>1</v>
      </c>
      <c r="Y118">
        <f t="shared" si="49"/>
        <v>1726.1699405229892</v>
      </c>
      <c r="Z118">
        <f t="shared" si="50"/>
        <v>205460.17889073686</v>
      </c>
      <c r="AA118">
        <f t="shared" si="51"/>
        <v>3948719.1478815745</v>
      </c>
      <c r="AB118">
        <f t="shared" si="52"/>
        <v>17368364.595212709</v>
      </c>
      <c r="AC118">
        <f t="shared" si="53"/>
        <v>754736513.96618819</v>
      </c>
      <c r="AD118">
        <f t="shared" si="54"/>
        <v>369485701.99721229</v>
      </c>
      <c r="AE118">
        <f t="shared" si="55"/>
        <v>25586599219.282581</v>
      </c>
      <c r="AF118">
        <f t="shared" si="56"/>
        <v>616558184876.1416</v>
      </c>
      <c r="AR118">
        <f t="shared" si="57"/>
        <v>1.0000000000069629</v>
      </c>
      <c r="AS118">
        <f t="shared" si="58"/>
        <v>1.0000000156529958</v>
      </c>
      <c r="AT118">
        <f t="shared" si="59"/>
        <v>1.0000021939210528</v>
      </c>
      <c r="AU118">
        <f t="shared" si="60"/>
        <v>1.0000477663031802</v>
      </c>
      <c r="AV118">
        <f t="shared" si="61"/>
        <v>1.0002198990190982</v>
      </c>
      <c r="AW118">
        <f t="shared" si="62"/>
        <v>1.0110038215598907</v>
      </c>
      <c r="AX118">
        <f t="shared" si="63"/>
        <v>1.0056320416054283</v>
      </c>
      <c r="AY118">
        <f t="shared" si="64"/>
        <v>1.4848773368715433</v>
      </c>
      <c r="AZ118">
        <f t="shared" si="65"/>
        <v>16.229117925692574</v>
      </c>
      <c r="BA118">
        <f t="shared" si="66"/>
        <v>24.730901000632727</v>
      </c>
      <c r="BB118">
        <f t="shared" si="67"/>
        <v>0.55255747704642477</v>
      </c>
    </row>
    <row r="119" spans="1:54" x14ac:dyDescent="0.25">
      <c r="A119">
        <f t="shared" si="68"/>
        <v>-67.149999999999977</v>
      </c>
      <c r="C119">
        <f t="shared" si="37"/>
        <v>1.3581656358895059E-11</v>
      </c>
      <c r="D119">
        <f t="shared" si="69"/>
        <v>2.6209915296765276E-8</v>
      </c>
      <c r="E119">
        <f t="shared" si="69"/>
        <v>3.3524034835772156E-6</v>
      </c>
      <c r="F119">
        <f t="shared" si="69"/>
        <v>6.7483980058657999E-5</v>
      </c>
      <c r="G119">
        <f t="shared" ref="D119:K151" si="70">G$5/100*EXP(5.372697*(1+G$8)*(1-G$2+273.15)/$A119)</f>
        <v>3.0326657403781235E-4</v>
      </c>
      <c r="H119">
        <f t="shared" si="70"/>
        <v>1.3964218950673971E-2</v>
      </c>
      <c r="I119">
        <f t="shared" si="70"/>
        <v>6.7651666644285846E-3</v>
      </c>
      <c r="J119">
        <f t="shared" si="70"/>
        <v>0.49970655083659488</v>
      </c>
      <c r="K119">
        <f t="shared" si="70"/>
        <v>12.64499832159601</v>
      </c>
      <c r="L119">
        <f t="shared" si="38"/>
        <v>1.3581656358895059E-11</v>
      </c>
      <c r="N119">
        <f t="shared" si="39"/>
        <v>7.1482401888921368E-12</v>
      </c>
      <c r="O119">
        <f t="shared" si="40"/>
        <v>1.3794692261455408E-8</v>
      </c>
      <c r="P119">
        <f t="shared" si="41"/>
        <v>1.7644228860932715E-6</v>
      </c>
      <c r="Q119">
        <f t="shared" si="42"/>
        <v>3.5517884241398946E-5</v>
      </c>
      <c r="R119">
        <f t="shared" si="43"/>
        <v>1.5961398633569071E-4</v>
      </c>
      <c r="S119">
        <f t="shared" si="44"/>
        <v>7.349588921407353E-3</v>
      </c>
      <c r="T119">
        <f t="shared" si="45"/>
        <v>3.5606140339097814E-3</v>
      </c>
      <c r="U119">
        <f t="shared" si="46"/>
        <v>0.26300344780873414</v>
      </c>
      <c r="V119">
        <f t="shared" si="47"/>
        <v>6.6552622745242163</v>
      </c>
      <c r="X119">
        <f t="shared" si="48"/>
        <v>1</v>
      </c>
      <c r="Y119">
        <f t="shared" si="49"/>
        <v>1929.8025663563169</v>
      </c>
      <c r="Z119">
        <f t="shared" si="50"/>
        <v>246833.18403808825</v>
      </c>
      <c r="AA119">
        <f t="shared" si="51"/>
        <v>4968759.205460282</v>
      </c>
      <c r="AB119">
        <f t="shared" si="52"/>
        <v>22329130.2639382</v>
      </c>
      <c r="AC119">
        <f t="shared" si="53"/>
        <v>1028167594.7078693</v>
      </c>
      <c r="AD119">
        <f t="shared" si="54"/>
        <v>498110575.44522995</v>
      </c>
      <c r="AE119">
        <f t="shared" si="55"/>
        <v>36792754700.29995</v>
      </c>
      <c r="AF119">
        <f t="shared" si="56"/>
        <v>931035065786.68494</v>
      </c>
      <c r="AR119">
        <f t="shared" si="57"/>
        <v>1.000000000004559</v>
      </c>
      <c r="AS119">
        <f t="shared" si="58"/>
        <v>1.0000000114581362</v>
      </c>
      <c r="AT119">
        <f t="shared" si="59"/>
        <v>1.0000017257745375</v>
      </c>
      <c r="AU119">
        <f t="shared" si="60"/>
        <v>1.0000393550540858</v>
      </c>
      <c r="AV119">
        <f t="shared" si="61"/>
        <v>1.0001851072164001</v>
      </c>
      <c r="AW119">
        <f t="shared" si="62"/>
        <v>1.0098152025731468</v>
      </c>
      <c r="AX119">
        <f t="shared" si="63"/>
        <v>1.0049714280396245</v>
      </c>
      <c r="AY119">
        <f t="shared" si="64"/>
        <v>1.4565294537518232</v>
      </c>
      <c r="AZ119">
        <f t="shared" si="65"/>
        <v>16.057535586526495</v>
      </c>
      <c r="BA119">
        <f t="shared" si="66"/>
        <v>24.529077870398808</v>
      </c>
      <c r="BB119">
        <f t="shared" si="67"/>
        <v>0.55029821175138793</v>
      </c>
    </row>
    <row r="120" spans="1:54" x14ac:dyDescent="0.25">
      <c r="A120">
        <f t="shared" si="68"/>
        <v>-66.149999999999977</v>
      </c>
      <c r="C120">
        <f t="shared" ref="C120:C183" si="71">C$5/100*EXP(5.372697*(1+C$8)*(1-C$2+273.15)/$A120)</f>
        <v>8.7796951651803551E-12</v>
      </c>
      <c r="D120">
        <f t="shared" si="70"/>
        <v>1.9005787737649792E-8</v>
      </c>
      <c r="E120">
        <f t="shared" si="70"/>
        <v>2.6179889678830332E-6</v>
      </c>
      <c r="F120">
        <f t="shared" si="70"/>
        <v>5.5275951451657195E-5</v>
      </c>
      <c r="G120">
        <f t="shared" si="70"/>
        <v>2.5395868988042192E-4</v>
      </c>
      <c r="H120">
        <f t="shared" si="70"/>
        <v>1.2412847425179884E-2</v>
      </c>
      <c r="I120">
        <f t="shared" si="70"/>
        <v>5.9491588602168461E-3</v>
      </c>
      <c r="J120">
        <f t="shared" si="70"/>
        <v>0.46963551960868494</v>
      </c>
      <c r="K120">
        <f t="shared" si="70"/>
        <v>12.498248231819558</v>
      </c>
      <c r="L120">
        <f t="shared" si="38"/>
        <v>8.7796951651803551E-12</v>
      </c>
      <c r="N120">
        <f t="shared" si="39"/>
        <v>4.6208921922001874E-12</v>
      </c>
      <c r="O120">
        <f t="shared" si="40"/>
        <v>1.0003046177710417E-8</v>
      </c>
      <c r="P120">
        <f t="shared" si="41"/>
        <v>1.3778889304647543E-6</v>
      </c>
      <c r="Q120">
        <f t="shared" si="42"/>
        <v>2.9092606027187999E-5</v>
      </c>
      <c r="R120">
        <f t="shared" si="43"/>
        <v>1.336624683581168E-4</v>
      </c>
      <c r="S120">
        <f t="shared" si="44"/>
        <v>6.5330775921999392E-3</v>
      </c>
      <c r="T120">
        <f t="shared" si="45"/>
        <v>3.1311362422193926E-3</v>
      </c>
      <c r="U120">
        <f t="shared" si="46"/>
        <v>0.24717658926772892</v>
      </c>
      <c r="V120">
        <f t="shared" si="47"/>
        <v>6.5780253851681882</v>
      </c>
      <c r="X120">
        <f t="shared" si="48"/>
        <v>1</v>
      </c>
      <c r="Y120">
        <f t="shared" si="49"/>
        <v>2164.7434654708049</v>
      </c>
      <c r="Z120">
        <f t="shared" si="50"/>
        <v>298186.77284671465</v>
      </c>
      <c r="AA120">
        <f t="shared" si="51"/>
        <v>6295885.0406193687</v>
      </c>
      <c r="AB120">
        <f t="shared" si="52"/>
        <v>28925684.218240742</v>
      </c>
      <c r="AC120">
        <f t="shared" si="53"/>
        <v>1413813030.1389451</v>
      </c>
      <c r="AD120">
        <f t="shared" si="54"/>
        <v>677604261.6844815</v>
      </c>
      <c r="AE120">
        <f t="shared" si="55"/>
        <v>53491096304.940735</v>
      </c>
      <c r="AF120">
        <f t="shared" si="56"/>
        <v>1423540111208.7261</v>
      </c>
      <c r="AR120">
        <f t="shared" si="57"/>
        <v>1.0000000000029472</v>
      </c>
      <c r="AS120">
        <f t="shared" si="58"/>
        <v>1.0000000083087222</v>
      </c>
      <c r="AT120">
        <f t="shared" si="59"/>
        <v>1.0000013477073157</v>
      </c>
      <c r="AU120">
        <f t="shared" si="60"/>
        <v>1.0000322356218045</v>
      </c>
      <c r="AV120">
        <f t="shared" si="61"/>
        <v>1.0001550107733221</v>
      </c>
      <c r="AW120">
        <f t="shared" si="62"/>
        <v>1.0087247709605571</v>
      </c>
      <c r="AX120">
        <f t="shared" si="63"/>
        <v>1.0043717792386955</v>
      </c>
      <c r="AY120">
        <f t="shared" si="64"/>
        <v>1.4290567071223301</v>
      </c>
      <c r="AZ120">
        <f t="shared" si="65"/>
        <v>15.882787069924399</v>
      </c>
      <c r="BA120">
        <f t="shared" si="66"/>
        <v>24.325128929660096</v>
      </c>
      <c r="BB120">
        <f t="shared" si="67"/>
        <v>0.54800568765251645</v>
      </c>
    </row>
    <row r="121" spans="1:54" x14ac:dyDescent="0.25">
      <c r="A121">
        <f t="shared" si="68"/>
        <v>-65.149999999999977</v>
      </c>
      <c r="C121">
        <f t="shared" si="71"/>
        <v>5.6000204348412788E-12</v>
      </c>
      <c r="D121">
        <f t="shared" si="70"/>
        <v>1.3646499344337341E-8</v>
      </c>
      <c r="E121">
        <f t="shared" si="70"/>
        <v>2.0290029944283323E-6</v>
      </c>
      <c r="F121">
        <f t="shared" si="70"/>
        <v>4.4999874826416536E-5</v>
      </c>
      <c r="G121">
        <f t="shared" si="70"/>
        <v>2.1151245592613212E-4</v>
      </c>
      <c r="H121">
        <f t="shared" si="70"/>
        <v>1.0994009516028766E-2</v>
      </c>
      <c r="I121">
        <f t="shared" si="70"/>
        <v>5.2109746176909411E-3</v>
      </c>
      <c r="J121">
        <f t="shared" si="70"/>
        <v>0.44053394868711665</v>
      </c>
      <c r="K121">
        <f t="shared" si="70"/>
        <v>12.34877525575078</v>
      </c>
      <c r="L121">
        <f t="shared" si="38"/>
        <v>5.6000204348412788E-12</v>
      </c>
      <c r="N121">
        <f t="shared" si="39"/>
        <v>2.9473791762322522E-12</v>
      </c>
      <c r="O121">
        <f t="shared" si="40"/>
        <v>7.1823680759670218E-9</v>
      </c>
      <c r="P121">
        <f t="shared" si="41"/>
        <v>1.0678963128570171E-6</v>
      </c>
      <c r="Q121">
        <f t="shared" si="42"/>
        <v>2.3684144645482389E-5</v>
      </c>
      <c r="R121">
        <f t="shared" si="43"/>
        <v>1.1132234522428007E-4</v>
      </c>
      <c r="S121">
        <f t="shared" si="44"/>
        <v>5.7863207979098772E-3</v>
      </c>
      <c r="T121">
        <f t="shared" si="45"/>
        <v>2.7426182198373376E-3</v>
      </c>
      <c r="U121">
        <f t="shared" si="46"/>
        <v>0.23185997299321931</v>
      </c>
      <c r="V121">
        <f t="shared" si="47"/>
        <v>6.4993553977635692</v>
      </c>
      <c r="X121">
        <f t="shared" si="48"/>
        <v>1</v>
      </c>
      <c r="Y121">
        <f t="shared" si="49"/>
        <v>2436.8659906013581</v>
      </c>
      <c r="Z121">
        <f t="shared" si="50"/>
        <v>362320.64115420327</v>
      </c>
      <c r="AA121">
        <f t="shared" si="51"/>
        <v>8035662.6105225924</v>
      </c>
      <c r="AB121">
        <f t="shared" si="52"/>
        <v>37769943.58988031</v>
      </c>
      <c r="AC121">
        <f t="shared" si="53"/>
        <v>1963208821.1014481</v>
      </c>
      <c r="AD121">
        <f t="shared" si="54"/>
        <v>930527786.16130805</v>
      </c>
      <c r="AE121">
        <f t="shared" si="55"/>
        <v>78666489491.051773</v>
      </c>
      <c r="AF121">
        <f t="shared" si="56"/>
        <v>2205130391832.3613</v>
      </c>
      <c r="AR121">
        <f t="shared" si="57"/>
        <v>1.0000000000018798</v>
      </c>
      <c r="AS121">
        <f t="shared" si="58"/>
        <v>1.0000000059658127</v>
      </c>
      <c r="AT121">
        <f t="shared" si="59"/>
        <v>1.0000010445048519</v>
      </c>
      <c r="AU121">
        <f t="shared" si="60"/>
        <v>1.0000262428580251</v>
      </c>
      <c r="AV121">
        <f t="shared" si="61"/>
        <v>1.0001291025299264</v>
      </c>
      <c r="AW121">
        <f t="shared" si="62"/>
        <v>1.0077274948833224</v>
      </c>
      <c r="AX121">
        <f t="shared" si="63"/>
        <v>1.0038293196033699</v>
      </c>
      <c r="AY121">
        <f t="shared" si="64"/>
        <v>1.4024696546734461</v>
      </c>
      <c r="AZ121">
        <f t="shared" si="65"/>
        <v>15.704796167977364</v>
      </c>
      <c r="BA121">
        <f t="shared" si="66"/>
        <v>24.118979032997999</v>
      </c>
      <c r="BB121">
        <f t="shared" si="67"/>
        <v>0.54567863550526596</v>
      </c>
    </row>
    <row r="122" spans="1:54" x14ac:dyDescent="0.25">
      <c r="A122">
        <f t="shared" si="68"/>
        <v>-64.149999999999977</v>
      </c>
      <c r="C122">
        <f t="shared" si="71"/>
        <v>3.5221775876400153E-12</v>
      </c>
      <c r="D122">
        <f t="shared" si="70"/>
        <v>9.6977589681802688E-9</v>
      </c>
      <c r="E122">
        <f t="shared" si="70"/>
        <v>1.5600795411508891E-6</v>
      </c>
      <c r="F122">
        <f t="shared" si="70"/>
        <v>3.6400010422517318E-5</v>
      </c>
      <c r="G122">
        <f t="shared" si="70"/>
        <v>1.7515902697750951E-4</v>
      </c>
      <c r="H122">
        <f t="shared" si="70"/>
        <v>9.7005709943042747E-3</v>
      </c>
      <c r="I122">
        <f t="shared" si="70"/>
        <v>4.5455719321202655E-3</v>
      </c>
      <c r="J122">
        <f t="shared" si="70"/>
        <v>0.41241237088534966</v>
      </c>
      <c r="K122">
        <f t="shared" si="70"/>
        <v>12.196514029855191</v>
      </c>
      <c r="L122">
        <f t="shared" si="38"/>
        <v>3.5221775876400153E-12</v>
      </c>
      <c r="N122">
        <f t="shared" si="39"/>
        <v>1.8537776777052712E-12</v>
      </c>
      <c r="O122">
        <f t="shared" si="40"/>
        <v>5.1040836674632997E-9</v>
      </c>
      <c r="P122">
        <f t="shared" si="41"/>
        <v>8.2109449534257327E-7</v>
      </c>
      <c r="Q122">
        <f t="shared" si="42"/>
        <v>1.9157900222377538E-5</v>
      </c>
      <c r="R122">
        <f t="shared" si="43"/>
        <v>9.218896156711027E-5</v>
      </c>
      <c r="S122">
        <f t="shared" si="44"/>
        <v>5.1055636812127768E-3</v>
      </c>
      <c r="T122">
        <f t="shared" si="45"/>
        <v>2.3924062800632978E-3</v>
      </c>
      <c r="U122">
        <f t="shared" si="46"/>
        <v>0.21705914257123668</v>
      </c>
      <c r="V122">
        <f t="shared" si="47"/>
        <v>6.4192179104501008</v>
      </c>
      <c r="X122">
        <f t="shared" si="48"/>
        <v>1</v>
      </c>
      <c r="Y122">
        <f t="shared" si="49"/>
        <v>2753.3418536906065</v>
      </c>
      <c r="Z122">
        <f t="shared" si="50"/>
        <v>442930.40380062099</v>
      </c>
      <c r="AA122">
        <f t="shared" si="51"/>
        <v>10334518.779022332</v>
      </c>
      <c r="AB122">
        <f t="shared" si="52"/>
        <v>49730322.398329809</v>
      </c>
      <c r="AC122">
        <f t="shared" si="53"/>
        <v>2754140230.8462257</v>
      </c>
      <c r="AD122">
        <f t="shared" si="54"/>
        <v>1290557281.4021456</v>
      </c>
      <c r="AE122">
        <f t="shared" si="55"/>
        <v>117090169539.60027</v>
      </c>
      <c r="AF122">
        <f t="shared" si="56"/>
        <v>3462776571134.5889</v>
      </c>
      <c r="AR122">
        <f t="shared" si="57"/>
        <v>1.0000000000011824</v>
      </c>
      <c r="AS122">
        <f t="shared" si="58"/>
        <v>1.0000000042395498</v>
      </c>
      <c r="AT122">
        <f t="shared" si="59"/>
        <v>1.0000008031090415</v>
      </c>
      <c r="AU122">
        <f t="shared" si="60"/>
        <v>1.0000212276213949</v>
      </c>
      <c r="AV122">
        <f t="shared" si="61"/>
        <v>1.0001069132000915</v>
      </c>
      <c r="AW122">
        <f t="shared" si="62"/>
        <v>1.00681835981809</v>
      </c>
      <c r="AX122">
        <f t="shared" si="63"/>
        <v>1.003340343982698</v>
      </c>
      <c r="AY122">
        <f t="shared" si="64"/>
        <v>1.3767779191318839</v>
      </c>
      <c r="AZ122">
        <f t="shared" si="65"/>
        <v>15.52348504645231</v>
      </c>
      <c r="BA122">
        <f t="shared" si="66"/>
        <v>23.91055061755624</v>
      </c>
      <c r="BB122">
        <f t="shared" si="67"/>
        <v>0.54331573043009995</v>
      </c>
    </row>
    <row r="123" spans="1:54" x14ac:dyDescent="0.25">
      <c r="A123">
        <f t="shared" si="68"/>
        <v>-63.149999999999977</v>
      </c>
      <c r="C123">
        <f t="shared" si="71"/>
        <v>2.1830068979145446E-12</v>
      </c>
      <c r="D123">
        <f t="shared" si="70"/>
        <v>6.8174691228579796E-9</v>
      </c>
      <c r="E123">
        <f t="shared" si="70"/>
        <v>1.1895865311646903E-6</v>
      </c>
      <c r="F123">
        <f t="shared" si="70"/>
        <v>2.9246542757367181E-5</v>
      </c>
      <c r="G123">
        <f t="shared" si="70"/>
        <v>1.4419000846455237E-4</v>
      </c>
      <c r="H123">
        <f t="shared" si="70"/>
        <v>8.5254421302133378E-3</v>
      </c>
      <c r="I123">
        <f t="shared" si="70"/>
        <v>3.9480176001352998E-3</v>
      </c>
      <c r="J123">
        <f t="shared" si="70"/>
        <v>0.3852802044924537</v>
      </c>
      <c r="K123">
        <f t="shared" si="70"/>
        <v>12.041397858699384</v>
      </c>
      <c r="L123">
        <f t="shared" si="38"/>
        <v>2.1830068979145446E-12</v>
      </c>
      <c r="N123">
        <f t="shared" si="39"/>
        <v>1.148950998902392E-12</v>
      </c>
      <c r="O123">
        <f t="shared" si="40"/>
        <v>3.5881416436094632E-9</v>
      </c>
      <c r="P123">
        <f t="shared" si="41"/>
        <v>6.2609817429720541E-7</v>
      </c>
      <c r="Q123">
        <f t="shared" si="42"/>
        <v>1.539291724071957E-5</v>
      </c>
      <c r="R123">
        <f t="shared" si="43"/>
        <v>7.5889478139238087E-5</v>
      </c>
      <c r="S123">
        <f t="shared" si="44"/>
        <v>4.4870748053754414E-3</v>
      </c>
      <c r="T123">
        <f t="shared" si="45"/>
        <v>2.0779040000712106E-3</v>
      </c>
      <c r="U123">
        <f t="shared" si="46"/>
        <v>0.20277905499602827</v>
      </c>
      <c r="V123">
        <f t="shared" si="47"/>
        <v>6.3375778203680966</v>
      </c>
      <c r="X123">
        <f t="shared" si="48"/>
        <v>1</v>
      </c>
      <c r="Y123">
        <f t="shared" si="49"/>
        <v>3122.9718648029916</v>
      </c>
      <c r="Z123">
        <f t="shared" si="50"/>
        <v>544930.26673489576</v>
      </c>
      <c r="AA123">
        <f t="shared" si="51"/>
        <v>13397366.167421088</v>
      </c>
      <c r="AB123">
        <f t="shared" si="52"/>
        <v>66051100.709896512</v>
      </c>
      <c r="AC123">
        <f t="shared" si="53"/>
        <v>3905366555.8078656</v>
      </c>
      <c r="AD123">
        <f t="shared" si="54"/>
        <v>1808522732.5240672</v>
      </c>
      <c r="AE123">
        <f t="shared" si="55"/>
        <v>176490603332.73203</v>
      </c>
      <c r="AF123">
        <f t="shared" si="56"/>
        <v>5515968763178.2979</v>
      </c>
      <c r="AR123">
        <f t="shared" si="57"/>
        <v>1.0000000000007327</v>
      </c>
      <c r="AS123">
        <f t="shared" si="58"/>
        <v>1.0000000029803793</v>
      </c>
      <c r="AT123">
        <f t="shared" si="59"/>
        <v>1.0000006123839673</v>
      </c>
      <c r="AU123">
        <f t="shared" si="60"/>
        <v>1.0000170558889834</v>
      </c>
      <c r="AV123">
        <f t="shared" si="61"/>
        <v>1.0000880103954226</v>
      </c>
      <c r="AW123">
        <f t="shared" si="62"/>
        <v>1.0059923825191559</v>
      </c>
      <c r="AX123">
        <f t="shared" si="63"/>
        <v>1.0029012271791389</v>
      </c>
      <c r="AY123">
        <f t="shared" si="64"/>
        <v>1.35199010500034</v>
      </c>
      <c r="AZ123">
        <f t="shared" si="65"/>
        <v>15.338774285104458</v>
      </c>
      <c r="BA123">
        <f t="shared" si="66"/>
        <v>23.69976368145258</v>
      </c>
      <c r="BB123">
        <f t="shared" si="67"/>
        <v>0.5409155896067902</v>
      </c>
    </row>
    <row r="124" spans="1:54" x14ac:dyDescent="0.25">
      <c r="A124">
        <f t="shared" si="68"/>
        <v>-62.149999999999977</v>
      </c>
      <c r="C124">
        <f t="shared" si="71"/>
        <v>1.3323346744114831E-12</v>
      </c>
      <c r="D124">
        <f t="shared" si="70"/>
        <v>4.7385978190742848E-9</v>
      </c>
      <c r="E124">
        <f t="shared" si="70"/>
        <v>8.9919957477968445E-7</v>
      </c>
      <c r="F124">
        <f t="shared" si="70"/>
        <v>2.3334020489505038E-5</v>
      </c>
      <c r="G124">
        <f t="shared" si="70"/>
        <v>1.1795562824590935E-4</v>
      </c>
      <c r="H124">
        <f t="shared" si="70"/>
        <v>7.4615979522485477E-3</v>
      </c>
      <c r="I124">
        <f t="shared" si="70"/>
        <v>3.4134998835733737E-3</v>
      </c>
      <c r="J124">
        <f t="shared" si="70"/>
        <v>0.35914565919793284</v>
      </c>
      <c r="K124">
        <f t="shared" si="70"/>
        <v>11.883358760688818</v>
      </c>
      <c r="L124">
        <f t="shared" si="38"/>
        <v>1.3323346744114831E-12</v>
      </c>
      <c r="N124">
        <f t="shared" si="39"/>
        <v>7.0122877600604381E-13</v>
      </c>
      <c r="O124">
        <f t="shared" si="40"/>
        <v>2.4939988521443606E-9</v>
      </c>
      <c r="P124">
        <f t="shared" si="41"/>
        <v>4.732629340945708E-7</v>
      </c>
      <c r="Q124">
        <f t="shared" si="42"/>
        <v>1.2281063415528969E-5</v>
      </c>
      <c r="R124">
        <f t="shared" si="43"/>
        <v>6.208190960311019E-5</v>
      </c>
      <c r="S124">
        <f t="shared" si="44"/>
        <v>3.9271568169729201E-3</v>
      </c>
      <c r="T124">
        <f t="shared" si="45"/>
        <v>1.7965788860912495E-3</v>
      </c>
      <c r="U124">
        <f t="shared" si="46"/>
        <v>0.18902403115680677</v>
      </c>
      <c r="V124">
        <f t="shared" si="47"/>
        <v>6.2543993477309572</v>
      </c>
      <c r="X124">
        <f t="shared" si="48"/>
        <v>1</v>
      </c>
      <c r="Y124">
        <f t="shared" si="49"/>
        <v>3556.6122462191502</v>
      </c>
      <c r="Z124">
        <f t="shared" si="50"/>
        <v>674905.1811451785</v>
      </c>
      <c r="AA124">
        <f t="shared" si="51"/>
        <v>17513632.976498272</v>
      </c>
      <c r="AB124">
        <f t="shared" si="52"/>
        <v>88533031.911079347</v>
      </c>
      <c r="AC124">
        <f t="shared" si="53"/>
        <v>5600393126.1073523</v>
      </c>
      <c r="AD124">
        <f t="shared" si="54"/>
        <v>2562043868.6557336</v>
      </c>
      <c r="AE124">
        <f t="shared" si="55"/>
        <v>269561144129.62653</v>
      </c>
      <c r="AF124">
        <f t="shared" si="56"/>
        <v>8919199499133.293</v>
      </c>
      <c r="AR124">
        <f t="shared" si="57"/>
        <v>1.0000000000004472</v>
      </c>
      <c r="AS124">
        <f t="shared" si="58"/>
        <v>1.0000000020715631</v>
      </c>
      <c r="AT124">
        <f t="shared" si="59"/>
        <v>1.0000004628964676</v>
      </c>
      <c r="AU124">
        <f t="shared" si="60"/>
        <v>1.000013607846449</v>
      </c>
      <c r="AV124">
        <f t="shared" si="61"/>
        <v>1.0000719975093615</v>
      </c>
      <c r="AW124">
        <f t="shared" si="62"/>
        <v>1.0052446252582685</v>
      </c>
      <c r="AX124">
        <f t="shared" si="63"/>
        <v>1.0025084332546723</v>
      </c>
      <c r="AY124">
        <f t="shared" si="64"/>
        <v>1.3281137126108764</v>
      </c>
      <c r="AZ124">
        <f t="shared" si="65"/>
        <v>15.150582932141409</v>
      </c>
      <c r="BA124">
        <f t="shared" si="66"/>
        <v>23.486535773589516</v>
      </c>
      <c r="BB124">
        <f t="shared" si="67"/>
        <v>0.53847676994714455</v>
      </c>
    </row>
    <row r="125" spans="1:54" x14ac:dyDescent="0.25">
      <c r="A125">
        <f t="shared" si="68"/>
        <v>-61.149999999999977</v>
      </c>
      <c r="C125">
        <f t="shared" si="71"/>
        <v>8.0012515079907745E-13</v>
      </c>
      <c r="D125">
        <f t="shared" si="70"/>
        <v>3.2546910710627584E-9</v>
      </c>
      <c r="E125">
        <f t="shared" si="70"/>
        <v>6.7350528201764125E-7</v>
      </c>
      <c r="F125">
        <f t="shared" si="70"/>
        <v>1.847977174186291E-5</v>
      </c>
      <c r="G125">
        <f t="shared" si="70"/>
        <v>9.5862693161885608E-5</v>
      </c>
      <c r="H125">
        <f t="shared" si="70"/>
        <v>6.5020987760958859E-3</v>
      </c>
      <c r="I125">
        <f t="shared" si="70"/>
        <v>2.9373407959600037E-3</v>
      </c>
      <c r="J125">
        <f t="shared" si="70"/>
        <v>0.33401563942002099</v>
      </c>
      <c r="K125">
        <f t="shared" si="70"/>
        <v>11.722327527580104</v>
      </c>
      <c r="L125">
        <f t="shared" si="38"/>
        <v>8.0012515079907745E-13</v>
      </c>
      <c r="N125">
        <f t="shared" si="39"/>
        <v>4.2111850042056709E-13</v>
      </c>
      <c r="O125">
        <f t="shared" si="40"/>
        <v>1.7129953005593467E-9</v>
      </c>
      <c r="P125">
        <f t="shared" si="41"/>
        <v>3.5447646421981121E-7</v>
      </c>
      <c r="Q125">
        <f t="shared" si="42"/>
        <v>9.7261956536120588E-6</v>
      </c>
      <c r="R125">
        <f t="shared" si="43"/>
        <v>5.0454049032571374E-5</v>
      </c>
      <c r="S125">
        <f t="shared" si="44"/>
        <v>3.4221572505767823E-3</v>
      </c>
      <c r="T125">
        <f t="shared" si="45"/>
        <v>1.5459688399789495E-3</v>
      </c>
      <c r="U125">
        <f t="shared" si="46"/>
        <v>0.17579770495790578</v>
      </c>
      <c r="V125">
        <f t="shared" si="47"/>
        <v>6.1696460671474238</v>
      </c>
      <c r="X125">
        <f t="shared" si="48"/>
        <v>1</v>
      </c>
      <c r="Y125">
        <f t="shared" si="49"/>
        <v>4067.72748964625</v>
      </c>
      <c r="Z125">
        <f t="shared" si="50"/>
        <v>841749.92042809539</v>
      </c>
      <c r="AA125">
        <f t="shared" si="51"/>
        <v>23096101.557871711</v>
      </c>
      <c r="AB125">
        <f t="shared" si="52"/>
        <v>119809623.61469133</v>
      </c>
      <c r="AC125">
        <f t="shared" si="53"/>
        <v>8126352195.781249</v>
      </c>
      <c r="AD125">
        <f t="shared" si="54"/>
        <v>3671101693.3119888</v>
      </c>
      <c r="AE125">
        <f t="shared" si="55"/>
        <v>417454243359.85779</v>
      </c>
      <c r="AF125">
        <f t="shared" si="56"/>
        <v>14650617488867.992</v>
      </c>
      <c r="AR125">
        <f t="shared" si="57"/>
        <v>1.0000000000002687</v>
      </c>
      <c r="AS125">
        <f t="shared" si="58"/>
        <v>1.0000000014228467</v>
      </c>
      <c r="AT125">
        <f t="shared" si="59"/>
        <v>1.0000003467119254</v>
      </c>
      <c r="AU125">
        <f t="shared" si="60"/>
        <v>1.0000107769638922</v>
      </c>
      <c r="AV125">
        <f t="shared" si="61"/>
        <v>1.0000585124699091</v>
      </c>
      <c r="AW125">
        <f t="shared" si="62"/>
        <v>1.0045702102540373</v>
      </c>
      <c r="AX125">
        <f t="shared" si="63"/>
        <v>1.0021585245596019</v>
      </c>
      <c r="AY125">
        <f t="shared" si="64"/>
        <v>1.3051550498061253</v>
      </c>
      <c r="AZ125">
        <f t="shared" si="65"/>
        <v>14.95882857508977</v>
      </c>
      <c r="BA125">
        <f t="shared" si="66"/>
        <v>23.270781997278377</v>
      </c>
      <c r="BB125">
        <f t="shared" si="67"/>
        <v>0.53599776576462643</v>
      </c>
    </row>
    <row r="126" spans="1:54" x14ac:dyDescent="0.25">
      <c r="A126">
        <f t="shared" si="68"/>
        <v>-60.149999999999977</v>
      </c>
      <c r="C126">
        <f t="shared" si="71"/>
        <v>4.7243174801733353E-13</v>
      </c>
      <c r="D126">
        <f t="shared" si="70"/>
        <v>2.2077264115717653E-9</v>
      </c>
      <c r="E126">
        <f t="shared" si="70"/>
        <v>4.9963461225068484E-7</v>
      </c>
      <c r="F126">
        <f t="shared" si="70"/>
        <v>1.4522307150253312E-5</v>
      </c>
      <c r="G126">
        <f t="shared" si="70"/>
        <v>7.7372346724663605E-5</v>
      </c>
      <c r="H126">
        <f t="shared" si="70"/>
        <v>5.6401108632892988E-3</v>
      </c>
      <c r="I126">
        <f t="shared" si="70"/>
        <v>2.5150079002469721E-3</v>
      </c>
      <c r="J126">
        <f t="shared" si="70"/>
        <v>0.30989564546595627</v>
      </c>
      <c r="K126">
        <f t="shared" si="70"/>
        <v>11.558233799933662</v>
      </c>
      <c r="L126">
        <f t="shared" si="38"/>
        <v>4.7243174801733353E-13</v>
      </c>
      <c r="N126">
        <f t="shared" si="39"/>
        <v>2.4864828843017553E-13</v>
      </c>
      <c r="O126">
        <f t="shared" si="40"/>
        <v>1.1619612692482976E-9</v>
      </c>
      <c r="P126">
        <f t="shared" si="41"/>
        <v>2.629655853950973E-7</v>
      </c>
      <c r="Q126">
        <f t="shared" si="42"/>
        <v>7.6433195527649012E-6</v>
      </c>
      <c r="R126">
        <f t="shared" si="43"/>
        <v>4.0722287749822953E-5</v>
      </c>
      <c r="S126">
        <f t="shared" si="44"/>
        <v>2.9684794017312099E-3</v>
      </c>
      <c r="T126">
        <f t="shared" si="45"/>
        <v>1.3236883685510379E-3</v>
      </c>
      <c r="U126">
        <f t="shared" si="46"/>
        <v>0.16310297129787174</v>
      </c>
      <c r="V126">
        <f t="shared" si="47"/>
        <v>6.083280947333507</v>
      </c>
      <c r="X126">
        <f t="shared" si="48"/>
        <v>1</v>
      </c>
      <c r="Y126">
        <f t="shared" si="49"/>
        <v>4673.1118745448148</v>
      </c>
      <c r="Z126">
        <f t="shared" si="50"/>
        <v>1057580.5168630481</v>
      </c>
      <c r="AA126">
        <f t="shared" si="51"/>
        <v>30739481.864204623</v>
      </c>
      <c r="AB126">
        <f t="shared" si="52"/>
        <v>163774655.38540566</v>
      </c>
      <c r="AC126">
        <f t="shared" si="53"/>
        <v>11938467063.145729</v>
      </c>
      <c r="AD126">
        <f t="shared" si="54"/>
        <v>5323537020.5363426</v>
      </c>
      <c r="AE126">
        <f t="shared" si="55"/>
        <v>655958552249.0885</v>
      </c>
      <c r="AF126">
        <f t="shared" si="56"/>
        <v>24465404470466.684</v>
      </c>
      <c r="AR126">
        <f t="shared" si="57"/>
        <v>1.0000000000001585</v>
      </c>
      <c r="AS126">
        <f t="shared" si="58"/>
        <v>1.0000000009651473</v>
      </c>
      <c r="AT126">
        <f t="shared" si="59"/>
        <v>1.0000002572055231</v>
      </c>
      <c r="AU126">
        <f t="shared" si="60"/>
        <v>1.0000084690645521</v>
      </c>
      <c r="AV126">
        <f t="shared" si="61"/>
        <v>1.0000472263709708</v>
      </c>
      <c r="AW126">
        <f t="shared" si="62"/>
        <v>1.0039643341925342</v>
      </c>
      <c r="AX126">
        <f t="shared" si="63"/>
        <v>1.0018481704022026</v>
      </c>
      <c r="AY126">
        <f t="shared" si="64"/>
        <v>1.2831191416398</v>
      </c>
      <c r="AZ126">
        <f t="shared" si="65"/>
        <v>14.763427430643416</v>
      </c>
      <c r="BA126">
        <f t="shared" si="66"/>
        <v>23.052415030484305</v>
      </c>
      <c r="BB126">
        <f t="shared" si="67"/>
        <v>0.53347700646394514</v>
      </c>
    </row>
    <row r="127" spans="1:54" x14ac:dyDescent="0.25">
      <c r="A127">
        <f t="shared" si="68"/>
        <v>-59.149999999999977</v>
      </c>
      <c r="C127">
        <f t="shared" si="71"/>
        <v>2.7402067202410401E-13</v>
      </c>
      <c r="D127">
        <f t="shared" si="70"/>
        <v>1.4780229340522181E-9</v>
      </c>
      <c r="E127">
        <f t="shared" si="70"/>
        <v>3.6692639627626257E-7</v>
      </c>
      <c r="F127">
        <f t="shared" si="70"/>
        <v>1.131972302051615E-5</v>
      </c>
      <c r="G127">
        <f t="shared" si="70"/>
        <v>6.199764683925357E-5</v>
      </c>
      <c r="H127">
        <f t="shared" si="70"/>
        <v>4.8689270549645211E-3</v>
      </c>
      <c r="I127">
        <f t="shared" si="70"/>
        <v>2.1421255027136762E-3</v>
      </c>
      <c r="J127">
        <f t="shared" si="70"/>
        <v>0.28678967304798381</v>
      </c>
      <c r="K127">
        <f t="shared" si="70"/>
        <v>11.39100616098902</v>
      </c>
      <c r="L127">
        <f t="shared" si="38"/>
        <v>2.7402067202410401E-13</v>
      </c>
      <c r="N127">
        <f t="shared" si="39"/>
        <v>1.442214063284758E-13</v>
      </c>
      <c r="O127">
        <f t="shared" si="40"/>
        <v>7.7790680739590434E-10</v>
      </c>
      <c r="P127">
        <f t="shared" si="41"/>
        <v>1.9311915593487503E-7</v>
      </c>
      <c r="Q127">
        <f t="shared" si="42"/>
        <v>5.957748958166395E-6</v>
      </c>
      <c r="R127">
        <f t="shared" si="43"/>
        <v>3.2630340441712409E-5</v>
      </c>
      <c r="S127">
        <f t="shared" si="44"/>
        <v>2.5625931868234323E-3</v>
      </c>
      <c r="T127">
        <f t="shared" si="45"/>
        <v>1.1274344751124612E-3</v>
      </c>
      <c r="U127">
        <f t="shared" si="46"/>
        <v>0.15094193318314938</v>
      </c>
      <c r="V127">
        <f t="shared" si="47"/>
        <v>5.9952664005205376</v>
      </c>
      <c r="X127">
        <f t="shared" si="48"/>
        <v>1</v>
      </c>
      <c r="Y127">
        <f t="shared" si="49"/>
        <v>5393.8373449511319</v>
      </c>
      <c r="Z127">
        <f t="shared" si="50"/>
        <v>1339046.406849138</v>
      </c>
      <c r="AA127">
        <f t="shared" si="51"/>
        <v>41309741.111504242</v>
      </c>
      <c r="AB127">
        <f t="shared" si="52"/>
        <v>226251714.44656554</v>
      </c>
      <c r="AC127">
        <f t="shared" si="53"/>
        <v>17768466221.906898</v>
      </c>
      <c r="AD127">
        <f t="shared" si="54"/>
        <v>7817386501.8667126</v>
      </c>
      <c r="AE127">
        <f t="shared" si="55"/>
        <v>1046598677864.5538</v>
      </c>
      <c r="AF127">
        <f t="shared" si="56"/>
        <v>41569878932298.289</v>
      </c>
      <c r="AR127">
        <f t="shared" si="57"/>
        <v>1.0000000000000921</v>
      </c>
      <c r="AS127">
        <f t="shared" si="58"/>
        <v>1.0000000006461442</v>
      </c>
      <c r="AT127">
        <f t="shared" si="59"/>
        <v>1.0000001888890269</v>
      </c>
      <c r="AU127">
        <f t="shared" si="60"/>
        <v>1.0000066013935651</v>
      </c>
      <c r="AV127">
        <f t="shared" si="61"/>
        <v>1.0000378419938505</v>
      </c>
      <c r="AW127">
        <f t="shared" si="62"/>
        <v>1.0034222827303954</v>
      </c>
      <c r="AX127">
        <f t="shared" si="63"/>
        <v>1.0015741552746336</v>
      </c>
      <c r="AY127">
        <f t="shared" si="64"/>
        <v>1.2620096385750081</v>
      </c>
      <c r="AZ127">
        <f t="shared" si="65"/>
        <v>14.564294456449243</v>
      </c>
      <c r="BA127">
        <f t="shared" si="66"/>
        <v>22.831345165951959</v>
      </c>
      <c r="BB127">
        <f t="shared" si="67"/>
        <v>0.53091285427922452</v>
      </c>
    </row>
    <row r="128" spans="1:54" x14ac:dyDescent="0.25">
      <c r="A128">
        <f t="shared" si="68"/>
        <v>-58.149999999999977</v>
      </c>
      <c r="C128">
        <f t="shared" si="71"/>
        <v>1.5598812070185867E-13</v>
      </c>
      <c r="D128">
        <f t="shared" si="70"/>
        <v>9.7594082851042496E-10</v>
      </c>
      <c r="E128">
        <f t="shared" si="70"/>
        <v>2.666208410537693E-7</v>
      </c>
      <c r="F128">
        <f t="shared" si="70"/>
        <v>8.7481169206813987E-6</v>
      </c>
      <c r="G128">
        <f t="shared" si="70"/>
        <v>4.9300984819824606E-5</v>
      </c>
      <c r="H128">
        <f t="shared" si="70"/>
        <v>4.1819872118637538E-3</v>
      </c>
      <c r="I128">
        <f t="shared" si="70"/>
        <v>1.8144851255271614E-3</v>
      </c>
      <c r="J128">
        <f t="shared" si="70"/>
        <v>0.26470011178523306</v>
      </c>
      <c r="K128">
        <f t="shared" si="70"/>
        <v>11.220572251807674</v>
      </c>
      <c r="L128">
        <f t="shared" si="38"/>
        <v>1.5598812070185867E-13</v>
      </c>
      <c r="N128">
        <f t="shared" si="39"/>
        <v>8.2099010895715094E-14</v>
      </c>
      <c r="O128">
        <f t="shared" si="40"/>
        <v>5.1365306763706584E-10</v>
      </c>
      <c r="P128">
        <f t="shared" si="41"/>
        <v>1.4032675844935228E-7</v>
      </c>
      <c r="Q128">
        <f t="shared" si="42"/>
        <v>4.6042720635165259E-6</v>
      </c>
      <c r="R128">
        <f t="shared" si="43"/>
        <v>2.594788674727611E-5</v>
      </c>
      <c r="S128">
        <f t="shared" si="44"/>
        <v>2.2010459009809231E-3</v>
      </c>
      <c r="T128">
        <f t="shared" si="45"/>
        <v>9.5499217133008499E-4</v>
      </c>
      <c r="U128">
        <f t="shared" si="46"/>
        <v>0.13931584830801741</v>
      </c>
      <c r="V128">
        <f t="shared" si="47"/>
        <v>5.9055643430566711</v>
      </c>
      <c r="X128">
        <f t="shared" si="48"/>
        <v>1</v>
      </c>
      <c r="Y128">
        <f t="shared" si="49"/>
        <v>6256.5073809418373</v>
      </c>
      <c r="Z128">
        <f t="shared" si="50"/>
        <v>1709238.1128391426</v>
      </c>
      <c r="AA128">
        <f t="shared" si="51"/>
        <v>56081943.171824887</v>
      </c>
      <c r="AB128">
        <f t="shared" si="52"/>
        <v>316056021.43290108</v>
      </c>
      <c r="AC128">
        <f t="shared" si="53"/>
        <v>26809651869.944756</v>
      </c>
      <c r="AD128">
        <f t="shared" si="54"/>
        <v>11632200691.712936</v>
      </c>
      <c r="AE128">
        <f t="shared" si="55"/>
        <v>1696924808083.0237</v>
      </c>
      <c r="AF128">
        <f t="shared" si="56"/>
        <v>71932222795693.797</v>
      </c>
      <c r="AR128">
        <f t="shared" si="57"/>
        <v>1.0000000000000524</v>
      </c>
      <c r="AS128">
        <f t="shared" si="58"/>
        <v>1.00000000042665</v>
      </c>
      <c r="AT128">
        <f t="shared" si="59"/>
        <v>1.000000137253007</v>
      </c>
      <c r="AU128">
        <f t="shared" si="60"/>
        <v>1.0000051016939764</v>
      </c>
      <c r="AV128">
        <f t="shared" si="61"/>
        <v>1.0000300922318746</v>
      </c>
      <c r="AW128">
        <f t="shared" si="62"/>
        <v>1.0029394448617386</v>
      </c>
      <c r="AX128">
        <f t="shared" si="63"/>
        <v>1.0013333865487688</v>
      </c>
      <c r="AY128">
        <f t="shared" si="64"/>
        <v>1.241828723756065</v>
      </c>
      <c r="AZ128">
        <f t="shared" si="65"/>
        <v>14.361343488218111</v>
      </c>
      <c r="BA128">
        <f t="shared" si="66"/>
        <v>22.607480374990246</v>
      </c>
      <c r="BB128">
        <f t="shared" si="67"/>
        <v>0.5283036020959293</v>
      </c>
    </row>
    <row r="129" spans="1:54" x14ac:dyDescent="0.25">
      <c r="A129">
        <f t="shared" si="68"/>
        <v>-57.149999999999977</v>
      </c>
      <c r="C129">
        <f t="shared" si="71"/>
        <v>8.7063592202861205E-14</v>
      </c>
      <c r="D129">
        <f t="shared" si="70"/>
        <v>6.3512260583152403E-10</v>
      </c>
      <c r="E129">
        <f t="shared" si="70"/>
        <v>1.915825145377348E-7</v>
      </c>
      <c r="F129">
        <f t="shared" si="70"/>
        <v>6.7000277925491503E-6</v>
      </c>
      <c r="G129">
        <f t="shared" si="70"/>
        <v>3.8891369142198123E-5</v>
      </c>
      <c r="H129">
        <f t="shared" si="70"/>
        <v>3.5728982783493212E-3</v>
      </c>
      <c r="I129">
        <f t="shared" si="70"/>
        <v>1.5280551395940774E-3</v>
      </c>
      <c r="J129">
        <f t="shared" si="70"/>
        <v>0.24362764343964582</v>
      </c>
      <c r="K129">
        <f t="shared" si="70"/>
        <v>11.046858910945094</v>
      </c>
      <c r="L129">
        <f t="shared" si="38"/>
        <v>8.7063592202861205E-14</v>
      </c>
      <c r="N129">
        <f t="shared" si="39"/>
        <v>4.5822943264663794E-14</v>
      </c>
      <c r="O129">
        <f t="shared" si="40"/>
        <v>3.3427505570080215E-10</v>
      </c>
      <c r="P129">
        <f t="shared" si="41"/>
        <v>1.0083290238828148E-7</v>
      </c>
      <c r="Q129">
        <f t="shared" si="42"/>
        <v>3.5263304171311318E-6</v>
      </c>
      <c r="R129">
        <f t="shared" si="43"/>
        <v>2.0469141653788488E-5</v>
      </c>
      <c r="S129">
        <f t="shared" si="44"/>
        <v>1.8804727780785903E-3</v>
      </c>
      <c r="T129">
        <f t="shared" si="45"/>
        <v>8.0423954715477764E-4</v>
      </c>
      <c r="U129">
        <f t="shared" si="46"/>
        <v>0.12822507549455045</v>
      </c>
      <c r="V129">
        <f t="shared" si="47"/>
        <v>5.814136268918471</v>
      </c>
      <c r="X129">
        <f t="shared" si="48"/>
        <v>1</v>
      </c>
      <c r="Y129">
        <f t="shared" si="49"/>
        <v>7294.9276472726533</v>
      </c>
      <c r="Z129">
        <f t="shared" si="50"/>
        <v>2200489.431809118</v>
      </c>
      <c r="AA129">
        <f t="shared" si="51"/>
        <v>76955563.43388465</v>
      </c>
      <c r="AB129">
        <f t="shared" si="52"/>
        <v>446700717.9255811</v>
      </c>
      <c r="AC129">
        <f t="shared" si="53"/>
        <v>41037799933.918915</v>
      </c>
      <c r="AD129">
        <f t="shared" si="54"/>
        <v>17551023348.929317</v>
      </c>
      <c r="AE129">
        <f t="shared" si="55"/>
        <v>2798272357887.3809</v>
      </c>
      <c r="AF129">
        <f t="shared" si="56"/>
        <v>126882645563320.28</v>
      </c>
      <c r="AR129">
        <f t="shared" si="57"/>
        <v>1.0000000000000291</v>
      </c>
      <c r="AS129">
        <f t="shared" si="58"/>
        <v>1.0000000002776552</v>
      </c>
      <c r="AT129">
        <f t="shared" si="59"/>
        <v>1.0000000986242341</v>
      </c>
      <c r="AU129">
        <f t="shared" si="60"/>
        <v>1.0000039072970492</v>
      </c>
      <c r="AV129">
        <f t="shared" si="61"/>
        <v>1.0000237384324557</v>
      </c>
      <c r="AW129">
        <f t="shared" si="62"/>
        <v>1.0025113270208037</v>
      </c>
      <c r="AX129">
        <f t="shared" si="63"/>
        <v>1.001122901554963</v>
      </c>
      <c r="AY129">
        <f t="shared" si="64"/>
        <v>1.2225770200373374</v>
      </c>
      <c r="AZ129">
        <f t="shared" si="65"/>
        <v>14.154487406044858</v>
      </c>
      <c r="BA129">
        <f t="shared" si="66"/>
        <v>22.380726399289387</v>
      </c>
      <c r="BB129">
        <f t="shared" si="67"/>
        <v>0.52564747139956625</v>
      </c>
    </row>
    <row r="130" spans="1:54" x14ac:dyDescent="0.25">
      <c r="A130">
        <f t="shared" si="68"/>
        <v>-56.149999999999977</v>
      </c>
      <c r="C130">
        <f t="shared" si="71"/>
        <v>4.7594961642307947E-14</v>
      </c>
      <c r="D130">
        <f t="shared" si="70"/>
        <v>4.0704871294809155E-10</v>
      </c>
      <c r="E130">
        <f t="shared" si="70"/>
        <v>1.3605201354331189E-7</v>
      </c>
      <c r="F130">
        <f t="shared" si="70"/>
        <v>5.082912234268851E-6</v>
      </c>
      <c r="G130">
        <f t="shared" si="70"/>
        <v>3.0421599293959035E-5</v>
      </c>
      <c r="H130">
        <f t="shared" si="70"/>
        <v>3.0354537760121404E-3</v>
      </c>
      <c r="I130">
        <f t="shared" si="70"/>
        <v>1.2789894402774292E-3</v>
      </c>
      <c r="J130">
        <f t="shared" si="70"/>
        <v>0.22357114076416471</v>
      </c>
      <c r="K130">
        <f t="shared" si="70"/>
        <v>10.869792342391799</v>
      </c>
      <c r="L130">
        <f t="shared" si="38"/>
        <v>4.7594961642307947E-14</v>
      </c>
      <c r="N130">
        <f t="shared" si="39"/>
        <v>2.5049979811741026E-14</v>
      </c>
      <c r="O130">
        <f t="shared" si="40"/>
        <v>2.1423616470952188E-10</v>
      </c>
      <c r="P130">
        <f t="shared" si="41"/>
        <v>7.1606322917532574E-8</v>
      </c>
      <c r="Q130">
        <f t="shared" si="42"/>
        <v>2.6752169654046584E-6</v>
      </c>
      <c r="R130">
        <f t="shared" si="43"/>
        <v>1.6011368049452124E-5</v>
      </c>
      <c r="S130">
        <f t="shared" si="44"/>
        <v>1.5976072505327055E-3</v>
      </c>
      <c r="T130">
        <f t="shared" si="45"/>
        <v>6.7315233698812067E-4</v>
      </c>
      <c r="U130">
        <f t="shared" si="46"/>
        <v>0.11766902145482354</v>
      </c>
      <c r="V130">
        <f t="shared" si="47"/>
        <v>5.7209433381009474</v>
      </c>
      <c r="X130">
        <f t="shared" si="48"/>
        <v>1</v>
      </c>
      <c r="Y130">
        <f t="shared" si="49"/>
        <v>8552.3487970680326</v>
      </c>
      <c r="Z130">
        <f t="shared" si="50"/>
        <v>2858538.1487601204</v>
      </c>
      <c r="AA130">
        <f t="shared" si="51"/>
        <v>106795174.50751692</v>
      </c>
      <c r="AB130">
        <f t="shared" si="52"/>
        <v>639176884.36409569</v>
      </c>
      <c r="AC130">
        <f t="shared" si="53"/>
        <v>63776787947.106476</v>
      </c>
      <c r="AD130">
        <f t="shared" si="54"/>
        <v>26872370438.90197</v>
      </c>
      <c r="AE130">
        <f t="shared" si="55"/>
        <v>4697369911638.4756</v>
      </c>
      <c r="AF130">
        <f t="shared" si="56"/>
        <v>228381155637479.5</v>
      </c>
      <c r="AR130">
        <f t="shared" si="57"/>
        <v>1.000000000000016</v>
      </c>
      <c r="AS130">
        <f t="shared" si="58"/>
        <v>1.0000000001779488</v>
      </c>
      <c r="AT130">
        <f t="shared" si="59"/>
        <v>1.0000000700378406</v>
      </c>
      <c r="AU130">
        <f t="shared" si="60"/>
        <v>1.0000029642336703</v>
      </c>
      <c r="AV130">
        <f t="shared" si="61"/>
        <v>1.000018568672072</v>
      </c>
      <c r="AW130">
        <f t="shared" si="62"/>
        <v>1.0021335667836648</v>
      </c>
      <c r="AX130">
        <f t="shared" si="63"/>
        <v>1.0009398739574609</v>
      </c>
      <c r="AY130">
        <f t="shared" si="64"/>
        <v>1.2042534975714421</v>
      </c>
      <c r="AZ130">
        <f t="shared" si="65"/>
        <v>13.943638334390821</v>
      </c>
      <c r="BA130">
        <f t="shared" si="66"/>
        <v>22.150986875824934</v>
      </c>
      <c r="BB130">
        <f t="shared" si="67"/>
        <v>0.5229426104034901</v>
      </c>
    </row>
    <row r="131" spans="1:54" x14ac:dyDescent="0.25">
      <c r="A131">
        <f t="shared" si="68"/>
        <v>-55.149999999999977</v>
      </c>
      <c r="C131">
        <f t="shared" si="71"/>
        <v>2.5455054183133056E-14</v>
      </c>
      <c r="D131">
        <f t="shared" si="70"/>
        <v>2.5670152517830165E-10</v>
      </c>
      <c r="E131">
        <f t="shared" si="70"/>
        <v>9.5425247095766305E-8</v>
      </c>
      <c r="F131">
        <f t="shared" si="70"/>
        <v>3.817667980150141E-6</v>
      </c>
      <c r="G131">
        <f t="shared" si="70"/>
        <v>2.3585356687747181E-5</v>
      </c>
      <c r="H131">
        <f t="shared" si="70"/>
        <v>2.5636525219736089E-3</v>
      </c>
      <c r="I131">
        <f t="shared" si="70"/>
        <v>1.0636350515445009E-3</v>
      </c>
      <c r="J131">
        <f t="shared" si="70"/>
        <v>0.20452756798347124</v>
      </c>
      <c r="K131">
        <f t="shared" si="70"/>
        <v>10.68929831607293</v>
      </c>
      <c r="L131">
        <f t="shared" si="38"/>
        <v>2.5455054183133056E-14</v>
      </c>
      <c r="N131">
        <f t="shared" si="39"/>
        <v>1.3397396938491083E-14</v>
      </c>
      <c r="O131">
        <f t="shared" si="40"/>
        <v>1.3510606588331667E-10</v>
      </c>
      <c r="P131">
        <f t="shared" si="41"/>
        <v>5.0223814260929638E-8</v>
      </c>
      <c r="Q131">
        <f t="shared" si="42"/>
        <v>2.0092989369211271E-6</v>
      </c>
      <c r="R131">
        <f t="shared" si="43"/>
        <v>1.2413345625130097E-5</v>
      </c>
      <c r="S131">
        <f t="shared" si="44"/>
        <v>1.3492908010387416E-3</v>
      </c>
      <c r="T131">
        <f t="shared" si="45"/>
        <v>5.5980792186552679E-4</v>
      </c>
      <c r="U131">
        <f t="shared" si="46"/>
        <v>0.10764608841235329</v>
      </c>
      <c r="V131">
        <f t="shared" si="47"/>
        <v>5.6259464821436476</v>
      </c>
      <c r="X131">
        <f t="shared" si="48"/>
        <v>1</v>
      </c>
      <c r="Y131">
        <f t="shared" si="49"/>
        <v>10084.501228380663</v>
      </c>
      <c r="Z131">
        <f t="shared" si="50"/>
        <v>3748774.0709268129</v>
      </c>
      <c r="AA131">
        <f t="shared" si="51"/>
        <v>149976816.1043551</v>
      </c>
      <c r="AB131">
        <f t="shared" si="52"/>
        <v>926549066.36872268</v>
      </c>
      <c r="AC131">
        <f t="shared" si="53"/>
        <v>100712907681.50586</v>
      </c>
      <c r="AD131">
        <f t="shared" si="54"/>
        <v>41784827637.463181</v>
      </c>
      <c r="AE131">
        <f t="shared" si="55"/>
        <v>8034851016698.8613</v>
      </c>
      <c r="AF131">
        <f t="shared" si="56"/>
        <v>419928326970752.94</v>
      </c>
      <c r="AR131">
        <f t="shared" si="57"/>
        <v>1.0000000000000084</v>
      </c>
      <c r="AS131">
        <f t="shared" si="58"/>
        <v>1.0000000001122218</v>
      </c>
      <c r="AT131">
        <f t="shared" si="59"/>
        <v>1.0000000491236996</v>
      </c>
      <c r="AU131">
        <f t="shared" si="60"/>
        <v>1.0000022263732771</v>
      </c>
      <c r="AV131">
        <f t="shared" si="61"/>
        <v>1.0000143959806258</v>
      </c>
      <c r="AW131">
        <f t="shared" si="62"/>
        <v>1.0018019460249952</v>
      </c>
      <c r="AX131">
        <f t="shared" si="63"/>
        <v>1.0007816193423555</v>
      </c>
      <c r="AY131">
        <f t="shared" si="64"/>
        <v>1.186855382888939</v>
      </c>
      <c r="AZ131">
        <f t="shared" si="65"/>
        <v>13.728707880836692</v>
      </c>
      <c r="BA131">
        <f t="shared" si="66"/>
        <v>21.918163500682816</v>
      </c>
      <c r="BB131">
        <f t="shared" si="67"/>
        <v>0.52018709241919969</v>
      </c>
    </row>
    <row r="132" spans="1:54" x14ac:dyDescent="0.25">
      <c r="A132">
        <f t="shared" si="68"/>
        <v>-54.149999999999977</v>
      </c>
      <c r="C132">
        <f t="shared" si="71"/>
        <v>1.3302974882735565E-14</v>
      </c>
      <c r="D132">
        <f t="shared" si="70"/>
        <v>1.5915327305596183E-10</v>
      </c>
      <c r="E132">
        <f t="shared" si="70"/>
        <v>6.6059026507596548E-8</v>
      </c>
      <c r="F132">
        <f t="shared" si="70"/>
        <v>2.8372147892986468E-6</v>
      </c>
      <c r="G132">
        <f t="shared" si="70"/>
        <v>1.8114240830850559E-5</v>
      </c>
      <c r="H132">
        <f t="shared" si="70"/>
        <v>2.1517163586925333E-3</v>
      </c>
      <c r="I132">
        <f t="shared" si="70"/>
        <v>8.7853854940380684E-4</v>
      </c>
      <c r="J132">
        <f t="shared" si="70"/>
        <v>0.18649188408150336</v>
      </c>
      <c r="K132">
        <f t="shared" si="70"/>
        <v>10.505302405827402</v>
      </c>
      <c r="L132">
        <f t="shared" si="38"/>
        <v>1.3302974882735565E-14</v>
      </c>
      <c r="N132">
        <f t="shared" si="39"/>
        <v>7.0015657277555604E-15</v>
      </c>
      <c r="O132">
        <f t="shared" si="40"/>
        <v>8.3764880555769383E-11</v>
      </c>
      <c r="P132">
        <f t="shared" si="41"/>
        <v>3.4767908688208712E-8</v>
      </c>
      <c r="Q132">
        <f t="shared" si="42"/>
        <v>1.49327094173613E-6</v>
      </c>
      <c r="R132">
        <f t="shared" si="43"/>
        <v>9.5338109636055576E-6</v>
      </c>
      <c r="S132">
        <f t="shared" si="44"/>
        <v>1.1324822940487018E-3</v>
      </c>
      <c r="T132">
        <f t="shared" si="45"/>
        <v>4.6238871021252995E-4</v>
      </c>
      <c r="U132">
        <f t="shared" si="46"/>
        <v>9.815362320079124E-2</v>
      </c>
      <c r="V132">
        <f t="shared" si="47"/>
        <v>5.5291065293828439</v>
      </c>
      <c r="X132">
        <f t="shared" si="48"/>
        <v>1</v>
      </c>
      <c r="Y132">
        <f t="shared" si="49"/>
        <v>11963.735514716258</v>
      </c>
      <c r="Z132">
        <f t="shared" si="50"/>
        <v>4965733.3859456601</v>
      </c>
      <c r="AA132">
        <f t="shared" si="51"/>
        <v>213276715.49472359</v>
      </c>
      <c r="AB132">
        <f t="shared" si="52"/>
        <v>1361668423.0802386</v>
      </c>
      <c r="AC132">
        <f t="shared" si="53"/>
        <v>161747006038.85257</v>
      </c>
      <c r="AD132">
        <f t="shared" si="54"/>
        <v>66040758337.743179</v>
      </c>
      <c r="AE132">
        <f t="shared" si="55"/>
        <v>14018810508582.572</v>
      </c>
      <c r="AF132">
        <f t="shared" si="56"/>
        <v>789695725838064.5</v>
      </c>
      <c r="AR132">
        <f t="shared" si="57"/>
        <v>1.0000000000000044</v>
      </c>
      <c r="AS132">
        <f t="shared" si="58"/>
        <v>1.0000000000695766</v>
      </c>
      <c r="AT132">
        <f t="shared" si="59"/>
        <v>1.000000034006344</v>
      </c>
      <c r="AU132">
        <f t="shared" si="60"/>
        <v>1.0000016545962671</v>
      </c>
      <c r="AV132">
        <f t="shared" si="61"/>
        <v>1.0000110565323859</v>
      </c>
      <c r="AW132">
        <f t="shared" si="62"/>
        <v>1.0015124033800331</v>
      </c>
      <c r="AX132">
        <f t="shared" si="63"/>
        <v>1.000645599937894</v>
      </c>
      <c r="AY132">
        <f t="shared" si="64"/>
        <v>1.1703780705422806</v>
      </c>
      <c r="AZ132">
        <f t="shared" si="65"/>
        <v>13.509607419465681</v>
      </c>
      <c r="BA132">
        <f t="shared" si="66"/>
        <v>21.682156238530467</v>
      </c>
      <c r="BB132">
        <f t="shared" si="67"/>
        <v>0.51737891454564078</v>
      </c>
    </row>
    <row r="133" spans="1:54" x14ac:dyDescent="0.25">
      <c r="A133">
        <f t="shared" si="68"/>
        <v>-53.149999999999977</v>
      </c>
      <c r="C133">
        <f t="shared" si="71"/>
        <v>6.7845120004454626E-15</v>
      </c>
      <c r="D133">
        <f t="shared" si="70"/>
        <v>9.6914857669240088E-11</v>
      </c>
      <c r="E133">
        <f t="shared" si="70"/>
        <v>4.5101446095961585E-8</v>
      </c>
      <c r="F133">
        <f t="shared" si="70"/>
        <v>2.0851419594048191E-6</v>
      </c>
      <c r="G133">
        <f t="shared" si="70"/>
        <v>1.3774779738599382E-5</v>
      </c>
      <c r="H133">
        <f t="shared" si="70"/>
        <v>1.7941066765582616E-3</v>
      </c>
      <c r="I133">
        <f t="shared" si="70"/>
        <v>7.2045120330254428E-4</v>
      </c>
      <c r="J133">
        <f t="shared" si="70"/>
        <v>0.16945695023510041</v>
      </c>
      <c r="K133">
        <f t="shared" si="70"/>
        <v>10.3177302705136</v>
      </c>
      <c r="L133">
        <f t="shared" si="38"/>
        <v>6.7845120004454626E-15</v>
      </c>
      <c r="N133">
        <f t="shared" si="39"/>
        <v>3.5707957897081384E-15</v>
      </c>
      <c r="O133">
        <f t="shared" si="40"/>
        <v>5.1007819825915835E-11</v>
      </c>
      <c r="P133">
        <f t="shared" si="41"/>
        <v>2.3737603208400836E-8</v>
      </c>
      <c r="Q133">
        <f t="shared" si="42"/>
        <v>1.0974431365288523E-6</v>
      </c>
      <c r="R133">
        <f t="shared" si="43"/>
        <v>7.2498840729470435E-6</v>
      </c>
      <c r="S133">
        <f t="shared" si="44"/>
        <v>9.4426667187276936E-4</v>
      </c>
      <c r="T133">
        <f t="shared" si="45"/>
        <v>3.7918484384344436E-4</v>
      </c>
      <c r="U133">
        <f t="shared" si="46"/>
        <v>8.9187868544789689E-2</v>
      </c>
      <c r="V133">
        <f t="shared" si="47"/>
        <v>5.4303843529018954</v>
      </c>
      <c r="X133">
        <f t="shared" si="48"/>
        <v>1</v>
      </c>
      <c r="Y133">
        <f t="shared" si="49"/>
        <v>14284.720502060691</v>
      </c>
      <c r="Z133">
        <f t="shared" si="50"/>
        <v>6647706.7315969495</v>
      </c>
      <c r="AA133">
        <f t="shared" si="51"/>
        <v>307338532.12551045</v>
      </c>
      <c r="AB133">
        <f t="shared" si="52"/>
        <v>2030327271.5406721</v>
      </c>
      <c r="AC133">
        <f t="shared" si="53"/>
        <v>264441521577.44916</v>
      </c>
      <c r="AD133">
        <f t="shared" si="54"/>
        <v>106190571002.78404</v>
      </c>
      <c r="AE133">
        <f t="shared" si="55"/>
        <v>24977028594536.215</v>
      </c>
      <c r="AF133">
        <f t="shared" si="56"/>
        <v>1520777068392855.7</v>
      </c>
      <c r="AR133">
        <f t="shared" si="57"/>
        <v>1.0000000000000022</v>
      </c>
      <c r="AS133">
        <f t="shared" si="58"/>
        <v>1.0000000000423681</v>
      </c>
      <c r="AT133">
        <f t="shared" si="59"/>
        <v>1.0000000232176489</v>
      </c>
      <c r="AU133">
        <f t="shared" si="60"/>
        <v>1.000001216005258</v>
      </c>
      <c r="AV133">
        <f t="shared" si="61"/>
        <v>1.0000084078212115</v>
      </c>
      <c r="AW133">
        <f t="shared" si="62"/>
        <v>1.0012610458580216</v>
      </c>
      <c r="AX133">
        <f t="shared" si="63"/>
        <v>1.000529428392668</v>
      </c>
      <c r="AY133">
        <f t="shared" si="64"/>
        <v>1.1548150385376434</v>
      </c>
      <c r="AZ133">
        <f t="shared" si="65"/>
        <v>13.286248425601309</v>
      </c>
      <c r="BA133">
        <f t="shared" si="66"/>
        <v>21.442863585476132</v>
      </c>
      <c r="BB133">
        <f t="shared" si="67"/>
        <v>0.51451599676958937</v>
      </c>
    </row>
    <row r="134" spans="1:54" x14ac:dyDescent="0.25">
      <c r="A134">
        <f t="shared" si="68"/>
        <v>-52.149999999999977</v>
      </c>
      <c r="C134">
        <f t="shared" si="71"/>
        <v>3.3718907584201998E-15</v>
      </c>
      <c r="D134">
        <f t="shared" si="70"/>
        <v>5.7903310853255516E-11</v>
      </c>
      <c r="E134">
        <f t="shared" si="70"/>
        <v>3.034536875295486E-8</v>
      </c>
      <c r="F134">
        <f t="shared" si="70"/>
        <v>1.5144305205617554E-6</v>
      </c>
      <c r="G134">
        <f t="shared" si="70"/>
        <v>1.0365443889496879E-5</v>
      </c>
      <c r="H134">
        <f t="shared" si="70"/>
        <v>1.4855395083686412E-3</v>
      </c>
      <c r="I134">
        <f t="shared" si="70"/>
        <v>5.8633274468488121E-4</v>
      </c>
      <c r="J134">
        <f t="shared" si="70"/>
        <v>0.15341344290824449</v>
      </c>
      <c r="K134">
        <f t="shared" si="70"/>
        <v>10.12650798472349</v>
      </c>
      <c r="L134">
        <f t="shared" si="38"/>
        <v>3.3718907584201998E-15</v>
      </c>
      <c r="N134">
        <f t="shared" si="39"/>
        <v>1.7746793465369474E-15</v>
      </c>
      <c r="O134">
        <f t="shared" si="40"/>
        <v>3.0475426764871324E-11</v>
      </c>
      <c r="P134">
        <f t="shared" si="41"/>
        <v>1.5971246712081508E-8</v>
      </c>
      <c r="Q134">
        <f t="shared" si="42"/>
        <v>7.9706869503250288E-7</v>
      </c>
      <c r="R134">
        <f t="shared" si="43"/>
        <v>5.4554967839457262E-6</v>
      </c>
      <c r="S134">
        <f t="shared" si="44"/>
        <v>7.8186289914139006E-4</v>
      </c>
      <c r="T134">
        <f t="shared" si="45"/>
        <v>3.0859618141309539E-4</v>
      </c>
      <c r="U134">
        <f t="shared" si="46"/>
        <v>8.0743917320128686E-2</v>
      </c>
      <c r="V134">
        <f t="shared" si="47"/>
        <v>5.3297410445913114</v>
      </c>
      <c r="X134">
        <f t="shared" si="48"/>
        <v>1</v>
      </c>
      <c r="Y134">
        <f t="shared" si="49"/>
        <v>17172.356698882028</v>
      </c>
      <c r="Z134">
        <f t="shared" si="50"/>
        <v>8999511.2318443824</v>
      </c>
      <c r="AA134">
        <f t="shared" si="51"/>
        <v>449133921.90418923</v>
      </c>
      <c r="AB134">
        <f t="shared" si="52"/>
        <v>3074074645.9868417</v>
      </c>
      <c r="AC134">
        <f t="shared" si="53"/>
        <v>440565728488.97601</v>
      </c>
      <c r="AD134">
        <f t="shared" si="54"/>
        <v>173888416527.34625</v>
      </c>
      <c r="AE134">
        <f t="shared" si="55"/>
        <v>45497750045770.117</v>
      </c>
      <c r="AF134">
        <f t="shared" si="56"/>
        <v>3003213541078053</v>
      </c>
      <c r="AR134">
        <f t="shared" si="57"/>
        <v>1.0000000000000011</v>
      </c>
      <c r="AS134">
        <f t="shared" si="58"/>
        <v>1.0000000000253135</v>
      </c>
      <c r="AT134">
        <f t="shared" si="59"/>
        <v>1.0000000156214086</v>
      </c>
      <c r="AU134">
        <f t="shared" si="60"/>
        <v>1.0000008831799043</v>
      </c>
      <c r="AV134">
        <f t="shared" si="61"/>
        <v>1.0000063268379353</v>
      </c>
      <c r="AW134">
        <f t="shared" si="62"/>
        <v>1.0010441594518502</v>
      </c>
      <c r="AX134">
        <f t="shared" si="63"/>
        <v>1.0004308705449643</v>
      </c>
      <c r="AY134">
        <f t="shared" si="64"/>
        <v>1.140157768938254</v>
      </c>
      <c r="AZ134">
        <f t="shared" si="65"/>
        <v>13.058542869618437</v>
      </c>
      <c r="BA134">
        <f t="shared" si="66"/>
        <v>21.200182894218067</v>
      </c>
      <c r="BB134">
        <f t="shared" si="67"/>
        <v>0.51159618158762465</v>
      </c>
    </row>
    <row r="135" spans="1:54" x14ac:dyDescent="0.25">
      <c r="A135">
        <f t="shared" si="68"/>
        <v>-51.149999999999977</v>
      </c>
      <c r="C135">
        <f t="shared" si="71"/>
        <v>1.6306308148665613E-15</v>
      </c>
      <c r="D135">
        <f t="shared" si="70"/>
        <v>3.3905497266557693E-11</v>
      </c>
      <c r="E135">
        <f t="shared" si="70"/>
        <v>2.0103201248993225E-8</v>
      </c>
      <c r="F135">
        <f t="shared" si="70"/>
        <v>1.0862568567386289E-6</v>
      </c>
      <c r="G135">
        <f t="shared" si="70"/>
        <v>7.7136928042985665E-6</v>
      </c>
      <c r="H135">
        <f t="shared" si="70"/>
        <v>1.2209989765674971E-3</v>
      </c>
      <c r="I135">
        <f t="shared" si="70"/>
        <v>4.733536853017293E-4</v>
      </c>
      <c r="J135">
        <f t="shared" si="70"/>
        <v>0.13834977430458312</v>
      </c>
      <c r="K135">
        <f t="shared" si="70"/>
        <v>9.9315624265466891</v>
      </c>
      <c r="L135">
        <f t="shared" si="38"/>
        <v>1.6306308148665613E-15</v>
      </c>
      <c r="N135">
        <f t="shared" si="39"/>
        <v>8.5822674466661125E-16</v>
      </c>
      <c r="O135">
        <f t="shared" si="40"/>
        <v>1.7844998561346154E-11</v>
      </c>
      <c r="P135">
        <f t="shared" si="41"/>
        <v>1.0580632236312224E-8</v>
      </c>
      <c r="Q135">
        <f t="shared" si="42"/>
        <v>5.7171413512559423E-7</v>
      </c>
      <c r="R135">
        <f t="shared" si="43"/>
        <v>4.0598383180518773E-6</v>
      </c>
      <c r="S135">
        <f t="shared" si="44"/>
        <v>6.4263104029868264E-4</v>
      </c>
      <c r="T135">
        <f t="shared" si="45"/>
        <v>2.4913351857985751E-4</v>
      </c>
      <c r="U135">
        <f t="shared" si="46"/>
        <v>7.2815670686622702E-2</v>
      </c>
      <c r="V135">
        <f t="shared" si="47"/>
        <v>5.2271381192351001</v>
      </c>
      <c r="X135">
        <f t="shared" si="48"/>
        <v>1</v>
      </c>
      <c r="Y135">
        <f t="shared" si="49"/>
        <v>20792.871665026316</v>
      </c>
      <c r="Z135">
        <f t="shared" si="50"/>
        <v>12328481.140986117</v>
      </c>
      <c r="AA135">
        <f t="shared" si="51"/>
        <v>666157444.6129427</v>
      </c>
      <c r="AB135">
        <f t="shared" si="52"/>
        <v>4730496157.6663189</v>
      </c>
      <c r="AC135">
        <f t="shared" si="53"/>
        <v>748789343017.17737</v>
      </c>
      <c r="AD135">
        <f t="shared" si="54"/>
        <v>290288691337.20197</v>
      </c>
      <c r="AE135">
        <f t="shared" si="55"/>
        <v>84844327142134.031</v>
      </c>
      <c r="AF135">
        <f t="shared" si="56"/>
        <v>6090625993327260</v>
      </c>
      <c r="AR135">
        <f t="shared" si="57"/>
        <v>1.0000000000000007</v>
      </c>
      <c r="AS135">
        <f t="shared" si="58"/>
        <v>1.0000000000148224</v>
      </c>
      <c r="AT135">
        <f t="shared" si="59"/>
        <v>1.0000000103488713</v>
      </c>
      <c r="AU135">
        <f t="shared" si="60"/>
        <v>1.0000006334791949</v>
      </c>
      <c r="AV135">
        <f t="shared" si="61"/>
        <v>1.0000047082676609</v>
      </c>
      <c r="AW135">
        <f t="shared" si="62"/>
        <v>1.0008582185898796</v>
      </c>
      <c r="AX135">
        <f t="shared" si="63"/>
        <v>1.0003478471263896</v>
      </c>
      <c r="AY135">
        <f t="shared" si="64"/>
        <v>1.1263956751902038</v>
      </c>
      <c r="AZ135">
        <f t="shared" si="65"/>
        <v>12.826403678688758</v>
      </c>
      <c r="BA135">
        <f t="shared" si="66"/>
        <v>20.954010771705782</v>
      </c>
      <c r="BB135">
        <f t="shared" si="67"/>
        <v>0.50861723428204175</v>
      </c>
    </row>
    <row r="136" spans="1:54" x14ac:dyDescent="0.25">
      <c r="A136">
        <f t="shared" si="68"/>
        <v>-50.149999999999977</v>
      </c>
      <c r="C136">
        <f t="shared" si="71"/>
        <v>7.6604596461067232E-16</v>
      </c>
      <c r="D136">
        <f t="shared" si="70"/>
        <v>1.9434229047495951E-11</v>
      </c>
      <c r="E136">
        <f t="shared" si="70"/>
        <v>1.3101056765219566E-8</v>
      </c>
      <c r="F136">
        <f t="shared" si="70"/>
        <v>7.6888307576871424E-7</v>
      </c>
      <c r="G136">
        <f t="shared" si="70"/>
        <v>5.6730825586110373E-6</v>
      </c>
      <c r="H136">
        <f t="shared" si="70"/>
        <v>9.9574888046274424E-4</v>
      </c>
      <c r="I136">
        <f t="shared" si="70"/>
        <v>3.7889612419828809E-4</v>
      </c>
      <c r="J136">
        <f t="shared" si="70"/>
        <v>0.12425202206452218</v>
      </c>
      <c r="K136">
        <f t="shared" si="70"/>
        <v>9.7328217309299827</v>
      </c>
      <c r="L136">
        <f t="shared" si="38"/>
        <v>7.6604596461067232E-16</v>
      </c>
      <c r="N136">
        <f t="shared" si="39"/>
        <v>4.03182086637196E-16</v>
      </c>
      <c r="O136">
        <f t="shared" si="40"/>
        <v>1.0228541603945238E-11</v>
      </c>
      <c r="P136">
        <f t="shared" si="41"/>
        <v>6.8952930343260877E-9</v>
      </c>
      <c r="Q136">
        <f t="shared" si="42"/>
        <v>4.046753030361654E-7</v>
      </c>
      <c r="R136">
        <f t="shared" si="43"/>
        <v>2.9858329255847566E-6</v>
      </c>
      <c r="S136">
        <f t="shared" si="44"/>
        <v>5.2407835813828648E-4</v>
      </c>
      <c r="T136">
        <f t="shared" si="45"/>
        <v>1.994190127359411E-4</v>
      </c>
      <c r="U136">
        <f t="shared" si="46"/>
        <v>6.5395801086590627E-2</v>
      </c>
      <c r="V136">
        <f t="shared" si="47"/>
        <v>5.1225377531210441</v>
      </c>
      <c r="X136">
        <f t="shared" si="48"/>
        <v>1</v>
      </c>
      <c r="Y136">
        <f t="shared" si="49"/>
        <v>25369.533873039869</v>
      </c>
      <c r="Z136">
        <f t="shared" si="50"/>
        <v>17102181.031497136</v>
      </c>
      <c r="AA136">
        <f t="shared" si="51"/>
        <v>1003703578.2304314</v>
      </c>
      <c r="AB136">
        <f t="shared" si="52"/>
        <v>7405668616.1048689</v>
      </c>
      <c r="AC136">
        <f t="shared" si="53"/>
        <v>1299855265171.7366</v>
      </c>
      <c r="AD136">
        <f t="shared" si="54"/>
        <v>494612780044.93445</v>
      </c>
      <c r="AE136">
        <f t="shared" si="55"/>
        <v>162199173162762.91</v>
      </c>
      <c r="AF136">
        <f t="shared" si="56"/>
        <v>1.2705271198545502E+16</v>
      </c>
      <c r="AR136">
        <f t="shared" si="57"/>
        <v>1.0000000000000002</v>
      </c>
      <c r="AS136">
        <f t="shared" si="58"/>
        <v>1.0000000000084959</v>
      </c>
      <c r="AT136">
        <f t="shared" si="59"/>
        <v>1.0000000067442569</v>
      </c>
      <c r="AU136">
        <f t="shared" si="60"/>
        <v>1.000000448394345</v>
      </c>
      <c r="AV136">
        <f t="shared" si="61"/>
        <v>1.0000034627242522</v>
      </c>
      <c r="AW136">
        <f t="shared" si="62"/>
        <v>1.0006998942803926</v>
      </c>
      <c r="AX136">
        <f t="shared" si="63"/>
        <v>1.0002784343548916</v>
      </c>
      <c r="AY136">
        <f t="shared" si="64"/>
        <v>1.1135160378940578</v>
      </c>
      <c r="AZ136">
        <f t="shared" si="65"/>
        <v>12.589745276636721</v>
      </c>
      <c r="BA136">
        <f t="shared" si="66"/>
        <v>20.704243561037416</v>
      </c>
      <c r="BB136">
        <f t="shared" si="67"/>
        <v>0.50557684400889324</v>
      </c>
    </row>
    <row r="137" spans="1:54" x14ac:dyDescent="0.25">
      <c r="A137">
        <f t="shared" si="68"/>
        <v>-49.149999999999977</v>
      </c>
      <c r="C137">
        <f t="shared" si="71"/>
        <v>3.4898198894522423E-16</v>
      </c>
      <c r="D137">
        <f t="shared" si="70"/>
        <v>1.0890033186858676E-11</v>
      </c>
      <c r="E137">
        <f t="shared" si="70"/>
        <v>8.3903570373101129E-9</v>
      </c>
      <c r="F137">
        <f t="shared" si="70"/>
        <v>5.3663793425218388E-7</v>
      </c>
      <c r="G137">
        <f t="shared" si="70"/>
        <v>4.1204611925630232E-6</v>
      </c>
      <c r="H137">
        <f t="shared" si="70"/>
        <v>8.0534222215121833E-4</v>
      </c>
      <c r="I137">
        <f t="shared" si="70"/>
        <v>3.0055300158934585E-4</v>
      </c>
      <c r="J137">
        <f t="shared" si="70"/>
        <v>0.11110387028335075</v>
      </c>
      <c r="K137">
        <f t="shared" si="70"/>
        <v>9.5302158184466634</v>
      </c>
      <c r="L137">
        <f t="shared" si="38"/>
        <v>3.4898198894522423E-16</v>
      </c>
      <c r="N137">
        <f t="shared" si="39"/>
        <v>1.8367473102380224E-16</v>
      </c>
      <c r="O137">
        <f t="shared" si="40"/>
        <v>5.7315964141361458E-12</v>
      </c>
      <c r="P137">
        <f t="shared" si="41"/>
        <v>4.4159773880579545E-9</v>
      </c>
      <c r="Q137">
        <f t="shared" si="42"/>
        <v>2.8244101802746522E-7</v>
      </c>
      <c r="R137">
        <f t="shared" si="43"/>
        <v>2.1686637855594859E-6</v>
      </c>
      <c r="S137">
        <f t="shared" si="44"/>
        <v>4.2386432744800966E-4</v>
      </c>
      <c r="T137">
        <f t="shared" si="45"/>
        <v>1.5818579031018202E-4</v>
      </c>
      <c r="U137">
        <f t="shared" si="46"/>
        <v>5.8475721201763559E-2</v>
      </c>
      <c r="V137">
        <f t="shared" si="47"/>
        <v>5.0159030623403495</v>
      </c>
      <c r="X137">
        <f t="shared" si="48"/>
        <v>1</v>
      </c>
      <c r="Y137">
        <f t="shared" si="49"/>
        <v>31205.143909498325</v>
      </c>
      <c r="Z137">
        <f t="shared" si="50"/>
        <v>24042378.412334204</v>
      </c>
      <c r="AA137">
        <f t="shared" si="51"/>
        <v>1537723869.0000529</v>
      </c>
      <c r="AB137">
        <f t="shared" si="52"/>
        <v>11807088397.360718</v>
      </c>
      <c r="AC137">
        <f t="shared" si="53"/>
        <v>2307689931464.1245</v>
      </c>
      <c r="AD137">
        <f t="shared" si="54"/>
        <v>861227831550.12695</v>
      </c>
      <c r="AE137">
        <f t="shared" si="55"/>
        <v>318365628607811.81</v>
      </c>
      <c r="AF137">
        <f t="shared" si="56"/>
        <v>2.7308617981263536E+16</v>
      </c>
      <c r="AR137">
        <f t="shared" si="57"/>
        <v>1.0000000000000002</v>
      </c>
      <c r="AS137">
        <f t="shared" si="58"/>
        <v>1.0000000000047609</v>
      </c>
      <c r="AT137">
        <f t="shared" si="59"/>
        <v>1.0000000043192487</v>
      </c>
      <c r="AU137">
        <f t="shared" si="60"/>
        <v>1.0000003129544954</v>
      </c>
      <c r="AV137">
        <f t="shared" si="61"/>
        <v>1.0000025150384741</v>
      </c>
      <c r="AW137">
        <f t="shared" si="62"/>
        <v>1.0005660608071991</v>
      </c>
      <c r="AX137">
        <f t="shared" si="63"/>
        <v>1.0002208633864633</v>
      </c>
      <c r="AY137">
        <f t="shared" si="64"/>
        <v>1.1015039509193023</v>
      </c>
      <c r="AZ137">
        <f t="shared" si="65"/>
        <v>12.348484213592689</v>
      </c>
      <c r="BA137">
        <f t="shared" si="66"/>
        <v>20.450777921022635</v>
      </c>
      <c r="BB137">
        <f t="shared" si="67"/>
        <v>0.50247262588693475</v>
      </c>
    </row>
    <row r="138" spans="1:54" x14ac:dyDescent="0.25">
      <c r="A138">
        <f t="shared" si="68"/>
        <v>-48.149999999999977</v>
      </c>
      <c r="C138">
        <f t="shared" si="71"/>
        <v>1.538751042639376E-16</v>
      </c>
      <c r="D138">
        <f t="shared" si="70"/>
        <v>5.9572110330169913E-12</v>
      </c>
      <c r="E138">
        <f t="shared" si="70"/>
        <v>5.2749226659184923E-9</v>
      </c>
      <c r="F138">
        <f t="shared" si="70"/>
        <v>3.6899055834416286E-7</v>
      </c>
      <c r="G138">
        <f t="shared" si="70"/>
        <v>2.953277062308919E-6</v>
      </c>
      <c r="H138">
        <f t="shared" si="70"/>
        <v>6.4562848707420896E-4</v>
      </c>
      <c r="I138">
        <f t="shared" si="70"/>
        <v>2.3612577996713995E-4</v>
      </c>
      <c r="J138">
        <f t="shared" si="70"/>
        <v>9.8886564113573758E-2</v>
      </c>
      <c r="K138">
        <f t="shared" si="70"/>
        <v>9.3236770107488827</v>
      </c>
      <c r="L138">
        <f t="shared" si="38"/>
        <v>1.538751042639376E-16</v>
      </c>
      <c r="N138">
        <f t="shared" si="39"/>
        <v>8.0986896981019789E-17</v>
      </c>
      <c r="O138">
        <f t="shared" si="40"/>
        <v>3.1353742279036796E-12</v>
      </c>
      <c r="P138">
        <f t="shared" si="41"/>
        <v>2.7762750873255225E-9</v>
      </c>
      <c r="Q138">
        <f t="shared" si="42"/>
        <v>1.9420555702324361E-7</v>
      </c>
      <c r="R138">
        <f t="shared" si="43"/>
        <v>1.5543563485836416E-6</v>
      </c>
      <c r="S138">
        <f t="shared" si="44"/>
        <v>3.3980446688116261E-4</v>
      </c>
      <c r="T138">
        <f t="shared" si="45"/>
        <v>1.2427672629849472E-4</v>
      </c>
      <c r="U138">
        <f t="shared" si="46"/>
        <v>5.2045560059775661E-2</v>
      </c>
      <c r="V138">
        <f t="shared" si="47"/>
        <v>4.9071984267099387</v>
      </c>
      <c r="X138">
        <f t="shared" si="48"/>
        <v>1</v>
      </c>
      <c r="Y138">
        <f t="shared" si="49"/>
        <v>38714.58649216417</v>
      </c>
      <c r="Z138">
        <f t="shared" si="50"/>
        <v>34280546.493541718</v>
      </c>
      <c r="AA138">
        <f t="shared" si="51"/>
        <v>2397987381.4495931</v>
      </c>
      <c r="AB138">
        <f t="shared" si="52"/>
        <v>19192689268.5853</v>
      </c>
      <c r="AC138">
        <f t="shared" si="53"/>
        <v>4195795610749.2266</v>
      </c>
      <c r="AD138">
        <f t="shared" si="54"/>
        <v>1534528805661.2466</v>
      </c>
      <c r="AE138">
        <f t="shared" si="55"/>
        <v>642641735884425.12</v>
      </c>
      <c r="AF138">
        <f t="shared" si="56"/>
        <v>6.0592498411934424E+16</v>
      </c>
      <c r="AR138">
        <f t="shared" si="57"/>
        <v>1</v>
      </c>
      <c r="AS138">
        <f t="shared" si="58"/>
        <v>1.0000000000026041</v>
      </c>
      <c r="AT138">
        <f t="shared" si="59"/>
        <v>1.0000000027154627</v>
      </c>
      <c r="AU138">
        <f t="shared" si="60"/>
        <v>1.0000002151865282</v>
      </c>
      <c r="AV138">
        <f t="shared" si="61"/>
        <v>1.000001802615069</v>
      </c>
      <c r="AW138">
        <f t="shared" si="62"/>
        <v>1.0004538008470085</v>
      </c>
      <c r="AX138">
        <f t="shared" si="63"/>
        <v>1.0001735186110903</v>
      </c>
      <c r="AY138">
        <f t="shared" si="64"/>
        <v>1.0903422799292597</v>
      </c>
      <c r="AZ138">
        <f t="shared" si="65"/>
        <v>12.102539898867343</v>
      </c>
      <c r="BA138">
        <f t="shared" si="66"/>
        <v>20.193511518774365</v>
      </c>
      <c r="BB138">
        <f t="shared" si="67"/>
        <v>0.49930212431241805</v>
      </c>
    </row>
    <row r="139" spans="1:54" x14ac:dyDescent="0.25">
      <c r="A139">
        <f t="shared" si="68"/>
        <v>-47.149999999999977</v>
      </c>
      <c r="C139">
        <f t="shared" si="71"/>
        <v>6.5531251462966965E-17</v>
      </c>
      <c r="D139">
        <f t="shared" si="70"/>
        <v>3.1764636075421513E-12</v>
      </c>
      <c r="E139">
        <f t="shared" si="70"/>
        <v>3.2516353239112267E-9</v>
      </c>
      <c r="F139">
        <f t="shared" si="70"/>
        <v>2.4971762562727274E-7</v>
      </c>
      <c r="G139">
        <f t="shared" si="70"/>
        <v>2.0870227066115507E-6</v>
      </c>
      <c r="H139">
        <f t="shared" si="70"/>
        <v>5.127585184607808E-4</v>
      </c>
      <c r="I139">
        <f t="shared" si="70"/>
        <v>1.836205575564916E-4</v>
      </c>
      <c r="J139">
        <f t="shared" si="70"/>
        <v>8.7578880391320377E-2</v>
      </c>
      <c r="K139">
        <f t="shared" si="70"/>
        <v>9.1131407456518421</v>
      </c>
      <c r="L139">
        <f t="shared" si="38"/>
        <v>6.5531251462966965E-17</v>
      </c>
      <c r="N139">
        <f t="shared" si="39"/>
        <v>3.4490132348929983E-17</v>
      </c>
      <c r="O139">
        <f t="shared" si="40"/>
        <v>1.6718229513379745E-12</v>
      </c>
      <c r="P139">
        <f t="shared" si="41"/>
        <v>1.7113870125848562E-9</v>
      </c>
      <c r="Q139">
        <f t="shared" si="42"/>
        <v>1.3143032927751198E-7</v>
      </c>
      <c r="R139">
        <f t="shared" si="43"/>
        <v>1.0984330034797636E-6</v>
      </c>
      <c r="S139">
        <f t="shared" si="44"/>
        <v>2.6987290445304257E-4</v>
      </c>
      <c r="T139">
        <f t="shared" si="45"/>
        <v>9.6642398713942952E-5</v>
      </c>
      <c r="U139">
        <f t="shared" si="46"/>
        <v>4.609414757437915E-2</v>
      </c>
      <c r="V139">
        <f t="shared" si="47"/>
        <v>4.7963898661325484</v>
      </c>
      <c r="X139">
        <f t="shared" si="48"/>
        <v>1</v>
      </c>
      <c r="Y139">
        <f t="shared" si="49"/>
        <v>48472.500320510968</v>
      </c>
      <c r="Z139">
        <f t="shared" si="50"/>
        <v>49619612.800295621</v>
      </c>
      <c r="AA139">
        <f t="shared" si="51"/>
        <v>3810664683.6798658</v>
      </c>
      <c r="AB139">
        <f t="shared" si="52"/>
        <v>31847746838.635754</v>
      </c>
      <c r="AC139">
        <f t="shared" si="53"/>
        <v>7824641022620.3447</v>
      </c>
      <c r="AD139">
        <f t="shared" si="54"/>
        <v>2802030381798.2065</v>
      </c>
      <c r="AE139">
        <f t="shared" si="55"/>
        <v>1336444496879675.5</v>
      </c>
      <c r="AF139">
        <f t="shared" si="56"/>
        <v>1.3906556859824144E+17</v>
      </c>
      <c r="AR139">
        <f t="shared" si="57"/>
        <v>1</v>
      </c>
      <c r="AS139">
        <f t="shared" si="58"/>
        <v>1.0000000000013887</v>
      </c>
      <c r="AT139">
        <f t="shared" si="59"/>
        <v>1.0000000016739004</v>
      </c>
      <c r="AU139">
        <f t="shared" si="60"/>
        <v>1.0000001456293872</v>
      </c>
      <c r="AV139">
        <f t="shared" si="61"/>
        <v>1.0000012738725492</v>
      </c>
      <c r="AW139">
        <f t="shared" si="62"/>
        <v>1.0003604088955906</v>
      </c>
      <c r="AX139">
        <f t="shared" si="63"/>
        <v>1.0001349347966972</v>
      </c>
      <c r="AY139">
        <f t="shared" si="64"/>
        <v>1.0800116355455185</v>
      </c>
      <c r="AZ139">
        <f t="shared" si="65"/>
        <v>11.851835452466677</v>
      </c>
      <c r="BA139">
        <f t="shared" si="66"/>
        <v>19.932343852881708</v>
      </c>
      <c r="BB139">
        <f t="shared" si="67"/>
        <v>0.49606281776744676</v>
      </c>
    </row>
    <row r="140" spans="1:54" x14ac:dyDescent="0.25">
      <c r="A140">
        <f t="shared" si="68"/>
        <v>-46.149999999999977</v>
      </c>
      <c r="C140">
        <f t="shared" si="71"/>
        <v>2.6894451762968304E-17</v>
      </c>
      <c r="D140">
        <f t="shared" si="70"/>
        <v>1.6481984532101948E-12</v>
      </c>
      <c r="E140">
        <f t="shared" si="70"/>
        <v>1.9628262547178552E-9</v>
      </c>
      <c r="F140">
        <f t="shared" si="70"/>
        <v>1.6616313036321085E-7</v>
      </c>
      <c r="G140">
        <f t="shared" si="70"/>
        <v>1.4528338188619532E-6</v>
      </c>
      <c r="H140">
        <f t="shared" si="70"/>
        <v>4.0318685469267323E-4</v>
      </c>
      <c r="I140">
        <f t="shared" si="70"/>
        <v>1.4124264628376115E-4</v>
      </c>
      <c r="J140">
        <f t="shared" si="70"/>
        <v>7.715711688505747E-2</v>
      </c>
      <c r="K140">
        <f t="shared" si="70"/>
        <v>8.8985464067225504</v>
      </c>
      <c r="L140">
        <f t="shared" si="38"/>
        <v>2.6894451762968304E-17</v>
      </c>
      <c r="N140">
        <f t="shared" si="39"/>
        <v>1.4154974612088583E-17</v>
      </c>
      <c r="O140">
        <f t="shared" si="40"/>
        <v>8.6747287011062888E-13</v>
      </c>
      <c r="P140">
        <f t="shared" si="41"/>
        <v>1.0330664498515028E-9</v>
      </c>
      <c r="Q140">
        <f t="shared" si="42"/>
        <v>8.745427913853203E-8</v>
      </c>
      <c r="R140">
        <f t="shared" si="43"/>
        <v>7.6464937834839643E-7</v>
      </c>
      <c r="S140">
        <f t="shared" si="44"/>
        <v>2.1220360773298593E-4</v>
      </c>
      <c r="T140">
        <f t="shared" si="45"/>
        <v>7.433823488619008E-5</v>
      </c>
      <c r="U140">
        <f t="shared" si="46"/>
        <v>4.0609008886872355E-2</v>
      </c>
      <c r="V140">
        <f t="shared" si="47"/>
        <v>4.6834454772223948</v>
      </c>
      <c r="X140">
        <f t="shared" si="48"/>
        <v>1</v>
      </c>
      <c r="Y140">
        <f t="shared" si="49"/>
        <v>61283.958034781121</v>
      </c>
      <c r="Z140">
        <f t="shared" si="50"/>
        <v>72982571.722117186</v>
      </c>
      <c r="AA140">
        <f t="shared" si="51"/>
        <v>6178342352.0833893</v>
      </c>
      <c r="AB140">
        <f t="shared" si="52"/>
        <v>54019833966.736557</v>
      </c>
      <c r="AC140">
        <f t="shared" si="53"/>
        <v>14991450959704.338</v>
      </c>
      <c r="AD140">
        <f t="shared" si="54"/>
        <v>5251739188758.7002</v>
      </c>
      <c r="AE140">
        <f t="shared" si="55"/>
        <v>2868886027686096.5</v>
      </c>
      <c r="AF140">
        <f t="shared" si="56"/>
        <v>3.3086922481815373E+17</v>
      </c>
      <c r="AR140">
        <f t="shared" si="57"/>
        <v>1</v>
      </c>
      <c r="AS140">
        <f t="shared" si="58"/>
        <v>1.0000000000007205</v>
      </c>
      <c r="AT140">
        <f t="shared" si="59"/>
        <v>1.000000001010438</v>
      </c>
      <c r="AU140">
        <f t="shared" si="60"/>
        <v>1.0000000969023903</v>
      </c>
      <c r="AV140">
        <f t="shared" si="61"/>
        <v>1.000000886777664</v>
      </c>
      <c r="AW140">
        <f t="shared" si="62"/>
        <v>1.000283392910668</v>
      </c>
      <c r="AX140">
        <f t="shared" si="63"/>
        <v>1.0001037931047314</v>
      </c>
      <c r="AY140">
        <f t="shared" si="64"/>
        <v>1.0704903635256111</v>
      </c>
      <c r="AZ140">
        <f t="shared" si="65"/>
        <v>11.59629869295787</v>
      </c>
      <c r="BA140">
        <f t="shared" si="66"/>
        <v>19.667177227190095</v>
      </c>
      <c r="BB140">
        <f t="shared" si="67"/>
        <v>0.49275212544016855</v>
      </c>
    </row>
    <row r="141" spans="1:54" x14ac:dyDescent="0.25">
      <c r="A141">
        <f t="shared" si="68"/>
        <v>-45.149999999999977</v>
      </c>
      <c r="C141">
        <f t="shared" si="71"/>
        <v>1.0610688433273147E-17</v>
      </c>
      <c r="D141">
        <f t="shared" si="70"/>
        <v>8.3071765862539259E-13</v>
      </c>
      <c r="E141">
        <f t="shared" si="70"/>
        <v>1.1586470047170012E-9</v>
      </c>
      <c r="F141">
        <f t="shared" si="70"/>
        <v>1.0858838852374567E-7</v>
      </c>
      <c r="G141">
        <f t="shared" si="70"/>
        <v>9.9525948429896897E-7</v>
      </c>
      <c r="H141">
        <f t="shared" si="70"/>
        <v>3.1367143496846339E-4</v>
      </c>
      <c r="I141">
        <f t="shared" si="70"/>
        <v>1.0738967525393539E-4</v>
      </c>
      <c r="J141">
        <f t="shared" si="70"/>
        <v>6.7595102894539544E-2</v>
      </c>
      <c r="K141">
        <f t="shared" si="70"/>
        <v>8.67983828445184</v>
      </c>
      <c r="L141">
        <f t="shared" si="38"/>
        <v>1.0610688433273147E-17</v>
      </c>
      <c r="N141">
        <f t="shared" si="39"/>
        <v>5.584572859617446E-18</v>
      </c>
      <c r="O141">
        <f t="shared" si="40"/>
        <v>4.37219820329154E-13</v>
      </c>
      <c r="P141">
        <f t="shared" si="41"/>
        <v>6.0981421300894798E-10</v>
      </c>
      <c r="Q141">
        <f t="shared" si="42"/>
        <v>5.7151783433550355E-8</v>
      </c>
      <c r="R141">
        <f t="shared" si="43"/>
        <v>5.2382078120998367E-7</v>
      </c>
      <c r="S141">
        <f t="shared" si="44"/>
        <v>1.6509022893077021E-4</v>
      </c>
      <c r="T141">
        <f t="shared" si="45"/>
        <v>5.6520881712597581E-5</v>
      </c>
      <c r="U141">
        <f t="shared" si="46"/>
        <v>3.55763699444945E-2</v>
      </c>
      <c r="V141">
        <f t="shared" si="47"/>
        <v>4.5683359391851788</v>
      </c>
      <c r="X141">
        <f t="shared" si="48"/>
        <v>1</v>
      </c>
      <c r="Y141">
        <f t="shared" si="49"/>
        <v>78290.646629526542</v>
      </c>
      <c r="Z141">
        <f t="shared" si="50"/>
        <v>109196213.98774649</v>
      </c>
      <c r="AA141">
        <f t="shared" si="51"/>
        <v>10233868349.506208</v>
      </c>
      <c r="AB141">
        <f t="shared" si="52"/>
        <v>93797823822.441177</v>
      </c>
      <c r="AC141">
        <f t="shared" si="53"/>
        <v>29561836344647.352</v>
      </c>
      <c r="AD141">
        <f t="shared" si="54"/>
        <v>10120896106720.213</v>
      </c>
      <c r="AE141">
        <f t="shared" si="55"/>
        <v>6370472879268970</v>
      </c>
      <c r="AF141">
        <f t="shared" si="56"/>
        <v>8.1802781591753088E+17</v>
      </c>
      <c r="AR141">
        <f t="shared" si="57"/>
        <v>1</v>
      </c>
      <c r="AS141">
        <f t="shared" si="58"/>
        <v>1.000000000000363</v>
      </c>
      <c r="AT141">
        <f t="shared" si="59"/>
        <v>1.0000000005964567</v>
      </c>
      <c r="AU141">
        <f t="shared" si="60"/>
        <v>1.0000000633261688</v>
      </c>
      <c r="AV141">
        <f t="shared" si="61"/>
        <v>1.0000006074843999</v>
      </c>
      <c r="AW141">
        <f t="shared" si="62"/>
        <v>1.0002204741050322</v>
      </c>
      <c r="AX141">
        <f t="shared" si="63"/>
        <v>1.000078916022207</v>
      </c>
      <c r="AY141">
        <f t="shared" si="64"/>
        <v>1.0617545544461624</v>
      </c>
      <c r="AZ141">
        <f t="shared" si="65"/>
        <v>11.335863282023158</v>
      </c>
      <c r="BA141">
        <f t="shared" si="66"/>
        <v>19.397917898003946</v>
      </c>
      <c r="BB141">
        <f t="shared" si="67"/>
        <v>0.48936741603481526</v>
      </c>
    </row>
    <row r="142" spans="1:54" x14ac:dyDescent="0.25">
      <c r="A142">
        <f t="shared" si="68"/>
        <v>-44.149999999999977</v>
      </c>
      <c r="C142">
        <f t="shared" si="71"/>
        <v>4.0135330764183822E-18</v>
      </c>
      <c r="D142">
        <f t="shared" si="70"/>
        <v>4.0589907288506804E-13</v>
      </c>
      <c r="E142">
        <f t="shared" si="70"/>
        <v>6.678052680615404E-10</v>
      </c>
      <c r="F142">
        <f t="shared" si="70"/>
        <v>6.9608593280485025E-8</v>
      </c>
      <c r="G142">
        <f t="shared" si="70"/>
        <v>6.7021604986332705E-7</v>
      </c>
      <c r="H142">
        <f t="shared" si="70"/>
        <v>2.4127062144262736E-4</v>
      </c>
      <c r="I142">
        <f t="shared" si="70"/>
        <v>8.0643310664023186E-5</v>
      </c>
      <c r="J142">
        <f t="shared" si="70"/>
        <v>5.8864234016377304E-2</v>
      </c>
      <c r="K142">
        <f t="shared" si="70"/>
        <v>8.4569666886145924</v>
      </c>
      <c r="L142">
        <f t="shared" ref="L142:L205" si="72">MIN(C142:K142)</f>
        <v>4.0135330764183822E-18</v>
      </c>
      <c r="N142">
        <f t="shared" ref="N142:N205" si="73">C142/($B$9*10)</f>
        <v>2.1123858296938853E-18</v>
      </c>
      <c r="O142">
        <f t="shared" ref="O142:O205" si="74">D142/($B$9*10)</f>
        <v>2.1363109099214108E-13</v>
      </c>
      <c r="P142">
        <f t="shared" ref="P142:P205" si="75">E142/($B$9*10)</f>
        <v>3.5147645687449496E-10</v>
      </c>
      <c r="Q142">
        <f t="shared" ref="Q142:Q205" si="76">F142/($B$9*10)</f>
        <v>3.6636101726571065E-8</v>
      </c>
      <c r="R142">
        <f t="shared" ref="R142:R205" si="77">G142/($B$9*10)</f>
        <v>3.527452894017511E-7</v>
      </c>
      <c r="S142">
        <f t="shared" ref="S142:S205" si="78">H142/($B$9*10)</f>
        <v>1.2698453760138283E-4</v>
      </c>
      <c r="T142">
        <f t="shared" ref="T142:T205" si="79">I142/($B$9*10)</f>
        <v>4.2443847717906946E-5</v>
      </c>
      <c r="U142">
        <f t="shared" ref="U142:U205" si="80">J142/($B$9*10)</f>
        <v>3.098117579809332E-2</v>
      </c>
      <c r="V142">
        <f t="shared" ref="V142:V205" si="81">K142/($B$9*10)</f>
        <v>4.4510350992708387</v>
      </c>
      <c r="X142">
        <f t="shared" ref="X142:X205" si="82">C142/$L142</f>
        <v>1</v>
      </c>
      <c r="Y142">
        <f t="shared" ref="Y142:Y205" si="83">D142/$L142</f>
        <v>101132.60938845592</v>
      </c>
      <c r="Z142">
        <f t="shared" ref="Z142:Z205" si="84">E142/$L142</f>
        <v>166388380.34878737</v>
      </c>
      <c r="AA142">
        <f t="shared" ref="AA142:AA205" si="85">F142/$L142</f>
        <v>17343470691.56403</v>
      </c>
      <c r="AB142">
        <f t="shared" ref="AB142:AB205" si="86">G142/$L142</f>
        <v>166989043593.83478</v>
      </c>
      <c r="AC142">
        <f t="shared" ref="AC142:AC205" si="87">H142/$L142</f>
        <v>60114272599425.969</v>
      </c>
      <c r="AD142">
        <f t="shared" ref="AD142:AD205" si="88">I142/$L142</f>
        <v>20092848153624.309</v>
      </c>
      <c r="AE142">
        <f t="shared" ref="AE142:AE205" si="89">J142/$L142</f>
        <v>1.4666437997542774E+16</v>
      </c>
      <c r="AF142">
        <f t="shared" ref="AF142:AF205" si="90">K142/$L142</f>
        <v>2.1071127427113334E+18</v>
      </c>
      <c r="AR142">
        <f t="shared" ref="AR142:AR205" si="91">((AH$13+N142)/AH$13)</f>
        <v>1</v>
      </c>
      <c r="AS142">
        <f t="shared" ref="AS142:AS205" si="92">((AI$13+O142)/AI$13)</f>
        <v>1.0000000000001774</v>
      </c>
      <c r="AT142">
        <f t="shared" ref="AT142:AT205" si="93">((AJ$13+P142)/AJ$13)</f>
        <v>1.0000000003437777</v>
      </c>
      <c r="AU142">
        <f t="shared" ref="AU142:AU205" si="94">((AK$13+Q142)/AK$13)</f>
        <v>1.0000000405940781</v>
      </c>
      <c r="AV142">
        <f t="shared" ref="AV142:AV205" si="95">((AL$13+R142)/AL$13)</f>
        <v>1.0000004090850692</v>
      </c>
      <c r="AW142">
        <f t="shared" ref="AW142:AW205" si="96">((AM$13+S142)/AM$13)</f>
        <v>1.0001695848534582</v>
      </c>
      <c r="AX142">
        <f t="shared" ref="AX142:AX205" si="97">((AN$13+T142)/AN$13)</f>
        <v>1.0000592612770283</v>
      </c>
      <c r="AY142">
        <f t="shared" ref="AY142:AY205" si="98">((AO$13+U142)/AO$13)</f>
        <v>1.0537780754645416</v>
      </c>
      <c r="AZ142">
        <f t="shared" ref="AZ142:AZ205" si="99">((AP$13+V142)/AP$13)</f>
        <v>11.070470049047092</v>
      </c>
      <c r="BA142">
        <f t="shared" ref="BA142:BA205" si="100">SUM(AR142:AZ142)</f>
        <v>19.124477420665222</v>
      </c>
      <c r="BB142">
        <f t="shared" ref="BB142:BB205" si="101">(BA142^0.5)/9</f>
        <v>0.48590601922016308</v>
      </c>
    </row>
    <row r="143" spans="1:54" x14ac:dyDescent="0.25">
      <c r="A143">
        <f t="shared" ref="A143:A156" si="102">A142+$B$11</f>
        <v>-43.149999999999977</v>
      </c>
      <c r="C143">
        <f t="shared" si="71"/>
        <v>1.4512439098968776E-18</v>
      </c>
      <c r="D143">
        <f t="shared" si="70"/>
        <v>1.9185194405876028E-13</v>
      </c>
      <c r="E143">
        <f t="shared" si="70"/>
        <v>3.7519490886571109E-10</v>
      </c>
      <c r="F143">
        <f t="shared" si="70"/>
        <v>4.3711046160584604E-8</v>
      </c>
      <c r="G143">
        <f t="shared" si="70"/>
        <v>4.4313294701642987E-7</v>
      </c>
      <c r="H143">
        <f t="shared" si="70"/>
        <v>1.8333753486106074E-4</v>
      </c>
      <c r="I143">
        <f t="shared" si="70"/>
        <v>5.9759713282761843E-5</v>
      </c>
      <c r="J143">
        <f t="shared" si="70"/>
        <v>5.0933533924722454E-2</v>
      </c>
      <c r="K143">
        <f t="shared" si="70"/>
        <v>8.2298892343102121</v>
      </c>
      <c r="L143">
        <f t="shared" si="72"/>
        <v>1.4512439098968776E-18</v>
      </c>
      <c r="N143">
        <f t="shared" si="73"/>
        <v>7.6381258415625144E-19</v>
      </c>
      <c r="O143">
        <f t="shared" si="74"/>
        <v>1.0097470739934752E-13</v>
      </c>
      <c r="P143">
        <f t="shared" si="75"/>
        <v>1.9747100466616373E-10</v>
      </c>
      <c r="Q143">
        <f t="shared" si="76"/>
        <v>2.3005813768728739E-8</v>
      </c>
      <c r="R143">
        <f t="shared" si="77"/>
        <v>2.3322786685075258E-7</v>
      </c>
      <c r="S143">
        <f t="shared" si="78"/>
        <v>9.6493439400558283E-5</v>
      </c>
      <c r="T143">
        <f t="shared" si="79"/>
        <v>3.1452480675137812E-5</v>
      </c>
      <c r="U143">
        <f t="shared" si="80"/>
        <v>2.6807123118274979E-2</v>
      </c>
      <c r="V143">
        <f t="shared" si="81"/>
        <v>4.3315206496369543</v>
      </c>
      <c r="X143">
        <f t="shared" si="82"/>
        <v>1</v>
      </c>
      <c r="Y143">
        <f t="shared" si="83"/>
        <v>132198.27676823319</v>
      </c>
      <c r="Z143">
        <f t="shared" si="84"/>
        <v>258533321.86756372</v>
      </c>
      <c r="AA143">
        <f t="shared" si="85"/>
        <v>30119710313.678848</v>
      </c>
      <c r="AB143">
        <f t="shared" si="86"/>
        <v>305346981299.59283</v>
      </c>
      <c r="AC143">
        <f t="shared" si="87"/>
        <v>126331303518847.03</v>
      </c>
      <c r="AD143">
        <f t="shared" si="88"/>
        <v>41178269810626.281</v>
      </c>
      <c r="AE143">
        <f t="shared" si="89"/>
        <v>3.509646695319582E+16</v>
      </c>
      <c r="AF143">
        <f t="shared" si="90"/>
        <v>5.6709207723014738E+18</v>
      </c>
      <c r="AR143">
        <f t="shared" si="91"/>
        <v>1</v>
      </c>
      <c r="AS143">
        <f t="shared" si="92"/>
        <v>1.0000000000000839</v>
      </c>
      <c r="AT143">
        <f t="shared" si="93"/>
        <v>1.0000000001931455</v>
      </c>
      <c r="AU143">
        <f t="shared" si="94"/>
        <v>1.0000000254912438</v>
      </c>
      <c r="AV143">
        <f t="shared" si="95"/>
        <v>1.0000002704785602</v>
      </c>
      <c r="AW143">
        <f t="shared" si="96"/>
        <v>1.0001288647113225</v>
      </c>
      <c r="AX143">
        <f t="shared" si="97"/>
        <v>1.0000439148256046</v>
      </c>
      <c r="AY143">
        <f t="shared" si="98"/>
        <v>1.0465326267613952</v>
      </c>
      <c r="AZ143">
        <f t="shared" si="99"/>
        <v>10.800068522520476</v>
      </c>
      <c r="BA143">
        <f t="shared" si="100"/>
        <v>18.846774224981832</v>
      </c>
      <c r="BB143">
        <f t="shared" si="101"/>
        <v>0.4823652402482746</v>
      </c>
    </row>
    <row r="144" spans="1:54" x14ac:dyDescent="0.25">
      <c r="A144">
        <f t="shared" si="102"/>
        <v>-42.149999999999977</v>
      </c>
      <c r="C144">
        <f t="shared" si="71"/>
        <v>5.0002462299655682E-19</v>
      </c>
      <c r="D144">
        <f t="shared" si="70"/>
        <v>8.7512843209007798E-14</v>
      </c>
      <c r="E144">
        <f t="shared" si="70"/>
        <v>2.0510818581322221E-10</v>
      </c>
      <c r="F144">
        <f t="shared" si="70"/>
        <v>2.6849198657420841E-8</v>
      </c>
      <c r="G144">
        <f t="shared" si="70"/>
        <v>2.8729461112616945E-7</v>
      </c>
      <c r="H144">
        <f t="shared" si="70"/>
        <v>1.3751175485591442E-4</v>
      </c>
      <c r="I144">
        <f t="shared" si="70"/>
        <v>4.3658884095144961E-5</v>
      </c>
      <c r="J144">
        <f t="shared" si="70"/>
        <v>4.3769745973650187E-2</v>
      </c>
      <c r="K144">
        <f t="shared" si="70"/>
        <v>7.9985723274667544</v>
      </c>
      <c r="L144">
        <f t="shared" si="72"/>
        <v>5.0002462299655682E-19</v>
      </c>
      <c r="N144">
        <f t="shared" si="73"/>
        <v>2.6317085420871413E-19</v>
      </c>
      <c r="O144">
        <f t="shared" si="74"/>
        <v>4.6059391162635683E-14</v>
      </c>
      <c r="P144">
        <f t="shared" si="75"/>
        <v>1.0795167674380117E-10</v>
      </c>
      <c r="Q144">
        <f t="shared" si="76"/>
        <v>1.4131157188116233E-8</v>
      </c>
      <c r="R144">
        <f t="shared" si="77"/>
        <v>1.5120769006640497E-7</v>
      </c>
      <c r="S144">
        <f t="shared" si="78"/>
        <v>7.2374607818902328E-5</v>
      </c>
      <c r="T144">
        <f t="shared" si="79"/>
        <v>2.2978360050076297E-5</v>
      </c>
      <c r="U144">
        <f t="shared" si="80"/>
        <v>2.303670840718431E-2</v>
      </c>
      <c r="V144">
        <f t="shared" si="81"/>
        <v>4.2097749091930288</v>
      </c>
      <c r="X144">
        <f t="shared" si="82"/>
        <v>1</v>
      </c>
      <c r="Y144">
        <f t="shared" si="83"/>
        <v>175017.06752871332</v>
      </c>
      <c r="Z144">
        <f t="shared" si="84"/>
        <v>410196171.10862678</v>
      </c>
      <c r="AA144">
        <f t="shared" si="85"/>
        <v>53695753014.158516</v>
      </c>
      <c r="AB144">
        <f t="shared" si="86"/>
        <v>574560927428.8634</v>
      </c>
      <c r="AC144">
        <f t="shared" si="87"/>
        <v>275009966572908.81</v>
      </c>
      <c r="AD144">
        <f t="shared" si="88"/>
        <v>87313468351828.734</v>
      </c>
      <c r="AE144">
        <f t="shared" si="89"/>
        <v>8.7535181190370272E+16</v>
      </c>
      <c r="AF144">
        <f t="shared" si="90"/>
        <v>1.5996356898451845E+19</v>
      </c>
      <c r="AR144">
        <f t="shared" si="91"/>
        <v>1</v>
      </c>
      <c r="AS144">
        <f t="shared" si="92"/>
        <v>1.0000000000000382</v>
      </c>
      <c r="AT144">
        <f t="shared" si="93"/>
        <v>1.0000000001055871</v>
      </c>
      <c r="AU144">
        <f t="shared" si="94"/>
        <v>1.0000000156578148</v>
      </c>
      <c r="AV144">
        <f t="shared" si="95"/>
        <v>1.000000175358283</v>
      </c>
      <c r="AW144">
        <f t="shared" si="96"/>
        <v>1.0000966545808876</v>
      </c>
      <c r="AX144">
        <f t="shared" si="97"/>
        <v>1.0000320830234251</v>
      </c>
      <c r="AY144">
        <f t="shared" si="98"/>
        <v>1.0399878252281323</v>
      </c>
      <c r="AZ144">
        <f t="shared" si="99"/>
        <v>10.524618698963602</v>
      </c>
      <c r="BA144">
        <f t="shared" si="100"/>
        <v>18.56473545291777</v>
      </c>
      <c r="BB144">
        <f t="shared" si="101"/>
        <v>0.4787423783736266</v>
      </c>
    </row>
    <row r="145" spans="1:54" x14ac:dyDescent="0.25">
      <c r="A145">
        <f t="shared" si="102"/>
        <v>-41.149999999999977</v>
      </c>
      <c r="C145">
        <f t="shared" si="71"/>
        <v>1.635880338046358E-19</v>
      </c>
      <c r="D145">
        <f t="shared" si="70"/>
        <v>3.8424568914619905E-14</v>
      </c>
      <c r="E145">
        <f t="shared" si="70"/>
        <v>1.088834404780266E-10</v>
      </c>
      <c r="F145">
        <f t="shared" si="70"/>
        <v>1.6105871140563517E-8</v>
      </c>
      <c r="G145">
        <f t="shared" si="70"/>
        <v>1.8237847362460492E-7</v>
      </c>
      <c r="H145">
        <f t="shared" si="70"/>
        <v>1.0170849435280551E-4</v>
      </c>
      <c r="I145">
        <f t="shared" si="70"/>
        <v>3.1413076298200653E-5</v>
      </c>
      <c r="J145">
        <f t="shared" si="70"/>
        <v>3.7337457291508537E-2</v>
      </c>
      <c r="K145">
        <f t="shared" si="70"/>
        <v>7.76299287933168</v>
      </c>
      <c r="L145">
        <f t="shared" si="72"/>
        <v>1.635880338046358E-19</v>
      </c>
      <c r="N145">
        <f t="shared" si="73"/>
        <v>8.6098965160334628E-20</v>
      </c>
      <c r="O145">
        <f t="shared" si="74"/>
        <v>2.0223457323484162E-14</v>
      </c>
      <c r="P145">
        <f t="shared" si="75"/>
        <v>5.730707393580348E-11</v>
      </c>
      <c r="Q145">
        <f t="shared" si="76"/>
        <v>8.4767742845071152E-9</v>
      </c>
      <c r="R145">
        <f t="shared" si="77"/>
        <v>9.5988670328739437E-8</v>
      </c>
      <c r="S145">
        <f t="shared" si="78"/>
        <v>5.3530786501476587E-5</v>
      </c>
      <c r="T145">
        <f t="shared" si="79"/>
        <v>1.6533198051684555E-5</v>
      </c>
      <c r="U145">
        <f t="shared" si="80"/>
        <v>1.9651293311320282E-2</v>
      </c>
      <c r="V145">
        <f t="shared" si="81"/>
        <v>4.0857857259640422</v>
      </c>
      <c r="X145">
        <f t="shared" si="82"/>
        <v>1</v>
      </c>
      <c r="Y145">
        <f t="shared" si="83"/>
        <v>234886.18342652285</v>
      </c>
      <c r="Z145">
        <f t="shared" si="84"/>
        <v>665595385.83402812</v>
      </c>
      <c r="AA145">
        <f t="shared" si="85"/>
        <v>98453846323.490097</v>
      </c>
      <c r="AB145">
        <f t="shared" si="86"/>
        <v>1114864390646.1367</v>
      </c>
      <c r="AC145">
        <f t="shared" si="87"/>
        <v>621735538885872.25</v>
      </c>
      <c r="AD145">
        <f t="shared" si="88"/>
        <v>192025514138250.25</v>
      </c>
      <c r="AE145">
        <f t="shared" si="89"/>
        <v>2.2824076078876656E+17</v>
      </c>
      <c r="AF145">
        <f t="shared" si="90"/>
        <v>4.7454527686313509E+19</v>
      </c>
      <c r="AR145">
        <f t="shared" si="91"/>
        <v>1</v>
      </c>
      <c r="AS145">
        <f t="shared" si="92"/>
        <v>1.0000000000000169</v>
      </c>
      <c r="AT145">
        <f t="shared" si="93"/>
        <v>1.0000000000560518</v>
      </c>
      <c r="AU145">
        <f t="shared" si="94"/>
        <v>1.0000000093925614</v>
      </c>
      <c r="AV145">
        <f t="shared" si="95"/>
        <v>1.0000001113197909</v>
      </c>
      <c r="AW145">
        <f t="shared" si="96"/>
        <v>1.0000714891021838</v>
      </c>
      <c r="AX145">
        <f t="shared" si="97"/>
        <v>1.0000230841095374</v>
      </c>
      <c r="AY145">
        <f t="shared" si="98"/>
        <v>1.0341113178389139</v>
      </c>
      <c r="AZ145">
        <f t="shared" si="99"/>
        <v>10.244093084524419</v>
      </c>
      <c r="BA145">
        <f t="shared" si="100"/>
        <v>18.278299096343474</v>
      </c>
      <c r="BB145">
        <f t="shared" si="101"/>
        <v>0.47503474981847865</v>
      </c>
    </row>
    <row r="146" spans="1:54" x14ac:dyDescent="0.25">
      <c r="A146">
        <f t="shared" si="102"/>
        <v>-40.149999999999977</v>
      </c>
      <c r="C146">
        <f t="shared" si="71"/>
        <v>5.0622119384363149E-20</v>
      </c>
      <c r="D146">
        <f t="shared" si="70"/>
        <v>1.619346728313449E-14</v>
      </c>
      <c r="E146">
        <f t="shared" si="70"/>
        <v>5.6006830097504181E-11</v>
      </c>
      <c r="F146">
        <f t="shared" si="70"/>
        <v>9.4184885924751783E-9</v>
      </c>
      <c r="G146">
        <f t="shared" si="70"/>
        <v>1.1318499184534186E-7</v>
      </c>
      <c r="H146">
        <f t="shared" si="70"/>
        <v>7.4105418407042841E-5</v>
      </c>
      <c r="I146">
        <f t="shared" si="70"/>
        <v>2.2234476280562719E-5</v>
      </c>
      <c r="J146">
        <f t="shared" si="70"/>
        <v>3.1599257783947662E-2</v>
      </c>
      <c r="K146">
        <f t="shared" si="70"/>
        <v>7.5231402837028956</v>
      </c>
      <c r="L146">
        <f t="shared" si="72"/>
        <v>5.0622119384363149E-20</v>
      </c>
      <c r="N146">
        <f t="shared" si="73"/>
        <v>2.6643220728612185E-20</v>
      </c>
      <c r="O146">
        <f t="shared" si="74"/>
        <v>8.5228775174392066E-15</v>
      </c>
      <c r="P146">
        <f t="shared" si="75"/>
        <v>2.9477278998686415E-11</v>
      </c>
      <c r="Q146">
        <f t="shared" si="76"/>
        <v>4.9570992591974621E-9</v>
      </c>
      <c r="R146">
        <f t="shared" si="77"/>
        <v>5.9571048339653614E-8</v>
      </c>
      <c r="S146">
        <f t="shared" si="78"/>
        <v>3.9002851793180447E-5</v>
      </c>
      <c r="T146">
        <f t="shared" si="79"/>
        <v>1.1702355937138274E-5</v>
      </c>
      <c r="U146">
        <f t="shared" si="80"/>
        <v>1.6631188307340877E-2</v>
      </c>
      <c r="V146">
        <f t="shared" si="81"/>
        <v>3.9595475177383661</v>
      </c>
      <c r="X146">
        <f t="shared" si="82"/>
        <v>1</v>
      </c>
      <c r="Y146">
        <f t="shared" si="83"/>
        <v>319889.16070820513</v>
      </c>
      <c r="Z146">
        <f t="shared" si="84"/>
        <v>1106370708.6670167</v>
      </c>
      <c r="AA146">
        <f t="shared" si="85"/>
        <v>186054805824.35846</v>
      </c>
      <c r="AB146">
        <f t="shared" si="86"/>
        <v>2235880149267.397</v>
      </c>
      <c r="AC146">
        <f t="shared" si="87"/>
        <v>1463894031073174.2</v>
      </c>
      <c r="AD146">
        <f t="shared" si="88"/>
        <v>439224523804327.5</v>
      </c>
      <c r="AE146">
        <f t="shared" si="89"/>
        <v>6.2421838848786867E+17</v>
      </c>
      <c r="AF146">
        <f t="shared" si="90"/>
        <v>1.4861369644722432E+20</v>
      </c>
      <c r="AR146">
        <f t="shared" si="91"/>
        <v>1</v>
      </c>
      <c r="AS146">
        <f t="shared" si="92"/>
        <v>1.0000000000000071</v>
      </c>
      <c r="AT146">
        <f t="shared" si="93"/>
        <v>1.0000000000288316</v>
      </c>
      <c r="AU146">
        <f t="shared" si="94"/>
        <v>1.0000000054926388</v>
      </c>
      <c r="AV146">
        <f t="shared" si="95"/>
        <v>1.0000000690856183</v>
      </c>
      <c r="AW146">
        <f t="shared" si="96"/>
        <v>1.0000520873882028</v>
      </c>
      <c r="AX146">
        <f t="shared" si="97"/>
        <v>1.0000163391538317</v>
      </c>
      <c r="AY146">
        <f t="shared" si="98"/>
        <v>1.0288689269150406</v>
      </c>
      <c r="AZ146">
        <f t="shared" si="99"/>
        <v>9.9584790494451862</v>
      </c>
      <c r="BA146">
        <f t="shared" si="100"/>
        <v>17.987416477509356</v>
      </c>
      <c r="BB146">
        <f t="shared" si="101"/>
        <v>0.4712397161665261</v>
      </c>
    </row>
    <row r="147" spans="1:54" x14ac:dyDescent="0.25">
      <c r="A147">
        <f t="shared" si="102"/>
        <v>-39.149999999999977</v>
      </c>
      <c r="C147">
        <f t="shared" si="71"/>
        <v>1.4753856454159709E-20</v>
      </c>
      <c r="D147">
        <f t="shared" si="70"/>
        <v>6.5297996220508512E-15</v>
      </c>
      <c r="E147">
        <f t="shared" si="70"/>
        <v>2.7846504202236245E-11</v>
      </c>
      <c r="F147">
        <f t="shared" si="70"/>
        <v>5.35889343921278E-9</v>
      </c>
      <c r="G147">
        <f t="shared" si="70"/>
        <v>6.8551973400484495E-8</v>
      </c>
      <c r="H147">
        <f t="shared" si="70"/>
        <v>5.3127339203192899E-5</v>
      </c>
      <c r="I147">
        <f t="shared" si="70"/>
        <v>1.5462376196886717E-5</v>
      </c>
      <c r="J147">
        <f t="shared" si="70"/>
        <v>2.6515936066621976E-2</v>
      </c>
      <c r="K147">
        <f t="shared" si="70"/>
        <v>7.2790186954131526</v>
      </c>
      <c r="L147">
        <f t="shared" si="72"/>
        <v>1.4753856454159709E-20</v>
      </c>
      <c r="N147">
        <f t="shared" si="73"/>
        <v>7.7651876074524785E-21</v>
      </c>
      <c r="O147">
        <f t="shared" si="74"/>
        <v>3.4367366431846588E-15</v>
      </c>
      <c r="P147">
        <f t="shared" si="75"/>
        <v>1.4656054843282234E-11</v>
      </c>
      <c r="Q147">
        <f t="shared" si="76"/>
        <v>2.8204702311646214E-9</v>
      </c>
      <c r="R147">
        <f t="shared" si="77"/>
        <v>3.6079986000255002E-8</v>
      </c>
      <c r="S147">
        <f t="shared" si="78"/>
        <v>2.7961757475364685E-5</v>
      </c>
      <c r="T147">
        <f t="shared" si="79"/>
        <v>8.1380927352035366E-6</v>
      </c>
      <c r="U147">
        <f t="shared" si="80"/>
        <v>1.3955755824537883E-2</v>
      </c>
      <c r="V147">
        <f t="shared" si="81"/>
        <v>3.8310624712700805</v>
      </c>
      <c r="X147">
        <f t="shared" si="82"/>
        <v>1</v>
      </c>
      <c r="Y147">
        <f t="shared" si="83"/>
        <v>442582.56424948719</v>
      </c>
      <c r="Z147">
        <f t="shared" si="84"/>
        <v>1887405119.3839011</v>
      </c>
      <c r="AA147">
        <f t="shared" si="85"/>
        <v>363219843968.44873</v>
      </c>
      <c r="AB147">
        <f t="shared" si="86"/>
        <v>4646376600821.334</v>
      </c>
      <c r="AC147">
        <f t="shared" si="87"/>
        <v>3600912030577209</v>
      </c>
      <c r="AD147">
        <f t="shared" si="88"/>
        <v>1048022681048062.4</v>
      </c>
      <c r="AE147">
        <f t="shared" si="89"/>
        <v>1.7972206893165251E+18</v>
      </c>
      <c r="AF147">
        <f t="shared" si="90"/>
        <v>4.9336380071400944E+20</v>
      </c>
      <c r="AR147">
        <f t="shared" si="91"/>
        <v>1</v>
      </c>
      <c r="AS147">
        <f t="shared" si="92"/>
        <v>1.0000000000000027</v>
      </c>
      <c r="AT147">
        <f t="shared" si="93"/>
        <v>1.000000000014335</v>
      </c>
      <c r="AU147">
        <f t="shared" si="94"/>
        <v>1.0000000031251792</v>
      </c>
      <c r="AV147">
        <f t="shared" si="95"/>
        <v>1.00000004184261</v>
      </c>
      <c r="AW147">
        <f t="shared" si="96"/>
        <v>1.0000373422672828</v>
      </c>
      <c r="AX147">
        <f t="shared" si="97"/>
        <v>1.0000113626307225</v>
      </c>
      <c r="AY147">
        <f t="shared" si="98"/>
        <v>1.0242248291281091</v>
      </c>
      <c r="AZ147">
        <f t="shared" si="99"/>
        <v>9.6677815412585488</v>
      </c>
      <c r="BA147">
        <f t="shared" si="100"/>
        <v>17.69205512026679</v>
      </c>
      <c r="BB147">
        <f t="shared" si="101"/>
        <v>0.46735471922677818</v>
      </c>
    </row>
    <row r="148" spans="1:54" x14ac:dyDescent="0.25">
      <c r="A148">
        <f t="shared" si="102"/>
        <v>-38.149999999999977</v>
      </c>
      <c r="C148">
        <f t="shared" si="71"/>
        <v>4.0308887207602458E-21</v>
      </c>
      <c r="D148">
        <f t="shared" si="70"/>
        <v>2.5106229019446617E-15</v>
      </c>
      <c r="E148">
        <f t="shared" si="70"/>
        <v>1.3347227108775042E-11</v>
      </c>
      <c r="F148">
        <f t="shared" si="70"/>
        <v>2.9602603801356373E-9</v>
      </c>
      <c r="G148">
        <f t="shared" si="70"/>
        <v>4.0442186120874148E-8</v>
      </c>
      <c r="H148">
        <f t="shared" si="70"/>
        <v>3.7429078475360545E-5</v>
      </c>
      <c r="I148">
        <f t="shared" si="70"/>
        <v>1.0550074936525839E-5</v>
      </c>
      <c r="J148">
        <f t="shared" si="70"/>
        <v>2.2046713784497511E-2</v>
      </c>
      <c r="K148">
        <f t="shared" si="70"/>
        <v>7.0306496538951668</v>
      </c>
      <c r="L148">
        <f t="shared" si="72"/>
        <v>4.0308887207602458E-21</v>
      </c>
      <c r="N148">
        <f t="shared" si="73"/>
        <v>2.1215203793474979E-21</v>
      </c>
      <c r="O148">
        <f t="shared" si="74"/>
        <v>1.3213804747077167E-15</v>
      </c>
      <c r="P148">
        <f t="shared" si="75"/>
        <v>7.0248563730394963E-12</v>
      </c>
      <c r="Q148">
        <f t="shared" si="76"/>
        <v>1.5580317790187565E-9</v>
      </c>
      <c r="R148">
        <f t="shared" si="77"/>
        <v>2.1285361116249552E-8</v>
      </c>
      <c r="S148">
        <f t="shared" si="78"/>
        <v>1.9699514987031866E-5</v>
      </c>
      <c r="T148">
        <f t="shared" si="79"/>
        <v>5.552671019224126E-6</v>
      </c>
      <c r="U148">
        <f t="shared" si="80"/>
        <v>1.1603533570788164E-2</v>
      </c>
      <c r="V148">
        <f t="shared" si="81"/>
        <v>3.7003419231027195</v>
      </c>
      <c r="X148">
        <f t="shared" si="82"/>
        <v>1</v>
      </c>
      <c r="Y148">
        <f t="shared" si="83"/>
        <v>622845.99647075986</v>
      </c>
      <c r="Z148">
        <f t="shared" si="84"/>
        <v>3311236809.895781</v>
      </c>
      <c r="AA148">
        <f t="shared" si="85"/>
        <v>734393972448.16956</v>
      </c>
      <c r="AB148">
        <f t="shared" si="86"/>
        <v>10033069360755.398</v>
      </c>
      <c r="AC148">
        <f t="shared" si="87"/>
        <v>9285564814178554</v>
      </c>
      <c r="AD148">
        <f t="shared" si="88"/>
        <v>2617307414662651</v>
      </c>
      <c r="AE148">
        <f t="shared" si="89"/>
        <v>5.469442426170324E+18</v>
      </c>
      <c r="AF148">
        <f t="shared" si="90"/>
        <v>1.7441934374633768E+21</v>
      </c>
      <c r="AR148">
        <f t="shared" si="91"/>
        <v>1</v>
      </c>
      <c r="AS148">
        <f t="shared" si="92"/>
        <v>1.0000000000000011</v>
      </c>
      <c r="AT148">
        <f t="shared" si="93"/>
        <v>1.0000000000068709</v>
      </c>
      <c r="AU148">
        <f t="shared" si="94"/>
        <v>1.0000000017263535</v>
      </c>
      <c r="AV148">
        <f t="shared" si="95"/>
        <v>1.0000000246850169</v>
      </c>
      <c r="AW148">
        <f t="shared" si="96"/>
        <v>1.0000263082374072</v>
      </c>
      <c r="AX148">
        <f t="shared" si="97"/>
        <v>1.0000077527932365</v>
      </c>
      <c r="AY148">
        <f t="shared" si="98"/>
        <v>1.0201417695729802</v>
      </c>
      <c r="AZ148">
        <f t="shared" si="99"/>
        <v>9.372026208902243</v>
      </c>
      <c r="BA148">
        <f t="shared" si="100"/>
        <v>17.39220206592411</v>
      </c>
      <c r="BB148">
        <f t="shared" si="101"/>
        <v>0.4633773235968226</v>
      </c>
    </row>
    <row r="149" spans="1:54" x14ac:dyDescent="0.25">
      <c r="A149">
        <f t="shared" si="102"/>
        <v>-37.149999999999977</v>
      </c>
      <c r="C149">
        <f t="shared" si="71"/>
        <v>1.0269737309945169E-21</v>
      </c>
      <c r="D149">
        <f t="shared" si="70"/>
        <v>9.1688504275119412E-16</v>
      </c>
      <c r="E149">
        <f t="shared" si="70"/>
        <v>6.1491821778054839E-12</v>
      </c>
      <c r="F149">
        <f t="shared" si="70"/>
        <v>1.5838308003435297E-9</v>
      </c>
      <c r="G149">
        <f t="shared" si="70"/>
        <v>2.3190542569685332E-8</v>
      </c>
      <c r="H149">
        <f t="shared" si="70"/>
        <v>2.5876843408224859E-5</v>
      </c>
      <c r="I149">
        <f t="shared" si="70"/>
        <v>7.0517514515206654E-6</v>
      </c>
      <c r="J149">
        <f t="shared" si="70"/>
        <v>1.8149519016170904E-2</v>
      </c>
      <c r="K149">
        <f t="shared" si="70"/>
        <v>6.7780751015311367</v>
      </c>
      <c r="L149">
        <f t="shared" si="72"/>
        <v>1.0269737309945169E-21</v>
      </c>
      <c r="N149">
        <f t="shared" si="73"/>
        <v>5.405124899971142E-22</v>
      </c>
      <c r="O149">
        <f t="shared" si="74"/>
        <v>4.8257107513220744E-16</v>
      </c>
      <c r="P149">
        <f t="shared" si="75"/>
        <v>3.2364116725292023E-12</v>
      </c>
      <c r="Q149">
        <f t="shared" si="76"/>
        <v>8.3359515807554202E-10</v>
      </c>
      <c r="R149">
        <f t="shared" si="77"/>
        <v>1.2205548720887017E-8</v>
      </c>
      <c r="S149">
        <f t="shared" si="78"/>
        <v>1.3619391267486768E-5</v>
      </c>
      <c r="T149">
        <f t="shared" si="79"/>
        <v>3.7114481323792978E-6</v>
      </c>
      <c r="U149">
        <f t="shared" si="80"/>
        <v>9.5523784295636349E-3</v>
      </c>
      <c r="V149">
        <f t="shared" si="81"/>
        <v>3.5674079481742824</v>
      </c>
      <c r="X149">
        <f t="shared" si="82"/>
        <v>1</v>
      </c>
      <c r="Y149">
        <f t="shared" si="83"/>
        <v>892802.81966247247</v>
      </c>
      <c r="Z149">
        <f t="shared" si="84"/>
        <v>5987672315.4842949</v>
      </c>
      <c r="AA149">
        <f t="shared" si="85"/>
        <v>1542231074216.2361</v>
      </c>
      <c r="AB149">
        <f t="shared" si="86"/>
        <v>22581436963560.609</v>
      </c>
      <c r="AC149">
        <f t="shared" si="87"/>
        <v>2.51971814149188E+16</v>
      </c>
      <c r="AD149">
        <f t="shared" si="88"/>
        <v>6866535373491764</v>
      </c>
      <c r="AE149">
        <f t="shared" si="89"/>
        <v>1.7672817199126397E+19</v>
      </c>
      <c r="AF149">
        <f t="shared" si="90"/>
        <v>6.6000472037072243E+21</v>
      </c>
      <c r="AR149">
        <f t="shared" si="91"/>
        <v>1</v>
      </c>
      <c r="AS149">
        <f t="shared" si="92"/>
        <v>1.0000000000000004</v>
      </c>
      <c r="AT149">
        <f t="shared" si="93"/>
        <v>1.0000000000031657</v>
      </c>
      <c r="AU149">
        <f t="shared" si="94"/>
        <v>1.0000000009236525</v>
      </c>
      <c r="AV149">
        <f t="shared" si="95"/>
        <v>1.0000000141549947</v>
      </c>
      <c r="AW149">
        <f t="shared" si="96"/>
        <v>1.0000181883756551</v>
      </c>
      <c r="AX149">
        <f t="shared" si="97"/>
        <v>1.0000051820267901</v>
      </c>
      <c r="AY149">
        <f t="shared" si="98"/>
        <v>1.0165813115486257</v>
      </c>
      <c r="AZ149">
        <f t="shared" si="99"/>
        <v>9.0712629969390495</v>
      </c>
      <c r="BA149">
        <f t="shared" si="100"/>
        <v>17.087867693971933</v>
      </c>
      <c r="BB149">
        <f t="shared" si="101"/>
        <v>0.45930526837301688</v>
      </c>
    </row>
    <row r="150" spans="1:54" x14ac:dyDescent="0.25">
      <c r="A150">
        <f t="shared" si="102"/>
        <v>-36.149999999999977</v>
      </c>
      <c r="C150">
        <f t="shared" si="71"/>
        <v>2.4258478640758567E-22</v>
      </c>
      <c r="D150">
        <f t="shared" si="70"/>
        <v>3.1669808359327163E-16</v>
      </c>
      <c r="E150">
        <f t="shared" si="70"/>
        <v>2.7140804596367938E-12</v>
      </c>
      <c r="F150">
        <f t="shared" si="70"/>
        <v>8.185782624960667E-10</v>
      </c>
      <c r="G150">
        <f t="shared" si="70"/>
        <v>1.2895105148746206E-8</v>
      </c>
      <c r="H150">
        <f t="shared" si="70"/>
        <v>1.7528509058855771E-5</v>
      </c>
      <c r="I150">
        <f t="shared" si="70"/>
        <v>4.609553512534088E-6</v>
      </c>
      <c r="J150">
        <f t="shared" si="70"/>
        <v>1.478129848452671E-2</v>
      </c>
      <c r="K150">
        <f t="shared" si="70"/>
        <v>6.5213608529013714</v>
      </c>
      <c r="L150">
        <f t="shared" si="72"/>
        <v>2.4258478640758567E-22</v>
      </c>
      <c r="N150">
        <f t="shared" si="73"/>
        <v>1.2767620337241351E-22</v>
      </c>
      <c r="O150">
        <f t="shared" si="74"/>
        <v>1.666832018911956E-16</v>
      </c>
      <c r="P150">
        <f t="shared" si="75"/>
        <v>1.428463399808839E-12</v>
      </c>
      <c r="Q150">
        <f t="shared" si="76"/>
        <v>4.3083066447161405E-10</v>
      </c>
      <c r="R150">
        <f t="shared" si="77"/>
        <v>6.7868974467085303E-9</v>
      </c>
      <c r="S150">
        <f t="shared" si="78"/>
        <v>9.2255310836083012E-6</v>
      </c>
      <c r="T150">
        <f t="shared" si="79"/>
        <v>2.4260807960705728E-6</v>
      </c>
      <c r="U150">
        <f t="shared" si="80"/>
        <v>7.7796307813298481E-3</v>
      </c>
      <c r="V150">
        <f t="shared" si="81"/>
        <v>3.4322951857375639</v>
      </c>
      <c r="X150">
        <f t="shared" si="82"/>
        <v>1</v>
      </c>
      <c r="Y150">
        <f t="shared" si="83"/>
        <v>1305515.0254194525</v>
      </c>
      <c r="Z150">
        <f t="shared" si="84"/>
        <v>11188172596.597443</v>
      </c>
      <c r="AA150">
        <f t="shared" si="85"/>
        <v>3374400656439.8037</v>
      </c>
      <c r="AB150">
        <f t="shared" si="86"/>
        <v>53157105767878.336</v>
      </c>
      <c r="AC150">
        <f t="shared" si="87"/>
        <v>7.2257247943837472E+16</v>
      </c>
      <c r="AD150">
        <f t="shared" si="88"/>
        <v>1.90018243963132E+16</v>
      </c>
      <c r="AE150">
        <f t="shared" si="89"/>
        <v>6.0932504067635536E+19</v>
      </c>
      <c r="AF150">
        <f t="shared" si="90"/>
        <v>2.6882810540081944E+22</v>
      </c>
      <c r="AR150">
        <f t="shared" si="91"/>
        <v>1</v>
      </c>
      <c r="AS150">
        <f t="shared" si="92"/>
        <v>1.0000000000000002</v>
      </c>
      <c r="AT150">
        <f t="shared" si="93"/>
        <v>1.0000000000013971</v>
      </c>
      <c r="AU150">
        <f t="shared" si="94"/>
        <v>1.0000000004773755</v>
      </c>
      <c r="AV150">
        <f t="shared" si="95"/>
        <v>1.0000000078708873</v>
      </c>
      <c r="AW150">
        <f t="shared" si="96"/>
        <v>1.0000123204790634</v>
      </c>
      <c r="AX150">
        <f t="shared" si="97"/>
        <v>1.0000033873612757</v>
      </c>
      <c r="AY150">
        <f t="shared" si="98"/>
        <v>1.013504121792252</v>
      </c>
      <c r="AZ150">
        <f t="shared" si="99"/>
        <v>8.7655702767028316</v>
      </c>
      <c r="BA150">
        <f t="shared" si="100"/>
        <v>16.779090114685083</v>
      </c>
      <c r="BB150">
        <f t="shared" si="101"/>
        <v>0.45513652970853102</v>
      </c>
    </row>
    <row r="151" spans="1:54" x14ac:dyDescent="0.25">
      <c r="A151">
        <f t="shared" si="102"/>
        <v>-35.149999999999977</v>
      </c>
      <c r="C151">
        <f t="shared" si="71"/>
        <v>5.2784865732471852E-23</v>
      </c>
      <c r="D151">
        <f t="shared" si="70"/>
        <v>1.0296922653267245E-16</v>
      </c>
      <c r="E151">
        <f t="shared" si="70"/>
        <v>1.1434517812498741E-12</v>
      </c>
      <c r="F151">
        <f t="shared" ref="D151:K183" si="103">F$5/100*EXP(5.372697*(1+F$8)*(1-F$2+273.15)/$A151)</f>
        <v>4.0747560427159565E-10</v>
      </c>
      <c r="G151">
        <f t="shared" si="103"/>
        <v>6.9348345652062654E-9</v>
      </c>
      <c r="H151">
        <f t="shared" si="103"/>
        <v>1.1613236273077616E-5</v>
      </c>
      <c r="I151">
        <f t="shared" si="103"/>
        <v>2.94113527189609E-6</v>
      </c>
      <c r="J151">
        <f t="shared" si="103"/>
        <v>1.189836708017388E-2</v>
      </c>
      <c r="K151">
        <f t="shared" si="103"/>
        <v>6.2606005779131966</v>
      </c>
      <c r="L151">
        <f t="shared" si="72"/>
        <v>5.2784865732471852E-23</v>
      </c>
      <c r="N151">
        <f t="shared" si="73"/>
        <v>2.7781508280248347E-23</v>
      </c>
      <c r="O151">
        <f t="shared" si="74"/>
        <v>5.4194329754038133E-17</v>
      </c>
      <c r="P151">
        <f t="shared" si="75"/>
        <v>6.0181672697361799E-13</v>
      </c>
      <c r="Q151">
        <f t="shared" si="76"/>
        <v>2.1446084435347141E-10</v>
      </c>
      <c r="R151">
        <f t="shared" si="77"/>
        <v>3.6499129290559296E-9</v>
      </c>
      <c r="S151">
        <f t="shared" si="78"/>
        <v>6.1122296174092718E-6</v>
      </c>
      <c r="T151">
        <f t="shared" si="79"/>
        <v>1.5479659325768895E-6</v>
      </c>
      <c r="U151">
        <f t="shared" si="80"/>
        <v>6.2622984632494105E-3</v>
      </c>
      <c r="V151">
        <f t="shared" si="81"/>
        <v>3.2950529357437879</v>
      </c>
      <c r="X151">
        <f t="shared" si="82"/>
        <v>1</v>
      </c>
      <c r="Y151">
        <f t="shared" si="83"/>
        <v>1950733.8913117384</v>
      </c>
      <c r="Z151">
        <f t="shared" si="84"/>
        <v>21662492939.646767</v>
      </c>
      <c r="AA151">
        <f t="shared" si="85"/>
        <v>7719553675418.8887</v>
      </c>
      <c r="AB151">
        <f t="shared" si="86"/>
        <v>131379221467643.87</v>
      </c>
      <c r="AC151">
        <f t="shared" si="87"/>
        <v>2.2001071920759779E+17</v>
      </c>
      <c r="AD151">
        <f t="shared" si="88"/>
        <v>5.5719290578526208E+16</v>
      </c>
      <c r="AE151">
        <f t="shared" si="89"/>
        <v>2.2541247221273729E+20</v>
      </c>
      <c r="AF151">
        <f t="shared" si="90"/>
        <v>1.1860597713071079E+23</v>
      </c>
      <c r="AR151">
        <f t="shared" si="91"/>
        <v>1</v>
      </c>
      <c r="AS151">
        <f t="shared" si="92"/>
        <v>1</v>
      </c>
      <c r="AT151">
        <f t="shared" si="93"/>
        <v>1.0000000000005886</v>
      </c>
      <c r="AU151">
        <f t="shared" si="94"/>
        <v>1.0000000002376301</v>
      </c>
      <c r="AV151">
        <f t="shared" si="95"/>
        <v>1.0000000042328698</v>
      </c>
      <c r="AW151">
        <f t="shared" si="96"/>
        <v>1.0000081627384212</v>
      </c>
      <c r="AX151">
        <f t="shared" si="97"/>
        <v>1.0000021613129557</v>
      </c>
      <c r="AY151">
        <f t="shared" si="98"/>
        <v>1.0108702898021977</v>
      </c>
      <c r="AZ151">
        <f t="shared" si="99"/>
        <v>8.455059589367977</v>
      </c>
      <c r="BA151">
        <f t="shared" si="100"/>
        <v>16.46594020769264</v>
      </c>
      <c r="BB151">
        <f t="shared" si="101"/>
        <v>0.45086939621208472</v>
      </c>
    </row>
    <row r="152" spans="1:54" x14ac:dyDescent="0.25">
      <c r="A152">
        <f t="shared" si="102"/>
        <v>-34.149999999999977</v>
      </c>
      <c r="C152">
        <f t="shared" si="71"/>
        <v>1.0504234524993926E-23</v>
      </c>
      <c r="D152">
        <f t="shared" si="103"/>
        <v>3.1346806460694026E-17</v>
      </c>
      <c r="E152">
        <f t="shared" si="103"/>
        <v>4.5795979145080512E-13</v>
      </c>
      <c r="F152">
        <f t="shared" si="103"/>
        <v>1.9471535489964292E-10</v>
      </c>
      <c r="G152">
        <f t="shared" si="103"/>
        <v>3.5964210179342722E-9</v>
      </c>
      <c r="H152">
        <f t="shared" si="103"/>
        <v>7.5108758272775668E-6</v>
      </c>
      <c r="I152">
        <f t="shared" si="103"/>
        <v>1.827858226507292E-6</v>
      </c>
      <c r="J152">
        <f t="shared" si="103"/>
        <v>9.45679174078831E-3</v>
      </c>
      <c r="K152">
        <f t="shared" si="103"/>
        <v>5.9959203689517127</v>
      </c>
      <c r="L152">
        <f t="shared" si="72"/>
        <v>1.0504234524993926E-23</v>
      </c>
      <c r="N152">
        <f t="shared" si="73"/>
        <v>5.5285444868389088E-24</v>
      </c>
      <c r="O152">
        <f t="shared" si="74"/>
        <v>1.6498319189838963E-17</v>
      </c>
      <c r="P152">
        <f t="shared" si="75"/>
        <v>2.4103146918463426E-13</v>
      </c>
      <c r="Q152">
        <f t="shared" si="76"/>
        <v>1.0248176573665417E-10</v>
      </c>
      <c r="R152">
        <f t="shared" si="77"/>
        <v>1.8928531673338277E-9</v>
      </c>
      <c r="S152">
        <f t="shared" si="78"/>
        <v>3.9530925406724035E-6</v>
      </c>
      <c r="T152">
        <f t="shared" si="79"/>
        <v>9.6203064553015385E-7</v>
      </c>
      <c r="U152">
        <f t="shared" si="80"/>
        <v>4.9772588109412161E-3</v>
      </c>
      <c r="V152">
        <f t="shared" si="81"/>
        <v>3.1557475626061646</v>
      </c>
      <c r="X152">
        <f t="shared" si="82"/>
        <v>1</v>
      </c>
      <c r="Y152">
        <f t="shared" si="83"/>
        <v>2984206.6441021464</v>
      </c>
      <c r="Z152">
        <f t="shared" si="84"/>
        <v>43597635825.926109</v>
      </c>
      <c r="AA152">
        <f t="shared" si="85"/>
        <v>18536843825824.187</v>
      </c>
      <c r="AB152">
        <f t="shared" si="86"/>
        <v>342378210366200.06</v>
      </c>
      <c r="AC152">
        <f t="shared" si="87"/>
        <v>7.1503314300590694E+17</v>
      </c>
      <c r="AD152">
        <f t="shared" si="88"/>
        <v>1.7401155906773216E+17</v>
      </c>
      <c r="AE152">
        <f t="shared" si="89"/>
        <v>9.0028375873431654E+20</v>
      </c>
      <c r="AF152">
        <f t="shared" si="90"/>
        <v>5.7080983432775932E+23</v>
      </c>
      <c r="AR152">
        <f t="shared" si="91"/>
        <v>1</v>
      </c>
      <c r="AS152">
        <f t="shared" si="92"/>
        <v>1</v>
      </c>
      <c r="AT152">
        <f t="shared" si="93"/>
        <v>1.0000000000002358</v>
      </c>
      <c r="AU152">
        <f t="shared" si="94"/>
        <v>1.0000000001135534</v>
      </c>
      <c r="AV152">
        <f t="shared" si="95"/>
        <v>1.000000002195176</v>
      </c>
      <c r="AW152">
        <f t="shared" si="96"/>
        <v>1.0000052792618053</v>
      </c>
      <c r="AX152">
        <f t="shared" si="97"/>
        <v>1.0000013432138615</v>
      </c>
      <c r="AY152">
        <f t="shared" si="98"/>
        <v>1.0086396785482179</v>
      </c>
      <c r="AZ152">
        <f t="shared" si="99"/>
        <v>8.1398810844661433</v>
      </c>
      <c r="BA152">
        <f t="shared" si="100"/>
        <v>16.148527387798993</v>
      </c>
      <c r="BB152">
        <f t="shared" si="101"/>
        <v>0.44650255951320084</v>
      </c>
    </row>
    <row r="153" spans="1:54" x14ac:dyDescent="0.25">
      <c r="A153">
        <f t="shared" si="102"/>
        <v>-33.149999999999977</v>
      </c>
      <c r="C153">
        <f t="shared" si="71"/>
        <v>1.8963480078194184E-24</v>
      </c>
      <c r="D153">
        <f t="shared" si="103"/>
        <v>8.8821256653851654E-18</v>
      </c>
      <c r="E153">
        <f t="shared" si="103"/>
        <v>1.7356475834970488E-13</v>
      </c>
      <c r="F153">
        <f t="shared" si="103"/>
        <v>8.8991860652879035E-11</v>
      </c>
      <c r="G153">
        <f t="shared" si="103"/>
        <v>1.7926701589433362E-9</v>
      </c>
      <c r="H153">
        <f t="shared" si="103"/>
        <v>4.7316143410695634E-6</v>
      </c>
      <c r="I153">
        <f t="shared" si="103"/>
        <v>1.1038425234258108E-6</v>
      </c>
      <c r="J153">
        <f t="shared" si="103"/>
        <v>7.4128050206847236E-3</v>
      </c>
      <c r="K153">
        <f t="shared" si="103"/>
        <v>5.7274839693632238</v>
      </c>
      <c r="L153">
        <f t="shared" si="72"/>
        <v>1.8963480078194184E-24</v>
      </c>
      <c r="N153">
        <f t="shared" si="73"/>
        <v>9.9807789885232544E-25</v>
      </c>
      <c r="O153">
        <f t="shared" si="74"/>
        <v>4.6748029817816665E-18</v>
      </c>
      <c r="P153">
        <f t="shared" si="75"/>
        <v>9.1349872815634145E-14</v>
      </c>
      <c r="Q153">
        <f t="shared" si="76"/>
        <v>4.6837821396252128E-11</v>
      </c>
      <c r="R153">
        <f t="shared" si="77"/>
        <v>9.4351060997017705E-10</v>
      </c>
      <c r="S153">
        <f t="shared" si="78"/>
        <v>2.4903233374050333E-6</v>
      </c>
      <c r="T153">
        <f t="shared" si="79"/>
        <v>5.8096974917147937E-7</v>
      </c>
      <c r="U153">
        <f t="shared" si="80"/>
        <v>3.9014763266761706E-3</v>
      </c>
      <c r="V153">
        <f t="shared" si="81"/>
        <v>3.014465247033276</v>
      </c>
      <c r="X153">
        <f t="shared" si="82"/>
        <v>1</v>
      </c>
      <c r="Y153">
        <f t="shared" si="83"/>
        <v>4683805.730151074</v>
      </c>
      <c r="Z153">
        <f t="shared" si="84"/>
        <v>91525794650.573837</v>
      </c>
      <c r="AA153">
        <f t="shared" si="85"/>
        <v>46928021800813.562</v>
      </c>
      <c r="AB153">
        <f t="shared" si="86"/>
        <v>945327625283663.12</v>
      </c>
      <c r="AC153">
        <f t="shared" si="87"/>
        <v>2.4951192089000448E+18</v>
      </c>
      <c r="AD153">
        <f t="shared" si="88"/>
        <v>5.8208858230357325E+17</v>
      </c>
      <c r="AE153">
        <f t="shared" si="89"/>
        <v>3.9089898004578786E+21</v>
      </c>
      <c r="AF153">
        <f t="shared" si="90"/>
        <v>3.0202705124515466E+24</v>
      </c>
      <c r="AR153">
        <f t="shared" si="91"/>
        <v>1</v>
      </c>
      <c r="AS153">
        <f t="shared" si="92"/>
        <v>1</v>
      </c>
      <c r="AT153">
        <f t="shared" si="93"/>
        <v>1.0000000000000893</v>
      </c>
      <c r="AU153">
        <f t="shared" si="94"/>
        <v>1.000000000051898</v>
      </c>
      <c r="AV153">
        <f t="shared" si="95"/>
        <v>1.0000000010942063</v>
      </c>
      <c r="AW153">
        <f t="shared" si="96"/>
        <v>1.0000033257680518</v>
      </c>
      <c r="AX153">
        <f t="shared" si="97"/>
        <v>1.0000008111660725</v>
      </c>
      <c r="AY153">
        <f t="shared" si="98"/>
        <v>1.0067723023066164</v>
      </c>
      <c r="AZ153">
        <f t="shared" si="99"/>
        <v>7.8202297459112371</v>
      </c>
      <c r="BA153">
        <f t="shared" si="100"/>
        <v>15.827006186298171</v>
      </c>
      <c r="BB153">
        <f t="shared" si="101"/>
        <v>0.44203522269435336</v>
      </c>
    </row>
    <row r="154" spans="1:54" x14ac:dyDescent="0.25">
      <c r="A154">
        <f t="shared" si="102"/>
        <v>-32.149999999999977</v>
      </c>
      <c r="C154">
        <f t="shared" si="71"/>
        <v>3.0776771644203768E-25</v>
      </c>
      <c r="D154">
        <f t="shared" si="103"/>
        <v>2.3268610681888428E-18</v>
      </c>
      <c r="E154">
        <f t="shared" si="103"/>
        <v>6.1927458298319248E-14</v>
      </c>
      <c r="F154">
        <f t="shared" si="103"/>
        <v>3.873882227931754E-11</v>
      </c>
      <c r="G154">
        <f t="shared" si="103"/>
        <v>8.556975517647798E-10</v>
      </c>
      <c r="H154">
        <f t="shared" si="103"/>
        <v>2.8963032933704237E-6</v>
      </c>
      <c r="I154">
        <f t="shared" si="103"/>
        <v>6.4601989459485789E-7</v>
      </c>
      <c r="J154">
        <f t="shared" si="103"/>
        <v>5.7232417532297498E-3</v>
      </c>
      <c r="K154">
        <f t="shared" si="103"/>
        <v>5.4554987472913243</v>
      </c>
      <c r="L154">
        <f t="shared" si="72"/>
        <v>3.0776771644203768E-25</v>
      </c>
      <c r="N154">
        <f t="shared" si="73"/>
        <v>1.6198300865370405E-25</v>
      </c>
      <c r="O154">
        <f t="shared" si="74"/>
        <v>1.2246637200993909E-18</v>
      </c>
      <c r="P154">
        <f t="shared" si="75"/>
        <v>3.259339910437855E-14</v>
      </c>
      <c r="Q154">
        <f t="shared" si="76"/>
        <v>2.0388853831219759E-11</v>
      </c>
      <c r="R154">
        <f t="shared" si="77"/>
        <v>4.5036713250777887E-10</v>
      </c>
      <c r="S154">
        <f t="shared" si="78"/>
        <v>1.5243701544054862E-6</v>
      </c>
      <c r="T154">
        <f t="shared" si="79"/>
        <v>3.400104708393989E-7</v>
      </c>
      <c r="U154">
        <f t="shared" si="80"/>
        <v>3.0122325016998684E-3</v>
      </c>
      <c r="V154">
        <f t="shared" si="81"/>
        <v>2.8713151301533286</v>
      </c>
      <c r="X154">
        <f t="shared" si="82"/>
        <v>1</v>
      </c>
      <c r="Y154">
        <f t="shared" si="83"/>
        <v>7560445.5694334134</v>
      </c>
      <c r="Z154">
        <f t="shared" si="84"/>
        <v>201214926030.04102</v>
      </c>
      <c r="AA154">
        <f t="shared" si="85"/>
        <v>125870324305484.05</v>
      </c>
      <c r="AB154">
        <f t="shared" si="86"/>
        <v>2780335642922881</v>
      </c>
      <c r="AC154">
        <f t="shared" si="87"/>
        <v>9.4106793488714998E+18</v>
      </c>
      <c r="AD154">
        <f t="shared" si="88"/>
        <v>2.099050225485634E+18</v>
      </c>
      <c r="AE154">
        <f t="shared" si="89"/>
        <v>1.8595978224725905E+22</v>
      </c>
      <c r="AF154">
        <f t="shared" si="90"/>
        <v>1.7726026661795003E+25</v>
      </c>
      <c r="AR154">
        <f t="shared" si="91"/>
        <v>1</v>
      </c>
      <c r="AS154">
        <f t="shared" si="92"/>
        <v>1</v>
      </c>
      <c r="AT154">
        <f t="shared" si="93"/>
        <v>1.000000000000032</v>
      </c>
      <c r="AU154">
        <f t="shared" si="94"/>
        <v>1.0000000000225915</v>
      </c>
      <c r="AV154">
        <f t="shared" si="95"/>
        <v>1.0000000005222989</v>
      </c>
      <c r="AW154">
        <f t="shared" si="96"/>
        <v>1.0000020357603701</v>
      </c>
      <c r="AX154">
        <f t="shared" si="97"/>
        <v>1.000000474732047</v>
      </c>
      <c r="AY154">
        <f t="shared" si="98"/>
        <v>1.0052287255928851</v>
      </c>
      <c r="AZ154">
        <f t="shared" si="99"/>
        <v>7.4963525055827436</v>
      </c>
      <c r="BA154">
        <f t="shared" si="100"/>
        <v>15.501583742212967</v>
      </c>
      <c r="BB154">
        <f t="shared" si="101"/>
        <v>0.43746722970338886</v>
      </c>
    </row>
    <row r="155" spans="1:54" x14ac:dyDescent="0.25">
      <c r="A155">
        <f t="shared" si="102"/>
        <v>-31.149999999999977</v>
      </c>
      <c r="C155">
        <f t="shared" si="71"/>
        <v>4.4445250402576606E-26</v>
      </c>
      <c r="D155">
        <f t="shared" si="103"/>
        <v>5.5933590126225035E-19</v>
      </c>
      <c r="E155">
        <f t="shared" si="103"/>
        <v>2.0680831400824967E-14</v>
      </c>
      <c r="F155">
        <f t="shared" si="103"/>
        <v>1.5986422241944533E-11</v>
      </c>
      <c r="G155">
        <f t="shared" si="103"/>
        <v>3.8951005605555062E-10</v>
      </c>
      <c r="H155">
        <f t="shared" si="103"/>
        <v>1.7178781706873635E-6</v>
      </c>
      <c r="I155">
        <f t="shared" si="103"/>
        <v>3.6529736890476492E-7</v>
      </c>
      <c r="J155">
        <f t="shared" si="103"/>
        <v>4.3459901034950286E-3</v>
      </c>
      <c r="K155">
        <f t="shared" si="103"/>
        <v>5.1802225043941181</v>
      </c>
      <c r="L155">
        <f t="shared" si="72"/>
        <v>4.4445250402576606E-26</v>
      </c>
      <c r="N155">
        <f t="shared" si="73"/>
        <v>2.3392237053987689E-26</v>
      </c>
      <c r="O155">
        <f t="shared" si="74"/>
        <v>2.94387316453816E-19</v>
      </c>
      <c r="P155">
        <f t="shared" si="75"/>
        <v>1.0884648105697352E-14</v>
      </c>
      <c r="Q155">
        <f t="shared" si="76"/>
        <v>8.4139064431287023E-12</v>
      </c>
      <c r="R155">
        <f t="shared" si="77"/>
        <v>2.0500529266081613E-10</v>
      </c>
      <c r="S155">
        <f t="shared" si="78"/>
        <v>9.0414640562492824E-7</v>
      </c>
      <c r="T155">
        <f t="shared" si="79"/>
        <v>1.9226177310777102E-7</v>
      </c>
      <c r="U155">
        <f t="shared" si="80"/>
        <v>2.2873632123658048E-3</v>
      </c>
      <c r="V155">
        <f t="shared" si="81"/>
        <v>2.726432897049536</v>
      </c>
      <c r="X155">
        <f t="shared" si="82"/>
        <v>1</v>
      </c>
      <c r="Y155">
        <f t="shared" si="83"/>
        <v>12584829.564371724</v>
      </c>
      <c r="Z155">
        <f t="shared" si="84"/>
        <v>465310268555.17609</v>
      </c>
      <c r="AA155">
        <f t="shared" si="85"/>
        <v>359687977841109.37</v>
      </c>
      <c r="AB155">
        <f t="shared" si="86"/>
        <v>8763817337678217</v>
      </c>
      <c r="AC155">
        <f t="shared" si="87"/>
        <v>3.8651557930873389E+19</v>
      </c>
      <c r="AD155">
        <f t="shared" si="88"/>
        <v>8.2190417557775237E+18</v>
      </c>
      <c r="AE155">
        <f t="shared" si="89"/>
        <v>9.7783004125972488E+22</v>
      </c>
      <c r="AF155">
        <f t="shared" si="90"/>
        <v>1.1655289277195313E+26</v>
      </c>
      <c r="AR155">
        <f t="shared" si="91"/>
        <v>1</v>
      </c>
      <c r="AS155">
        <f t="shared" si="92"/>
        <v>1</v>
      </c>
      <c r="AT155">
        <f t="shared" si="93"/>
        <v>1.0000000000000107</v>
      </c>
      <c r="AU155">
        <f t="shared" si="94"/>
        <v>1.000000000009323</v>
      </c>
      <c r="AV155">
        <f t="shared" si="95"/>
        <v>1.0000000002377485</v>
      </c>
      <c r="AW155">
        <f t="shared" si="96"/>
        <v>1.0000012074661893</v>
      </c>
      <c r="AX155">
        <f t="shared" si="97"/>
        <v>1.0000002684412184</v>
      </c>
      <c r="AY155">
        <f t="shared" si="98"/>
        <v>1.0039704752411944</v>
      </c>
      <c r="AZ155">
        <f t="shared" si="99"/>
        <v>7.1685563510770605</v>
      </c>
      <c r="BA155">
        <f t="shared" si="100"/>
        <v>15.172528302472745</v>
      </c>
      <c r="BB155">
        <f t="shared" si="101"/>
        <v>0.43279921930158172</v>
      </c>
    </row>
    <row r="156" spans="1:54" x14ac:dyDescent="0.25">
      <c r="A156">
        <f t="shared" si="102"/>
        <v>-30.149999999999977</v>
      </c>
      <c r="C156">
        <f t="shared" si="71"/>
        <v>5.6452070821310883E-27</v>
      </c>
      <c r="D156">
        <f t="shared" si="103"/>
        <v>1.2232270979697249E-19</v>
      </c>
      <c r="E156">
        <f t="shared" si="103"/>
        <v>6.4217939060216852E-15</v>
      </c>
      <c r="F156">
        <f t="shared" si="103"/>
        <v>6.2209584093172377E-12</v>
      </c>
      <c r="G156">
        <f t="shared" si="103"/>
        <v>1.6828431996583245E-10</v>
      </c>
      <c r="H156">
        <f t="shared" si="103"/>
        <v>9.8422066630729047E-7</v>
      </c>
      <c r="I156">
        <f t="shared" si="103"/>
        <v>1.98894463924165E-7</v>
      </c>
      <c r="J156">
        <f t="shared" si="103"/>
        <v>3.2404461139527423E-3</v>
      </c>
      <c r="K156">
        <f t="shared" si="103"/>
        <v>4.9019712121428087</v>
      </c>
      <c r="L156">
        <f t="shared" si="72"/>
        <v>5.6452070821310883E-27</v>
      </c>
      <c r="N156">
        <f t="shared" si="73"/>
        <v>2.9711616221742572E-27</v>
      </c>
      <c r="O156">
        <f t="shared" si="74"/>
        <v>6.4380373577353943E-20</v>
      </c>
      <c r="P156">
        <f t="shared" si="75"/>
        <v>3.3798915294850978E-15</v>
      </c>
      <c r="Q156">
        <f t="shared" si="76"/>
        <v>3.2741886364827567E-12</v>
      </c>
      <c r="R156">
        <f t="shared" si="77"/>
        <v>8.8570694718859189E-11</v>
      </c>
      <c r="S156">
        <f t="shared" si="78"/>
        <v>5.1801087700383708E-7</v>
      </c>
      <c r="T156">
        <f t="shared" si="79"/>
        <v>1.0468129680219211E-7</v>
      </c>
      <c r="U156">
        <f t="shared" si="80"/>
        <v>1.7054979547119697E-3</v>
      </c>
      <c r="V156">
        <f t="shared" si="81"/>
        <v>2.5799848484962151</v>
      </c>
      <c r="X156">
        <f t="shared" si="82"/>
        <v>1</v>
      </c>
      <c r="Y156">
        <f t="shared" si="83"/>
        <v>21668418.539359439</v>
      </c>
      <c r="Z156">
        <f t="shared" si="84"/>
        <v>1137565692912.9751</v>
      </c>
      <c r="AA156">
        <f t="shared" si="85"/>
        <v>1101989407794904.2</v>
      </c>
      <c r="AB156">
        <f t="shared" si="86"/>
        <v>2.9810123440556664E+16</v>
      </c>
      <c r="AC156">
        <f t="shared" si="87"/>
        <v>1.74346246645702E+20</v>
      </c>
      <c r="AD156">
        <f t="shared" si="88"/>
        <v>3.5232447814665736E+19</v>
      </c>
      <c r="AE156">
        <f t="shared" si="89"/>
        <v>5.7401722679222974E+23</v>
      </c>
      <c r="AF156">
        <f t="shared" si="90"/>
        <v>8.6834214242718176E+26</v>
      </c>
      <c r="AR156">
        <f t="shared" si="91"/>
        <v>1</v>
      </c>
      <c r="AS156">
        <f t="shared" si="92"/>
        <v>1</v>
      </c>
      <c r="AT156">
        <f t="shared" si="93"/>
        <v>1.0000000000000033</v>
      </c>
      <c r="AU156">
        <f t="shared" si="94"/>
        <v>1.000000000003628</v>
      </c>
      <c r="AV156">
        <f t="shared" si="95"/>
        <v>1.0000000001027169</v>
      </c>
      <c r="AW156">
        <f t="shared" si="96"/>
        <v>1.0000006917913025</v>
      </c>
      <c r="AX156">
        <f t="shared" si="97"/>
        <v>1.0000001461589292</v>
      </c>
      <c r="AY156">
        <f t="shared" si="98"/>
        <v>1.0029604556751124</v>
      </c>
      <c r="AZ156">
        <f t="shared" si="99"/>
        <v>6.8372175380132827</v>
      </c>
      <c r="BA156">
        <f t="shared" si="100"/>
        <v>14.840178831744975</v>
      </c>
      <c r="BB156">
        <f t="shared" si="101"/>
        <v>0.42803280755396611</v>
      </c>
    </row>
    <row r="157" spans="1:54" x14ac:dyDescent="0.25">
      <c r="A157">
        <f>A156+$B$11</f>
        <v>-29.149999999999977</v>
      </c>
      <c r="C157">
        <f t="shared" si="71"/>
        <v>6.2237091387422871E-28</v>
      </c>
      <c r="D157">
        <f t="shared" si="103"/>
        <v>2.4101668577416185E-20</v>
      </c>
      <c r="E157">
        <f t="shared" si="103"/>
        <v>1.8403337637559894E-15</v>
      </c>
      <c r="F157">
        <f t="shared" si="103"/>
        <v>2.2690299577130949E-12</v>
      </c>
      <c r="G157">
        <f t="shared" si="103"/>
        <v>6.8637549069438202E-11</v>
      </c>
      <c r="H157">
        <f t="shared" si="103"/>
        <v>5.4274482906050684E-7</v>
      </c>
      <c r="I157">
        <f t="shared" si="103"/>
        <v>1.0386853400475418E-7</v>
      </c>
      <c r="J157">
        <f t="shared" si="103"/>
        <v>2.3679586887162705E-3</v>
      </c>
      <c r="K157">
        <f t="shared" si="103"/>
        <v>4.621127767526465</v>
      </c>
      <c r="L157">
        <f t="shared" si="72"/>
        <v>6.2237091387422871E-28</v>
      </c>
      <c r="N157">
        <f t="shared" si="73"/>
        <v>3.2756363888117301E-28</v>
      </c>
      <c r="O157">
        <f t="shared" si="74"/>
        <v>1.2685088724955887E-20</v>
      </c>
      <c r="P157">
        <f t="shared" si="75"/>
        <v>9.6859671776631017E-16</v>
      </c>
      <c r="Q157">
        <f t="shared" si="76"/>
        <v>1.1942262935332079E-12</v>
      </c>
      <c r="R157">
        <f t="shared" si="77"/>
        <v>3.612502582602011E-11</v>
      </c>
      <c r="S157">
        <f t="shared" si="78"/>
        <v>2.8565517318974045E-7</v>
      </c>
      <c r="T157">
        <f t="shared" si="79"/>
        <v>5.4667649476186412E-8</v>
      </c>
      <c r="U157">
        <f t="shared" si="80"/>
        <v>1.246294046692774E-3</v>
      </c>
      <c r="V157">
        <f t="shared" si="81"/>
        <v>2.4321725092244555</v>
      </c>
      <c r="X157">
        <f t="shared" si="82"/>
        <v>1</v>
      </c>
      <c r="Y157">
        <f t="shared" si="83"/>
        <v>38725570.299203843</v>
      </c>
      <c r="Z157">
        <f t="shared" si="84"/>
        <v>2956972639193.5654</v>
      </c>
      <c r="AA157">
        <f t="shared" si="85"/>
        <v>3645784060807877</v>
      </c>
      <c r="AB157">
        <f t="shared" si="86"/>
        <v>1.1028399229355496E+17</v>
      </c>
      <c r="AC157">
        <f t="shared" si="87"/>
        <v>8.7206008018907352E+20</v>
      </c>
      <c r="AD157">
        <f t="shared" si="88"/>
        <v>1.6689169061288162E+20</v>
      </c>
      <c r="AE157">
        <f t="shared" si="89"/>
        <v>3.804738679023161E+24</v>
      </c>
      <c r="AF157">
        <f t="shared" si="90"/>
        <v>7.4250381316186023E+27</v>
      </c>
      <c r="AR157">
        <f t="shared" si="91"/>
        <v>1</v>
      </c>
      <c r="AS157">
        <f t="shared" si="92"/>
        <v>1</v>
      </c>
      <c r="AT157">
        <f t="shared" si="93"/>
        <v>1.0000000000000009</v>
      </c>
      <c r="AU157">
        <f t="shared" si="94"/>
        <v>1.0000000000013234</v>
      </c>
      <c r="AV157">
        <f t="shared" si="95"/>
        <v>1.0000000000418947</v>
      </c>
      <c r="AW157">
        <f t="shared" si="96"/>
        <v>1.000000381485743</v>
      </c>
      <c r="AX157">
        <f t="shared" si="97"/>
        <v>1.000000076328488</v>
      </c>
      <c r="AY157">
        <f t="shared" si="98"/>
        <v>1.0021633554430227</v>
      </c>
      <c r="AZ157">
        <f t="shared" si="99"/>
        <v>6.5027920162375299</v>
      </c>
      <c r="BA157">
        <f t="shared" si="100"/>
        <v>14.504955829538002</v>
      </c>
      <c r="BB157">
        <f t="shared" si="101"/>
        <v>0.42317080329310103</v>
      </c>
    </row>
    <row r="158" spans="1:54" x14ac:dyDescent="0.25">
      <c r="A158">
        <f t="shared" ref="A158:A219" si="104">A157+$B$11</f>
        <v>-28.149999999999977</v>
      </c>
      <c r="C158">
        <f t="shared" si="71"/>
        <v>5.8665260154733142E-29</v>
      </c>
      <c r="D158">
        <f t="shared" si="103"/>
        <v>4.2312202856015375E-21</v>
      </c>
      <c r="E158">
        <f t="shared" si="103"/>
        <v>4.8258614735928952E-16</v>
      </c>
      <c r="F158">
        <f t="shared" si="103"/>
        <v>7.703763537317272E-13</v>
      </c>
      <c r="G158">
        <f t="shared" si="103"/>
        <v>2.6266849753985795E-11</v>
      </c>
      <c r="H158">
        <f t="shared" si="103"/>
        <v>2.869017784488769E-7</v>
      </c>
      <c r="I158">
        <f t="shared" si="103"/>
        <v>5.1796442359652517E-8</v>
      </c>
      <c r="J158">
        <f t="shared" si="103"/>
        <v>1.6922500175801443E-3</v>
      </c>
      <c r="K158">
        <f t="shared" si="103"/>
        <v>4.3381518525291289</v>
      </c>
      <c r="L158">
        <f t="shared" si="72"/>
        <v>5.8665260154733142E-29</v>
      </c>
      <c r="N158">
        <f t="shared" si="73"/>
        <v>3.0876452713017445E-29</v>
      </c>
      <c r="O158">
        <f t="shared" si="74"/>
        <v>2.2269580450534408E-21</v>
      </c>
      <c r="P158">
        <f t="shared" si="75"/>
        <v>2.539927091364682E-16</v>
      </c>
      <c r="Q158">
        <f t="shared" si="76"/>
        <v>4.0546123880617224E-13</v>
      </c>
      <c r="R158">
        <f t="shared" si="77"/>
        <v>1.3824657765255682E-11</v>
      </c>
      <c r="S158">
        <f t="shared" si="78"/>
        <v>1.510009360257247E-7</v>
      </c>
      <c r="T158">
        <f t="shared" si="79"/>
        <v>2.7261285452448694E-8</v>
      </c>
      <c r="U158">
        <f t="shared" si="80"/>
        <v>8.9065790398954966E-4</v>
      </c>
      <c r="V158">
        <f t="shared" si="81"/>
        <v>2.2832378171205945</v>
      </c>
      <c r="X158">
        <f t="shared" si="82"/>
        <v>1</v>
      </c>
      <c r="Y158">
        <f t="shared" si="83"/>
        <v>72124802.215850413</v>
      </c>
      <c r="Z158">
        <f t="shared" si="84"/>
        <v>8226097456764.6953</v>
      </c>
      <c r="AA158">
        <f t="shared" si="85"/>
        <v>1.3131729948862638E+16</v>
      </c>
      <c r="AB158">
        <f t="shared" si="86"/>
        <v>4.4774112796406944E+17</v>
      </c>
      <c r="AC158">
        <f t="shared" si="87"/>
        <v>4.8904884712375992E+21</v>
      </c>
      <c r="AD158">
        <f t="shared" si="88"/>
        <v>8.8291507142449024E+20</v>
      </c>
      <c r="AE158">
        <f t="shared" si="89"/>
        <v>2.8845862323234114E+25</v>
      </c>
      <c r="AF158">
        <f t="shared" si="90"/>
        <v>7.3947543078936206E+28</v>
      </c>
      <c r="AR158">
        <f t="shared" si="91"/>
        <v>1</v>
      </c>
      <c r="AS158">
        <f t="shared" si="92"/>
        <v>1</v>
      </c>
      <c r="AT158">
        <f t="shared" si="93"/>
        <v>1.0000000000000002</v>
      </c>
      <c r="AU158">
        <f t="shared" si="94"/>
        <v>1.0000000000004492</v>
      </c>
      <c r="AV158">
        <f t="shared" si="95"/>
        <v>1.0000000000160327</v>
      </c>
      <c r="AW158">
        <f t="shared" si="96"/>
        <v>1.0000002016581868</v>
      </c>
      <c r="AX158">
        <f t="shared" si="97"/>
        <v>1.0000000380629626</v>
      </c>
      <c r="AY158">
        <f t="shared" si="98"/>
        <v>1.0015460313154669</v>
      </c>
      <c r="AZ158">
        <f t="shared" si="99"/>
        <v>6.1658271703881482</v>
      </c>
      <c r="BA158">
        <f t="shared" si="100"/>
        <v>14.167373441441246</v>
      </c>
      <c r="BB158">
        <f t="shared" si="101"/>
        <v>0.418217461323729</v>
      </c>
    </row>
    <row r="159" spans="1:54" x14ac:dyDescent="0.25">
      <c r="A159">
        <f t="shared" si="104"/>
        <v>-27.149999999999977</v>
      </c>
      <c r="C159">
        <f t="shared" si="71"/>
        <v>4.6468327224576451E-30</v>
      </c>
      <c r="D159">
        <f t="shared" si="103"/>
        <v>6.5346808993380178E-22</v>
      </c>
      <c r="E159">
        <f t="shared" si="103"/>
        <v>1.1466480694374614E-16</v>
      </c>
      <c r="F159">
        <f t="shared" si="103"/>
        <v>2.4154983315448579E-13</v>
      </c>
      <c r="G159">
        <f t="shared" si="103"/>
        <v>9.3653638071512153E-12</v>
      </c>
      <c r="H159">
        <f t="shared" si="103"/>
        <v>1.4470240924330084E-7</v>
      </c>
      <c r="I159">
        <f t="shared" si="103"/>
        <v>2.4538924460902018E-8</v>
      </c>
      <c r="J159">
        <f t="shared" si="103"/>
        <v>1.1797949378213146E-3</v>
      </c>
      <c r="K159">
        <f t="shared" si="103"/>
        <v>4.0535909639851493</v>
      </c>
      <c r="L159">
        <f t="shared" si="72"/>
        <v>4.6468327224576451E-30</v>
      </c>
      <c r="N159">
        <f t="shared" si="73"/>
        <v>2.4457014328724449E-30</v>
      </c>
      <c r="O159">
        <f t="shared" si="74"/>
        <v>3.4393057364936935E-22</v>
      </c>
      <c r="P159">
        <f t="shared" si="75"/>
        <v>6.0349898391445342E-17</v>
      </c>
      <c r="Q159">
        <f t="shared" si="76"/>
        <v>1.271314911339399E-13</v>
      </c>
      <c r="R159">
        <f t="shared" si="77"/>
        <v>4.9291388458690607E-12</v>
      </c>
      <c r="S159">
        <f t="shared" si="78"/>
        <v>7.6159162759632031E-8</v>
      </c>
      <c r="T159">
        <f t="shared" si="79"/>
        <v>1.2915223400474747E-8</v>
      </c>
      <c r="U159">
        <f t="shared" si="80"/>
        <v>6.2094470411648138E-4</v>
      </c>
      <c r="V159">
        <f t="shared" si="81"/>
        <v>2.1334689284132367</v>
      </c>
      <c r="X159">
        <f t="shared" si="82"/>
        <v>1</v>
      </c>
      <c r="Y159">
        <f t="shared" si="83"/>
        <v>140626557.69286904</v>
      </c>
      <c r="Z159">
        <f t="shared" si="84"/>
        <v>24675905889528.453</v>
      </c>
      <c r="AA159">
        <f t="shared" si="85"/>
        <v>5.1981607168061224E+16</v>
      </c>
      <c r="AB159">
        <f t="shared" si="86"/>
        <v>2.0154295122114929E+18</v>
      </c>
      <c r="AC159">
        <f t="shared" si="87"/>
        <v>3.1140008234849856E+22</v>
      </c>
      <c r="AD159">
        <f t="shared" si="88"/>
        <v>5.2807849833517831E+21</v>
      </c>
      <c r="AE159">
        <f t="shared" si="89"/>
        <v>2.5389227637127802E+26</v>
      </c>
      <c r="AF159">
        <f t="shared" si="90"/>
        <v>8.7233416955049359E+29</v>
      </c>
      <c r="AR159">
        <f t="shared" si="91"/>
        <v>1</v>
      </c>
      <c r="AS159">
        <f t="shared" si="92"/>
        <v>1</v>
      </c>
      <c r="AT159">
        <f t="shared" si="93"/>
        <v>1</v>
      </c>
      <c r="AU159">
        <f t="shared" si="94"/>
        <v>1.0000000000001408</v>
      </c>
      <c r="AV159">
        <f t="shared" si="95"/>
        <v>1.0000000000057165</v>
      </c>
      <c r="AW159">
        <f t="shared" si="96"/>
        <v>1.0000001017087647</v>
      </c>
      <c r="AX159">
        <f t="shared" si="97"/>
        <v>1.000000018032593</v>
      </c>
      <c r="AY159">
        <f t="shared" si="98"/>
        <v>1.0010778548682242</v>
      </c>
      <c r="AZ159">
        <f t="shared" si="99"/>
        <v>5.8269749541354408</v>
      </c>
      <c r="BA159">
        <f t="shared" si="100"/>
        <v>13.82805292875088</v>
      </c>
      <c r="BB159">
        <f t="shared" si="101"/>
        <v>0.41317877828378957</v>
      </c>
    </row>
    <row r="160" spans="1:54" x14ac:dyDescent="0.25">
      <c r="A160">
        <f t="shared" si="104"/>
        <v>-26.149999999999977</v>
      </c>
      <c r="C160">
        <f t="shared" si="71"/>
        <v>3.0318621200005057E-31</v>
      </c>
      <c r="D160">
        <f t="shared" si="103"/>
        <v>8.7485869785264563E-23</v>
      </c>
      <c r="E160">
        <f t="shared" si="103"/>
        <v>2.4408984082735022E-17</v>
      </c>
      <c r="F160">
        <f t="shared" si="103"/>
        <v>6.9308568607399511E-14</v>
      </c>
      <c r="G160">
        <f t="shared" si="103"/>
        <v>3.0859321682112124E-12</v>
      </c>
      <c r="H160">
        <f t="shared" si="103"/>
        <v>6.9260159301774368E-8</v>
      </c>
      <c r="I160">
        <f t="shared" si="103"/>
        <v>1.0979865302669437E-8</v>
      </c>
      <c r="J160">
        <f t="shared" si="103"/>
        <v>8.0014194616970236E-4</v>
      </c>
      <c r="K160">
        <f t="shared" si="103"/>
        <v>3.7680926469594556</v>
      </c>
      <c r="L160">
        <f t="shared" si="72"/>
        <v>3.0318621200005057E-31</v>
      </c>
      <c r="N160">
        <f t="shared" si="73"/>
        <v>1.5957169052634241E-31</v>
      </c>
      <c r="O160">
        <f t="shared" si="74"/>
        <v>4.6045194623823455E-23</v>
      </c>
      <c r="P160">
        <f t="shared" si="75"/>
        <v>1.2846833727755275E-17</v>
      </c>
      <c r="Q160">
        <f t="shared" si="76"/>
        <v>3.6478194003894483E-14</v>
      </c>
      <c r="R160">
        <f t="shared" si="77"/>
        <v>1.6241748253743223E-12</v>
      </c>
      <c r="S160">
        <f t="shared" si="78"/>
        <v>3.6452715421986508E-8</v>
      </c>
      <c r="T160">
        <f t="shared" si="79"/>
        <v>5.7788764750891774E-9</v>
      </c>
      <c r="U160">
        <f t="shared" si="80"/>
        <v>4.2112734008931704E-4</v>
      </c>
      <c r="V160">
        <f t="shared" si="81"/>
        <v>1.9832066562944504</v>
      </c>
      <c r="X160">
        <f t="shared" si="82"/>
        <v>1</v>
      </c>
      <c r="Y160">
        <f t="shared" si="83"/>
        <v>288554908.9061147</v>
      </c>
      <c r="Z160">
        <f t="shared" si="84"/>
        <v>80508226022926.625</v>
      </c>
      <c r="AA160">
        <f t="shared" si="85"/>
        <v>2.2860066145550163E+17</v>
      </c>
      <c r="AB160">
        <f t="shared" si="86"/>
        <v>1.0178339403543515E+19</v>
      </c>
      <c r="AC160">
        <f t="shared" si="87"/>
        <v>2.2844099289634851E+23</v>
      </c>
      <c r="AD160">
        <f t="shared" si="88"/>
        <v>3.6214922935438785E+22</v>
      </c>
      <c r="AE160">
        <f t="shared" si="89"/>
        <v>2.6391106010110013E+27</v>
      </c>
      <c r="AF160">
        <f t="shared" si="90"/>
        <v>1.2428311373733668E+31</v>
      </c>
      <c r="AR160">
        <f t="shared" si="91"/>
        <v>1</v>
      </c>
      <c r="AS160">
        <f t="shared" si="92"/>
        <v>1</v>
      </c>
      <c r="AT160">
        <f t="shared" si="93"/>
        <v>1</v>
      </c>
      <c r="AU160">
        <f t="shared" si="94"/>
        <v>1.0000000000000404</v>
      </c>
      <c r="AV160">
        <f t="shared" si="95"/>
        <v>1.0000000000018836</v>
      </c>
      <c r="AW160">
        <f t="shared" si="96"/>
        <v>1.0000000486817413</v>
      </c>
      <c r="AX160">
        <f t="shared" si="97"/>
        <v>1.0000000080686275</v>
      </c>
      <c r="AY160">
        <f t="shared" si="98"/>
        <v>1.0007310057572734</v>
      </c>
      <c r="AZ160">
        <f t="shared" si="99"/>
        <v>5.4870064575666557</v>
      </c>
      <c r="BA160">
        <f t="shared" si="100"/>
        <v>13.487737520076223</v>
      </c>
      <c r="BB160">
        <f t="shared" si="101"/>
        <v>0.40806283587902537</v>
      </c>
    </row>
    <row r="161" spans="1:54" x14ac:dyDescent="0.25">
      <c r="A161">
        <f t="shared" si="104"/>
        <v>-25.149999999999977</v>
      </c>
      <c r="C161">
        <f t="shared" si="71"/>
        <v>1.5921781835694428E-32</v>
      </c>
      <c r="D161">
        <f t="shared" si="103"/>
        <v>9.9817158496207586E-24</v>
      </c>
      <c r="E161">
        <f t="shared" si="103"/>
        <v>4.5945121900188211E-18</v>
      </c>
      <c r="F161">
        <f t="shared" si="103"/>
        <v>1.8007285316033383E-14</v>
      </c>
      <c r="G161">
        <f t="shared" si="103"/>
        <v>9.3090868585952936E-13</v>
      </c>
      <c r="H161">
        <f t="shared" si="103"/>
        <v>3.1263997573938345E-8</v>
      </c>
      <c r="I161">
        <f t="shared" si="103"/>
        <v>4.6085517046877255E-9</v>
      </c>
      <c r="J161">
        <f t="shared" si="103"/>
        <v>5.2615881768822549E-4</v>
      </c>
      <c r="K161">
        <f t="shared" si="103"/>
        <v>3.4824179078754933</v>
      </c>
      <c r="L161">
        <f t="shared" si="72"/>
        <v>1.5921781835694428E-32</v>
      </c>
      <c r="N161">
        <f t="shared" si="73"/>
        <v>8.379885176681279E-33</v>
      </c>
      <c r="O161">
        <f t="shared" si="74"/>
        <v>5.2535346576951364E-24</v>
      </c>
      <c r="P161">
        <f t="shared" si="75"/>
        <v>2.4181643105362218E-18</v>
      </c>
      <c r="Q161">
        <f t="shared" si="76"/>
        <v>9.4775185873859923E-15</v>
      </c>
      <c r="R161">
        <f t="shared" si="77"/>
        <v>4.8995193992606808E-13</v>
      </c>
      <c r="S161">
        <f t="shared" si="78"/>
        <v>1.645473556523071E-8</v>
      </c>
      <c r="T161">
        <f t="shared" si="79"/>
        <v>2.4255535287830134E-9</v>
      </c>
      <c r="U161">
        <f t="shared" si="80"/>
        <v>2.7692569352011869E-4</v>
      </c>
      <c r="V161">
        <f t="shared" si="81"/>
        <v>1.832851530460786</v>
      </c>
      <c r="X161">
        <f t="shared" si="82"/>
        <v>1</v>
      </c>
      <c r="Y161">
        <f t="shared" si="83"/>
        <v>626922033.76654339</v>
      </c>
      <c r="Z161">
        <f t="shared" si="84"/>
        <v>288567714181245.81</v>
      </c>
      <c r="AA161">
        <f t="shared" si="85"/>
        <v>1.1309843019996384E+18</v>
      </c>
      <c r="AB161">
        <f t="shared" si="86"/>
        <v>5.8467619734153191E+19</v>
      </c>
      <c r="AC161">
        <f t="shared" si="87"/>
        <v>1.9635991685207492E+24</v>
      </c>
      <c r="AD161">
        <f t="shared" si="88"/>
        <v>2.8944949455066588E+23</v>
      </c>
      <c r="AE161">
        <f t="shared" si="89"/>
        <v>3.304647828477654E+28</v>
      </c>
      <c r="AF161">
        <f t="shared" si="90"/>
        <v>2.1872036332443617E+32</v>
      </c>
      <c r="AR161">
        <f t="shared" si="91"/>
        <v>1</v>
      </c>
      <c r="AS161">
        <f t="shared" si="92"/>
        <v>1</v>
      </c>
      <c r="AT161">
        <f t="shared" si="93"/>
        <v>1</v>
      </c>
      <c r="AU161">
        <f t="shared" si="94"/>
        <v>1.0000000000000104</v>
      </c>
      <c r="AV161">
        <f t="shared" si="95"/>
        <v>1.0000000000005682</v>
      </c>
      <c r="AW161">
        <f t="shared" si="96"/>
        <v>1.000000021974911</v>
      </c>
      <c r="AX161">
        <f t="shared" si="97"/>
        <v>1.0000000033866252</v>
      </c>
      <c r="AY161">
        <f t="shared" si="98"/>
        <v>1.0004806961149975</v>
      </c>
      <c r="AZ161">
        <f t="shared" si="99"/>
        <v>5.1468278794025188</v>
      </c>
      <c r="BA161">
        <f t="shared" si="100"/>
        <v>13.147308600879631</v>
      </c>
      <c r="BB161">
        <f t="shared" si="101"/>
        <v>0.40288019542130821</v>
      </c>
    </row>
    <row r="162" spans="1:54" x14ac:dyDescent="0.25">
      <c r="A162">
        <f t="shared" si="104"/>
        <v>-24.149999999999977</v>
      </c>
      <c r="C162">
        <f t="shared" si="71"/>
        <v>6.5507816263165831E-34</v>
      </c>
      <c r="D162">
        <f t="shared" si="103"/>
        <v>9.5147939748844428E-25</v>
      </c>
      <c r="E162">
        <f t="shared" si="103"/>
        <v>7.5311622973263485E-19</v>
      </c>
      <c r="F162">
        <f t="shared" si="103"/>
        <v>4.1844107444177745E-15</v>
      </c>
      <c r="G162">
        <f t="shared" si="103"/>
        <v>2.5428685716151479E-13</v>
      </c>
      <c r="H162">
        <f t="shared" si="103"/>
        <v>1.321288781888833E-8</v>
      </c>
      <c r="I162">
        <f t="shared" si="103"/>
        <v>1.8001458297639684E-9</v>
      </c>
      <c r="J162">
        <f t="shared" si="103"/>
        <v>3.3418738179530257E-4</v>
      </c>
      <c r="K162">
        <f t="shared" si="103"/>
        <v>3.1974556921534538</v>
      </c>
      <c r="L162">
        <f t="shared" si="72"/>
        <v>6.5507816263165831E-34</v>
      </c>
      <c r="N162">
        <f t="shared" si="73"/>
        <v>3.4477798033245174E-34</v>
      </c>
      <c r="O162">
        <f t="shared" si="74"/>
        <v>5.00778630257076E-25</v>
      </c>
      <c r="P162">
        <f t="shared" si="75"/>
        <v>3.9637696301717624E-19</v>
      </c>
      <c r="Q162">
        <f t="shared" si="76"/>
        <v>2.2023214444304077E-15</v>
      </c>
      <c r="R162">
        <f t="shared" si="77"/>
        <v>1.3383518797974462E-13</v>
      </c>
      <c r="S162">
        <f t="shared" si="78"/>
        <v>6.9541514836254371E-9</v>
      </c>
      <c r="T162">
        <f t="shared" si="79"/>
        <v>9.4744517355998338E-10</v>
      </c>
      <c r="U162">
        <f t="shared" si="80"/>
        <v>1.7588809568173822E-4</v>
      </c>
      <c r="V162">
        <f t="shared" si="81"/>
        <v>1.6828714169228705</v>
      </c>
      <c r="X162">
        <f t="shared" si="82"/>
        <v>1</v>
      </c>
      <c r="Y162">
        <f t="shared" si="83"/>
        <v>1452466975.3393207</v>
      </c>
      <c r="Z162">
        <f t="shared" si="84"/>
        <v>1149658579225304</v>
      </c>
      <c r="AA162">
        <f t="shared" si="85"/>
        <v>6.3876510974013532E+18</v>
      </c>
      <c r="AB162">
        <f t="shared" si="86"/>
        <v>3.8817788726151886E+20</v>
      </c>
      <c r="AC162">
        <f t="shared" si="87"/>
        <v>2.0169940890424338E+25</v>
      </c>
      <c r="AD162">
        <f t="shared" si="88"/>
        <v>2.7479863204906837E+24</v>
      </c>
      <c r="AE162">
        <f t="shared" si="89"/>
        <v>5.1014886598076336E+29</v>
      </c>
      <c r="AF162">
        <f t="shared" si="90"/>
        <v>4.8810292794805622E+33</v>
      </c>
      <c r="AR162">
        <f t="shared" si="91"/>
        <v>1</v>
      </c>
      <c r="AS162">
        <f t="shared" si="92"/>
        <v>1</v>
      </c>
      <c r="AT162">
        <f t="shared" si="93"/>
        <v>1</v>
      </c>
      <c r="AU162">
        <f t="shared" si="94"/>
        <v>1.0000000000000024</v>
      </c>
      <c r="AV162">
        <f t="shared" si="95"/>
        <v>1.0000000000001552</v>
      </c>
      <c r="AW162">
        <f t="shared" si="96"/>
        <v>1.0000000092871053</v>
      </c>
      <c r="AX162">
        <f t="shared" si="97"/>
        <v>1.0000000013228492</v>
      </c>
      <c r="AY162">
        <f t="shared" si="98"/>
        <v>1.0003053119527978</v>
      </c>
      <c r="AZ162">
        <f t="shared" si="99"/>
        <v>4.8074977668218093</v>
      </c>
      <c r="BA162">
        <f t="shared" si="100"/>
        <v>12.80780308938472</v>
      </c>
      <c r="BB162">
        <f t="shared" si="101"/>
        <v>0.39764434586056052</v>
      </c>
    </row>
    <row r="163" spans="1:54" x14ac:dyDescent="0.25">
      <c r="A163">
        <f t="shared" si="104"/>
        <v>-23.149999999999977</v>
      </c>
      <c r="C163">
        <f t="shared" si="71"/>
        <v>2.0458783117481527E-35</v>
      </c>
      <c r="D163">
        <f t="shared" si="103"/>
        <v>7.4029191805186788E-26</v>
      </c>
      <c r="E163">
        <f t="shared" si="103"/>
        <v>1.0559258601211487E-19</v>
      </c>
      <c r="F163">
        <f t="shared" si="103"/>
        <v>8.571626281171125E-16</v>
      </c>
      <c r="G163">
        <f t="shared" si="103"/>
        <v>6.2094202741834071E-14</v>
      </c>
      <c r="H163">
        <f t="shared" si="103"/>
        <v>5.1836531260328832E-9</v>
      </c>
      <c r="I163">
        <f t="shared" si="103"/>
        <v>6.4830646031076365E-10</v>
      </c>
      <c r="J163">
        <f t="shared" si="103"/>
        <v>2.0409522737702959E-4</v>
      </c>
      <c r="K163">
        <f t="shared" si="103"/>
        <v>2.9142381694965187</v>
      </c>
      <c r="L163">
        <f t="shared" si="72"/>
        <v>2.0458783117481527E-35</v>
      </c>
      <c r="N163">
        <f t="shared" si="73"/>
        <v>1.0767780588148172E-35</v>
      </c>
      <c r="O163">
        <f t="shared" si="74"/>
        <v>3.8962732529045682E-26</v>
      </c>
      <c r="P163">
        <f t="shared" si="75"/>
        <v>5.557504526953415E-20</v>
      </c>
      <c r="Q163">
        <f t="shared" si="76"/>
        <v>4.5113822532479612E-16</v>
      </c>
      <c r="R163">
        <f t="shared" si="77"/>
        <v>3.268115933780741E-14</v>
      </c>
      <c r="S163">
        <f t="shared" si="78"/>
        <v>2.7282384873857281E-9</v>
      </c>
      <c r="T163">
        <f t="shared" si="79"/>
        <v>3.4121392647934931E-10</v>
      </c>
      <c r="U163">
        <f t="shared" si="80"/>
        <v>1.0741854072475242E-4</v>
      </c>
      <c r="V163">
        <f t="shared" si="81"/>
        <v>1.5338095628929047</v>
      </c>
      <c r="X163">
        <f t="shared" si="82"/>
        <v>1</v>
      </c>
      <c r="Y163">
        <f t="shared" si="83"/>
        <v>3618455280.5553064</v>
      </c>
      <c r="Z163">
        <f t="shared" si="84"/>
        <v>5161234928087615</v>
      </c>
      <c r="AA163">
        <f t="shared" si="85"/>
        <v>4.1897048480106725E+19</v>
      </c>
      <c r="AB163">
        <f t="shared" si="86"/>
        <v>3.0350877852933544E+21</v>
      </c>
      <c r="AC163">
        <f t="shared" si="87"/>
        <v>2.5337054976664664E+26</v>
      </c>
      <c r="AD163">
        <f t="shared" si="88"/>
        <v>3.1688417467840585E+25</v>
      </c>
      <c r="AE163">
        <f t="shared" si="89"/>
        <v>9.9759221359864376E+30</v>
      </c>
      <c r="AF163">
        <f t="shared" si="90"/>
        <v>1.4244435520734241E+35</v>
      </c>
      <c r="AR163">
        <f t="shared" si="91"/>
        <v>1</v>
      </c>
      <c r="AS163">
        <f t="shared" si="92"/>
        <v>1</v>
      </c>
      <c r="AT163">
        <f t="shared" si="93"/>
        <v>1</v>
      </c>
      <c r="AU163">
        <f t="shared" si="94"/>
        <v>1.0000000000000004</v>
      </c>
      <c r="AV163">
        <f t="shared" si="95"/>
        <v>1.0000000000000377</v>
      </c>
      <c r="AW163">
        <f t="shared" si="96"/>
        <v>1.0000000036434982</v>
      </c>
      <c r="AX163">
        <f t="shared" si="97"/>
        <v>1.0000000004764125</v>
      </c>
      <c r="AY163">
        <f t="shared" si="98"/>
        <v>1.0001864603986315</v>
      </c>
      <c r="AZ163">
        <f t="shared" si="99"/>
        <v>4.4702452170249964</v>
      </c>
      <c r="BA163">
        <f t="shared" si="100"/>
        <v>12.470431681543577</v>
      </c>
      <c r="BB163">
        <f t="shared" si="101"/>
        <v>0.39237220427257991</v>
      </c>
    </row>
    <row r="164" spans="1:54" x14ac:dyDescent="0.25">
      <c r="A164">
        <f t="shared" si="104"/>
        <v>-22.149999999999977</v>
      </c>
      <c r="C164">
        <f t="shared" si="71"/>
        <v>4.6723730075688338E-37</v>
      </c>
      <c r="D164">
        <f t="shared" si="103"/>
        <v>4.5737404316259898E-27</v>
      </c>
      <c r="E164">
        <f t="shared" si="103"/>
        <v>1.2398349939395675E-20</v>
      </c>
      <c r="F164">
        <f t="shared" si="103"/>
        <v>1.5216637191334515E-16</v>
      </c>
      <c r="G164">
        <f t="shared" si="103"/>
        <v>1.3350390388562279E-14</v>
      </c>
      <c r="H164">
        <f t="shared" si="103"/>
        <v>1.8688838233465146E-9</v>
      </c>
      <c r="I164">
        <f t="shared" si="103"/>
        <v>2.1291457632319445E-10</v>
      </c>
      <c r="J164">
        <f t="shared" si="103"/>
        <v>1.1921712858785002E-4</v>
      </c>
      <c r="K164">
        <f t="shared" si="103"/>
        <v>2.6339563563803683</v>
      </c>
      <c r="L164">
        <f t="shared" si="72"/>
        <v>4.6723730075688338E-37</v>
      </c>
      <c r="N164">
        <f t="shared" si="73"/>
        <v>2.4591436881941233E-37</v>
      </c>
      <c r="O164">
        <f t="shared" si="74"/>
        <v>2.4072318061189422E-27</v>
      </c>
      <c r="P164">
        <f t="shared" si="75"/>
        <v>6.5254473365240399E-21</v>
      </c>
      <c r="Q164">
        <f t="shared" si="76"/>
        <v>8.0087564164918507E-17</v>
      </c>
      <c r="R164">
        <f t="shared" si="77"/>
        <v>7.026521257138042E-15</v>
      </c>
      <c r="S164">
        <f t="shared" si="78"/>
        <v>9.8362306491921823E-10</v>
      </c>
      <c r="T164">
        <f t="shared" si="79"/>
        <v>1.1206030332799708E-10</v>
      </c>
      <c r="U164">
        <f t="shared" si="80"/>
        <v>6.2745857151500016E-5</v>
      </c>
      <c r="V164">
        <f t="shared" si="81"/>
        <v>1.3862928191475623</v>
      </c>
      <c r="X164">
        <f t="shared" si="82"/>
        <v>1</v>
      </c>
      <c r="Y164">
        <f t="shared" si="83"/>
        <v>9788902607.3409214</v>
      </c>
      <c r="Z164">
        <f t="shared" si="84"/>
        <v>2.6535445520534076E+16</v>
      </c>
      <c r="AA164">
        <f t="shared" si="85"/>
        <v>3.2567256866446449E+20</v>
      </c>
      <c r="AB164">
        <f t="shared" si="86"/>
        <v>2.8573040651796891E+22</v>
      </c>
      <c r="AC164">
        <f t="shared" si="87"/>
        <v>3.9998600717859787E+27</v>
      </c>
      <c r="AD164">
        <f t="shared" si="88"/>
        <v>4.5568831079687244E+26</v>
      </c>
      <c r="AE164">
        <f t="shared" si="89"/>
        <v>2.5515327734906598E+32</v>
      </c>
      <c r="AF164">
        <f t="shared" si="90"/>
        <v>5.637298974447439E+36</v>
      </c>
      <c r="AR164">
        <f t="shared" si="91"/>
        <v>1</v>
      </c>
      <c r="AS164">
        <f t="shared" si="92"/>
        <v>1</v>
      </c>
      <c r="AT164">
        <f t="shared" si="93"/>
        <v>1</v>
      </c>
      <c r="AU164">
        <f t="shared" si="94"/>
        <v>1.0000000000000002</v>
      </c>
      <c r="AV164">
        <f t="shared" si="95"/>
        <v>1.0000000000000082</v>
      </c>
      <c r="AW164">
        <f t="shared" si="96"/>
        <v>1.0000000013136054</v>
      </c>
      <c r="AX164">
        <f t="shared" si="97"/>
        <v>1.0000000001564617</v>
      </c>
      <c r="AY164">
        <f t="shared" si="98"/>
        <v>1.0001089161839103</v>
      </c>
      <c r="AZ164">
        <f t="shared" si="99"/>
        <v>4.1364884803360882</v>
      </c>
      <c r="BA164">
        <f t="shared" si="100"/>
        <v>12.136597397990073</v>
      </c>
      <c r="BB164">
        <f t="shared" si="101"/>
        <v>0.38708466228676025</v>
      </c>
    </row>
    <row r="165" spans="1:54" x14ac:dyDescent="0.25">
      <c r="A165">
        <f t="shared" si="104"/>
        <v>-21.149999999999977</v>
      </c>
      <c r="C165">
        <f t="shared" si="71"/>
        <v>7.4642390763352985E-39</v>
      </c>
      <c r="D165">
        <f t="shared" si="103"/>
        <v>2.1717075650760149E-28</v>
      </c>
      <c r="E165">
        <f t="shared" si="103"/>
        <v>1.1888460070762072E-21</v>
      </c>
      <c r="F165">
        <f t="shared" si="103"/>
        <v>2.293938404992083E-17</v>
      </c>
      <c r="G165">
        <f t="shared" si="103"/>
        <v>2.4820521922110057E-15</v>
      </c>
      <c r="H165">
        <f t="shared" si="103"/>
        <v>6.1183223356450867E-10</v>
      </c>
      <c r="I165">
        <f t="shared" si="103"/>
        <v>6.2936460065366413E-11</v>
      </c>
      <c r="J165">
        <f t="shared" si="103"/>
        <v>6.6185771651212577E-5</v>
      </c>
      <c r="K165">
        <f t="shared" si="103"/>
        <v>2.3579752898543718</v>
      </c>
      <c r="L165">
        <f t="shared" si="72"/>
        <v>7.4642390763352985E-39</v>
      </c>
      <c r="N165">
        <f t="shared" si="73"/>
        <v>3.9285468822817364E-39</v>
      </c>
      <c r="O165">
        <f t="shared" si="74"/>
        <v>1.1430039816189552E-28</v>
      </c>
      <c r="P165">
        <f t="shared" si="75"/>
        <v>6.2570842477695119E-22</v>
      </c>
      <c r="Q165">
        <f t="shared" si="76"/>
        <v>1.2073360026274122E-17</v>
      </c>
      <c r="R165">
        <f t="shared" si="77"/>
        <v>1.3063432590584242E-15</v>
      </c>
      <c r="S165">
        <f t="shared" si="78"/>
        <v>3.2201696503395195E-10</v>
      </c>
      <c r="T165">
        <f t="shared" si="79"/>
        <v>3.3124452665982326E-11</v>
      </c>
      <c r="U165">
        <f t="shared" si="80"/>
        <v>3.4834616658532938E-5</v>
      </c>
      <c r="V165">
        <f t="shared" si="81"/>
        <v>1.241039626239143</v>
      </c>
      <c r="X165">
        <f t="shared" si="82"/>
        <v>1</v>
      </c>
      <c r="Y165">
        <f t="shared" si="83"/>
        <v>29094828593.596622</v>
      </c>
      <c r="Z165">
        <f t="shared" si="84"/>
        <v>1.5927223055399405E+17</v>
      </c>
      <c r="AA165">
        <f t="shared" si="85"/>
        <v>3.0732381178207556E+21</v>
      </c>
      <c r="AB165">
        <f t="shared" si="86"/>
        <v>3.3252581633942166E+23</v>
      </c>
      <c r="AC165">
        <f t="shared" si="87"/>
        <v>8.1968466886901835E+28</v>
      </c>
      <c r="AD165">
        <f t="shared" si="88"/>
        <v>8.4317315431255169E+27</v>
      </c>
      <c r="AE165">
        <f t="shared" si="89"/>
        <v>8.8670487338821502E+33</v>
      </c>
      <c r="AF165">
        <f t="shared" si="90"/>
        <v>3.1590296957798703E+38</v>
      </c>
      <c r="AR165">
        <f t="shared" si="91"/>
        <v>1</v>
      </c>
      <c r="AS165">
        <f t="shared" si="92"/>
        <v>1</v>
      </c>
      <c r="AT165">
        <f t="shared" si="93"/>
        <v>1</v>
      </c>
      <c r="AU165">
        <f t="shared" si="94"/>
        <v>1</v>
      </c>
      <c r="AV165">
        <f t="shared" si="95"/>
        <v>1.0000000000000016</v>
      </c>
      <c r="AW165">
        <f t="shared" si="96"/>
        <v>1.000000000430046</v>
      </c>
      <c r="AX165">
        <f t="shared" si="97"/>
        <v>1.0000000000462494</v>
      </c>
      <c r="AY165">
        <f t="shared" si="98"/>
        <v>1.0000604669963351</v>
      </c>
      <c r="AZ165">
        <f t="shared" si="99"/>
        <v>3.8078530290109969</v>
      </c>
      <c r="BA165">
        <f t="shared" si="100"/>
        <v>11.807913496483629</v>
      </c>
      <c r="BB165">
        <f t="shared" si="101"/>
        <v>0.38180716315062924</v>
      </c>
    </row>
    <row r="166" spans="1:54" x14ac:dyDescent="0.25">
      <c r="A166">
        <f t="shared" si="104"/>
        <v>-20.149999999999977</v>
      </c>
      <c r="C166">
        <f t="shared" si="71"/>
        <v>7.9088941513240514E-41</v>
      </c>
      <c r="D166">
        <f t="shared" si="103"/>
        <v>7.6202526565499041E-30</v>
      </c>
      <c r="E166">
        <f t="shared" si="103"/>
        <v>9.0327810243845516E-23</v>
      </c>
      <c r="F166">
        <f t="shared" si="103"/>
        <v>2.8660439135031159E-18</v>
      </c>
      <c r="G166">
        <f t="shared" si="103"/>
        <v>3.9048421346831223E-16</v>
      </c>
      <c r="H166">
        <f t="shared" si="103"/>
        <v>1.7928683965940551E-10</v>
      </c>
      <c r="I166">
        <f t="shared" si="103"/>
        <v>1.6484012794802437E-11</v>
      </c>
      <c r="J166">
        <f t="shared" si="103"/>
        <v>3.465959370037169E-5</v>
      </c>
      <c r="K166">
        <f t="shared" si="103"/>
        <v>2.0878475093236961</v>
      </c>
      <c r="L166">
        <f t="shared" si="72"/>
        <v>7.9088941513240514E-41</v>
      </c>
      <c r="N166">
        <f t="shared" si="73"/>
        <v>4.1625758691179219E-41</v>
      </c>
      <c r="O166">
        <f t="shared" si="74"/>
        <v>4.0106592929210023E-30</v>
      </c>
      <c r="P166">
        <f t="shared" si="75"/>
        <v>4.7540952759918697E-23</v>
      </c>
      <c r="Q166">
        <f t="shared" si="76"/>
        <v>1.5084441650016401E-18</v>
      </c>
      <c r="R166">
        <f t="shared" si="77"/>
        <v>2.055180070885854E-16</v>
      </c>
      <c r="S166">
        <f t="shared" si="78"/>
        <v>9.4361494557581856E-11</v>
      </c>
      <c r="T166">
        <f t="shared" si="79"/>
        <v>8.6757962077907562E-12</v>
      </c>
      <c r="U166">
        <f t="shared" si="80"/>
        <v>1.8241891421248259E-5</v>
      </c>
      <c r="V166">
        <f t="shared" si="81"/>
        <v>1.0988671101703664</v>
      </c>
      <c r="X166">
        <f t="shared" si="82"/>
        <v>1</v>
      </c>
      <c r="Y166">
        <f t="shared" si="83"/>
        <v>96350419044.035065</v>
      </c>
      <c r="Z166">
        <f t="shared" si="84"/>
        <v>1.1421041743076492E+18</v>
      </c>
      <c r="AA166">
        <f t="shared" si="85"/>
        <v>3.6238238351227686E+22</v>
      </c>
      <c r="AB166">
        <f t="shared" si="86"/>
        <v>4.9372795487842019E+24</v>
      </c>
      <c r="AC166">
        <f t="shared" si="87"/>
        <v>2.2669014937997439E+30</v>
      </c>
      <c r="AD166">
        <f t="shared" si="88"/>
        <v>2.0842373762257017E+29</v>
      </c>
      <c r="AE166">
        <f t="shared" si="89"/>
        <v>4.3823565010753401E+35</v>
      </c>
      <c r="AF166">
        <f t="shared" si="90"/>
        <v>2.6398728689195612E+40</v>
      </c>
      <c r="AR166">
        <f t="shared" si="91"/>
        <v>1</v>
      </c>
      <c r="AS166">
        <f t="shared" si="92"/>
        <v>1</v>
      </c>
      <c r="AT166">
        <f t="shared" si="93"/>
        <v>1</v>
      </c>
      <c r="AU166">
        <f t="shared" si="94"/>
        <v>1</v>
      </c>
      <c r="AV166">
        <f t="shared" si="95"/>
        <v>1.0000000000000002</v>
      </c>
      <c r="AW166">
        <f t="shared" si="96"/>
        <v>1.0000000001260176</v>
      </c>
      <c r="AX166">
        <f t="shared" si="97"/>
        <v>1.0000000000121134</v>
      </c>
      <c r="AY166">
        <f t="shared" si="98"/>
        <v>1.0000316648347973</v>
      </c>
      <c r="AZ166">
        <f t="shared" si="99"/>
        <v>3.4861876112067591</v>
      </c>
      <c r="BA166">
        <f t="shared" si="100"/>
        <v>11.486219276179687</v>
      </c>
      <c r="BB166">
        <f t="shared" si="101"/>
        <v>0.37657028062385905</v>
      </c>
    </row>
    <row r="167" spans="1:54" x14ac:dyDescent="0.25">
      <c r="A167">
        <f t="shared" si="104"/>
        <v>-19.149999999999977</v>
      </c>
      <c r="C167">
        <f t="shared" si="71"/>
        <v>5.211866307399748E-43</v>
      </c>
      <c r="D167">
        <f t="shared" si="103"/>
        <v>1.884502516712617E-31</v>
      </c>
      <c r="E167">
        <f t="shared" si="103"/>
        <v>5.2434696413404085E-24</v>
      </c>
      <c r="F167">
        <f t="shared" si="103"/>
        <v>2.8816724625595144E-19</v>
      </c>
      <c r="G167">
        <f t="shared" si="103"/>
        <v>5.0641919537529876E-17</v>
      </c>
      <c r="H167">
        <f t="shared" si="103"/>
        <v>4.6215739558041747E-11</v>
      </c>
      <c r="I167">
        <f t="shared" si="103"/>
        <v>3.7536783915977963E-12</v>
      </c>
      <c r="J167">
        <f t="shared" si="103"/>
        <v>1.6964504677922671E-5</v>
      </c>
      <c r="K167">
        <f t="shared" si="103"/>
        <v>1.8253229515006899</v>
      </c>
      <c r="L167">
        <f t="shared" si="72"/>
        <v>5.211866307399748E-43</v>
      </c>
      <c r="N167">
        <f t="shared" si="73"/>
        <v>2.7430875302103939E-43</v>
      </c>
      <c r="O167">
        <f t="shared" si="74"/>
        <v>9.9184342984874587E-32</v>
      </c>
      <c r="P167">
        <f t="shared" si="75"/>
        <v>2.7597208638633732E-24</v>
      </c>
      <c r="Q167">
        <f t="shared" si="76"/>
        <v>1.5166697171365865E-19</v>
      </c>
      <c r="R167">
        <f t="shared" si="77"/>
        <v>2.665364186185783E-17</v>
      </c>
      <c r="S167">
        <f t="shared" si="78"/>
        <v>2.4324073451600921E-11</v>
      </c>
      <c r="T167">
        <f t="shared" si="79"/>
        <v>1.9756202061041035E-12</v>
      </c>
      <c r="U167">
        <f t="shared" si="80"/>
        <v>8.9286866725908805E-6</v>
      </c>
      <c r="V167">
        <f t="shared" si="81"/>
        <v>0.9606962902635211</v>
      </c>
      <c r="X167">
        <f t="shared" si="82"/>
        <v>1</v>
      </c>
      <c r="Y167">
        <f t="shared" si="83"/>
        <v>361579212812.31293</v>
      </c>
      <c r="Z167">
        <f t="shared" si="84"/>
        <v>1.0060637269025475E+19</v>
      </c>
      <c r="AA167">
        <f t="shared" si="85"/>
        <v>5.5290605947972015E+23</v>
      </c>
      <c r="AB167">
        <f t="shared" si="86"/>
        <v>9.7166574410454573E+25</v>
      </c>
      <c r="AC167">
        <f t="shared" si="87"/>
        <v>8.8674069579308225E+31</v>
      </c>
      <c r="AD167">
        <f t="shared" si="88"/>
        <v>7.2021770517566168E+30</v>
      </c>
      <c r="AE167">
        <f t="shared" si="89"/>
        <v>3.2549769463266281E+37</v>
      </c>
      <c r="AF167">
        <f t="shared" si="90"/>
        <v>3.5022443858721342E+42</v>
      </c>
      <c r="AR167">
        <f t="shared" si="91"/>
        <v>1</v>
      </c>
      <c r="AS167">
        <f t="shared" si="92"/>
        <v>1</v>
      </c>
      <c r="AT167">
        <f t="shared" si="93"/>
        <v>1</v>
      </c>
      <c r="AU167">
        <f t="shared" si="94"/>
        <v>1</v>
      </c>
      <c r="AV167">
        <f t="shared" si="95"/>
        <v>1</v>
      </c>
      <c r="AW167">
        <f t="shared" si="96"/>
        <v>1.0000000000324842</v>
      </c>
      <c r="AX167">
        <f t="shared" si="97"/>
        <v>1.0000000000027585</v>
      </c>
      <c r="AY167">
        <f t="shared" si="98"/>
        <v>1.0000154986882617</v>
      </c>
      <c r="AZ167">
        <f t="shared" si="99"/>
        <v>3.1735760337891583</v>
      </c>
      <c r="BA167">
        <f t="shared" si="100"/>
        <v>11.173591532512663</v>
      </c>
      <c r="BB167">
        <f t="shared" si="101"/>
        <v>0.3714102509025094</v>
      </c>
    </row>
    <row r="168" spans="1:54" x14ac:dyDescent="0.25">
      <c r="A168">
        <f t="shared" si="104"/>
        <v>-18.149999999999977</v>
      </c>
      <c r="C168">
        <f t="shared" si="71"/>
        <v>1.9748162570526473E-45</v>
      </c>
      <c r="D168">
        <f t="shared" si="103"/>
        <v>3.1000538305354379E-33</v>
      </c>
      <c r="E168">
        <f t="shared" si="103"/>
        <v>2.2243101714740598E-25</v>
      </c>
      <c r="F168">
        <f t="shared" si="103"/>
        <v>2.2494368516272576E-20</v>
      </c>
      <c r="G168">
        <f t="shared" si="103"/>
        <v>5.2440340944942562E-18</v>
      </c>
      <c r="H168">
        <f t="shared" si="103"/>
        <v>1.0260167060508539E-11</v>
      </c>
      <c r="I168">
        <f t="shared" si="103"/>
        <v>7.2617386080794201E-13</v>
      </c>
      <c r="J168">
        <f t="shared" si="103"/>
        <v>7.6748167561320482E-6</v>
      </c>
      <c r="K168">
        <f t="shared" si="103"/>
        <v>1.572352454310008</v>
      </c>
      <c r="L168">
        <f t="shared" si="72"/>
        <v>1.9748162570526473E-45</v>
      </c>
      <c r="N168">
        <f t="shared" si="73"/>
        <v>1.0393769773961302E-45</v>
      </c>
      <c r="O168">
        <f t="shared" si="74"/>
        <v>1.6316072792291781E-33</v>
      </c>
      <c r="P168">
        <f t="shared" si="75"/>
        <v>1.1706895639337157E-25</v>
      </c>
      <c r="Q168">
        <f t="shared" si="76"/>
        <v>1.1839141324353988E-20</v>
      </c>
      <c r="R168">
        <f t="shared" si="77"/>
        <v>2.7600179444706611E-18</v>
      </c>
      <c r="S168">
        <f t="shared" si="78"/>
        <v>5.4000879265834421E-12</v>
      </c>
      <c r="T168">
        <f t="shared" si="79"/>
        <v>3.8219676884628529E-13</v>
      </c>
      <c r="U168">
        <f t="shared" si="80"/>
        <v>4.0393772400694993E-6</v>
      </c>
      <c r="V168">
        <f t="shared" si="81"/>
        <v>0.82755392332105693</v>
      </c>
      <c r="X168">
        <f t="shared" si="82"/>
        <v>1</v>
      </c>
      <c r="Y168">
        <f t="shared" si="83"/>
        <v>1569793553939.126</v>
      </c>
      <c r="Z168">
        <f t="shared" si="84"/>
        <v>1.1263377863790602E+20</v>
      </c>
      <c r="AA168">
        <f t="shared" si="85"/>
        <v>1.139061339805088E+25</v>
      </c>
      <c r="AB168">
        <f t="shared" si="86"/>
        <v>2.6554541850495075E+27</v>
      </c>
      <c r="AC168">
        <f t="shared" si="87"/>
        <v>5.1955046571378359E+33</v>
      </c>
      <c r="AD168">
        <f t="shared" si="88"/>
        <v>3.6771717784607169E+32</v>
      </c>
      <c r="AE168">
        <f t="shared" si="89"/>
        <v>3.8863447314265464E+39</v>
      </c>
      <c r="AF168">
        <f t="shared" si="90"/>
        <v>7.9620189913602178E+44</v>
      </c>
      <c r="AR168">
        <f t="shared" si="91"/>
        <v>1</v>
      </c>
      <c r="AS168">
        <f t="shared" si="92"/>
        <v>1</v>
      </c>
      <c r="AT168">
        <f t="shared" si="93"/>
        <v>1</v>
      </c>
      <c r="AU168">
        <f t="shared" si="94"/>
        <v>1</v>
      </c>
      <c r="AV168">
        <f t="shared" si="95"/>
        <v>1</v>
      </c>
      <c r="AW168">
        <f t="shared" si="96"/>
        <v>1.0000000000072118</v>
      </c>
      <c r="AX168">
        <f t="shared" si="97"/>
        <v>1.0000000000005338</v>
      </c>
      <c r="AY168">
        <f t="shared" si="98"/>
        <v>1.0000070116749429</v>
      </c>
      <c r="AZ168">
        <f t="shared" si="99"/>
        <v>2.8723413347473614</v>
      </c>
      <c r="BA168">
        <f t="shared" si="100"/>
        <v>10.87234834643005</v>
      </c>
      <c r="BB168">
        <f t="shared" si="101"/>
        <v>0.36636938026455312</v>
      </c>
    </row>
    <row r="169" spans="1:54" x14ac:dyDescent="0.25">
      <c r="A169">
        <f t="shared" si="104"/>
        <v>-17.149999999999977</v>
      </c>
      <c r="C169">
        <f t="shared" si="71"/>
        <v>3.9054703793694358E-48</v>
      </c>
      <c r="D169">
        <f t="shared" si="103"/>
        <v>3.1587497422194003E-35</v>
      </c>
      <c r="E169">
        <f t="shared" si="103"/>
        <v>6.5271344779001285E-27</v>
      </c>
      <c r="F169">
        <f t="shared" si="103"/>
        <v>1.3041880553914457E-21</v>
      </c>
      <c r="G169">
        <f t="shared" si="103"/>
        <v>4.1684074754557828E-19</v>
      </c>
      <c r="H169">
        <f t="shared" si="103"/>
        <v>1.9111432721506986E-12</v>
      </c>
      <c r="I169">
        <f t="shared" si="103"/>
        <v>1.1599169915572197E-13</v>
      </c>
      <c r="J169">
        <f t="shared" si="103"/>
        <v>3.1653595497007651E-6</v>
      </c>
      <c r="K169">
        <f t="shared" si="103"/>
        <v>1.3310808274197423</v>
      </c>
      <c r="L169">
        <f t="shared" si="72"/>
        <v>3.9054703793694358E-48</v>
      </c>
      <c r="N169">
        <f t="shared" si="73"/>
        <v>2.0555107259839135E-48</v>
      </c>
      <c r="O169">
        <f t="shared" si="74"/>
        <v>1.6624998643260004E-35</v>
      </c>
      <c r="P169">
        <f t="shared" si="75"/>
        <v>3.4353339357369102E-27</v>
      </c>
      <c r="Q169">
        <f t="shared" si="76"/>
        <v>6.8641476599549775E-22</v>
      </c>
      <c r="R169">
        <f t="shared" si="77"/>
        <v>2.1938986712925173E-19</v>
      </c>
      <c r="S169">
        <f t="shared" si="78"/>
        <v>1.0058648800793152E-12</v>
      </c>
      <c r="T169">
        <f t="shared" si="79"/>
        <v>6.1048262713537878E-14</v>
      </c>
      <c r="U169">
        <f t="shared" si="80"/>
        <v>1.6659787103688238E-6</v>
      </c>
      <c r="V169">
        <f t="shared" si="81"/>
        <v>0.70056885653670653</v>
      </c>
      <c r="X169">
        <f t="shared" si="82"/>
        <v>1</v>
      </c>
      <c r="Y169">
        <f t="shared" si="83"/>
        <v>8088013569134.793</v>
      </c>
      <c r="Z169">
        <f t="shared" si="84"/>
        <v>1.6712799852175496E+21</v>
      </c>
      <c r="AA169">
        <f t="shared" si="85"/>
        <v>3.3393879064626667E+26</v>
      </c>
      <c r="AB169">
        <f t="shared" si="86"/>
        <v>1.0673253335821741E+29</v>
      </c>
      <c r="AC169">
        <f t="shared" si="87"/>
        <v>4.8935034362218496E+35</v>
      </c>
      <c r="AD169">
        <f t="shared" si="88"/>
        <v>2.9699802556036698E+34</v>
      </c>
      <c r="AE169">
        <f t="shared" si="89"/>
        <v>8.1049380541245676E+41</v>
      </c>
      <c r="AF169">
        <f t="shared" si="90"/>
        <v>3.4082471459805418E+47</v>
      </c>
      <c r="AR169">
        <f t="shared" si="91"/>
        <v>1</v>
      </c>
      <c r="AS169">
        <f t="shared" si="92"/>
        <v>1</v>
      </c>
      <c r="AT169">
        <f t="shared" si="93"/>
        <v>1</v>
      </c>
      <c r="AU169">
        <f t="shared" si="94"/>
        <v>1</v>
      </c>
      <c r="AV169">
        <f t="shared" si="95"/>
        <v>1</v>
      </c>
      <c r="AW169">
        <f t="shared" si="96"/>
        <v>1.0000000000013434</v>
      </c>
      <c r="AX169">
        <f t="shared" si="97"/>
        <v>1.0000000000000853</v>
      </c>
      <c r="AY169">
        <f t="shared" si="98"/>
        <v>1.0000028918569581</v>
      </c>
      <c r="AZ169">
        <f t="shared" si="99"/>
        <v>2.5850375316527656</v>
      </c>
      <c r="BA169">
        <f t="shared" si="100"/>
        <v>10.585040423511153</v>
      </c>
      <c r="BB169">
        <f t="shared" si="101"/>
        <v>0.36149621215356081</v>
      </c>
    </row>
    <row r="170" spans="1:54" x14ac:dyDescent="0.25">
      <c r="A170">
        <f t="shared" si="104"/>
        <v>-16.149999999999977</v>
      </c>
      <c r="C170">
        <f t="shared" si="71"/>
        <v>3.5725431521911036E-51</v>
      </c>
      <c r="D170">
        <f t="shared" si="103"/>
        <v>1.823862003881775E-37</v>
      </c>
      <c r="E170">
        <f t="shared" si="103"/>
        <v>1.2372853236299695E-28</v>
      </c>
      <c r="F170">
        <f t="shared" si="103"/>
        <v>5.3143575295279408E-23</v>
      </c>
      <c r="G170">
        <f t="shared" si="103"/>
        <v>2.4215288301689111E-20</v>
      </c>
      <c r="H170">
        <f t="shared" si="103"/>
        <v>2.8909912244940317E-13</v>
      </c>
      <c r="I170">
        <f t="shared" si="103"/>
        <v>1.4762549171394736E-14</v>
      </c>
      <c r="J170">
        <f t="shared" si="103"/>
        <v>1.1698873088318922E-6</v>
      </c>
      <c r="K170">
        <f t="shared" si="103"/>
        <v>1.1038238186434681</v>
      </c>
      <c r="L170">
        <f t="shared" si="72"/>
        <v>3.5725431521911036E-51</v>
      </c>
      <c r="N170">
        <f t="shared" si="73"/>
        <v>1.8802858695742651E-51</v>
      </c>
      <c r="O170">
        <f t="shared" si="74"/>
        <v>9.5992737046409204E-38</v>
      </c>
      <c r="P170">
        <f t="shared" si="75"/>
        <v>6.5120280191051025E-29</v>
      </c>
      <c r="Q170">
        <f t="shared" si="76"/>
        <v>2.7970302786989163E-23</v>
      </c>
      <c r="R170">
        <f t="shared" si="77"/>
        <v>1.2744888579836375E-20</v>
      </c>
      <c r="S170">
        <f t="shared" si="78"/>
        <v>1.5215743286810693E-13</v>
      </c>
      <c r="T170">
        <f t="shared" si="79"/>
        <v>7.7697627217867035E-15</v>
      </c>
      <c r="U170">
        <f t="shared" si="80"/>
        <v>6.1573016254310114E-7</v>
      </c>
      <c r="V170">
        <f t="shared" si="81"/>
        <v>0.58095990454919377</v>
      </c>
      <c r="X170">
        <f t="shared" si="82"/>
        <v>1</v>
      </c>
      <c r="Y170">
        <f t="shared" si="83"/>
        <v>51052203603563.703</v>
      </c>
      <c r="Z170">
        <f t="shared" si="84"/>
        <v>3.4633180648108353E+22</v>
      </c>
      <c r="AA170">
        <f t="shared" si="85"/>
        <v>1.4875558679448146E+28</v>
      </c>
      <c r="AB170">
        <f t="shared" si="86"/>
        <v>6.7781653769073299E+30</v>
      </c>
      <c r="AC170">
        <f t="shared" si="87"/>
        <v>8.0922499780609678E+37</v>
      </c>
      <c r="AD170">
        <f t="shared" si="88"/>
        <v>4.1322241726711139E+36</v>
      </c>
      <c r="AE170">
        <f t="shared" si="89"/>
        <v>3.2746624994980947E+44</v>
      </c>
      <c r="AF170">
        <f t="shared" si="90"/>
        <v>3.0897424373068063E+50</v>
      </c>
      <c r="AR170">
        <f t="shared" si="91"/>
        <v>1</v>
      </c>
      <c r="AS170">
        <f t="shared" si="92"/>
        <v>1</v>
      </c>
      <c r="AT170">
        <f t="shared" si="93"/>
        <v>1</v>
      </c>
      <c r="AU170">
        <f t="shared" si="94"/>
        <v>1</v>
      </c>
      <c r="AV170">
        <f t="shared" si="95"/>
        <v>1</v>
      </c>
      <c r="AW170">
        <f t="shared" si="96"/>
        <v>1.0000000000002032</v>
      </c>
      <c r="AX170">
        <f t="shared" si="97"/>
        <v>1.0000000000000109</v>
      </c>
      <c r="AY170">
        <f t="shared" si="98"/>
        <v>1.000001068803307</v>
      </c>
      <c r="AZ170">
        <f t="shared" si="99"/>
        <v>2.3144221934844635</v>
      </c>
      <c r="BA170">
        <f t="shared" si="100"/>
        <v>10.314423262287985</v>
      </c>
      <c r="BB170">
        <f t="shared" si="101"/>
        <v>0.35684528691532247</v>
      </c>
    </row>
    <row r="171" spans="1:54" x14ac:dyDescent="0.25">
      <c r="A171">
        <f t="shared" si="104"/>
        <v>-15.149999999999977</v>
      </c>
      <c r="C171">
        <f t="shared" si="71"/>
        <v>1.2975785248179265E-54</v>
      </c>
      <c r="D171">
        <f t="shared" si="103"/>
        <v>5.3327854652603886E-40</v>
      </c>
      <c r="E171">
        <f t="shared" si="103"/>
        <v>1.3894952616858384E-30</v>
      </c>
      <c r="F171">
        <f t="shared" si="103"/>
        <v>1.4193109827088147E-24</v>
      </c>
      <c r="G171">
        <f t="shared" si="103"/>
        <v>9.6617673968486237E-22</v>
      </c>
      <c r="H171">
        <f t="shared" si="103"/>
        <v>3.4081361679692098E-14</v>
      </c>
      <c r="I171">
        <f t="shared" si="103"/>
        <v>1.4312283565602392E-15</v>
      </c>
      <c r="J171">
        <f t="shared" si="103"/>
        <v>3.7913901206275477E-7</v>
      </c>
      <c r="K171">
        <f t="shared" si="103"/>
        <v>0.89302127397473385</v>
      </c>
      <c r="L171">
        <f t="shared" si="72"/>
        <v>1.2975785248179265E-54</v>
      </c>
      <c r="N171">
        <f t="shared" si="73"/>
        <v>6.829360656936456E-55</v>
      </c>
      <c r="O171">
        <f t="shared" si="74"/>
        <v>2.8067291922423099E-40</v>
      </c>
      <c r="P171">
        <f t="shared" si="75"/>
        <v>7.3131329562412547E-31</v>
      </c>
      <c r="Q171">
        <f t="shared" si="76"/>
        <v>7.4700578037306042E-25</v>
      </c>
      <c r="R171">
        <f t="shared" si="77"/>
        <v>5.085140735183486E-22</v>
      </c>
      <c r="S171">
        <f t="shared" si="78"/>
        <v>1.7937558778785316E-14</v>
      </c>
      <c r="T171">
        <f t="shared" si="79"/>
        <v>7.5327808240012591E-16</v>
      </c>
      <c r="U171">
        <f t="shared" si="80"/>
        <v>1.9954684845408146E-7</v>
      </c>
      <c r="V171">
        <f t="shared" si="81"/>
        <v>0.47001119682880732</v>
      </c>
      <c r="X171">
        <f t="shared" si="82"/>
        <v>1</v>
      </c>
      <c r="Y171">
        <f t="shared" si="83"/>
        <v>410979787601576.87</v>
      </c>
      <c r="Z171">
        <f t="shared" si="84"/>
        <v>1.0708371286283499E+24</v>
      </c>
      <c r="AA171">
        <f t="shared" si="85"/>
        <v>1.0938150990961949E+30</v>
      </c>
      <c r="AB171">
        <f t="shared" si="86"/>
        <v>7.445998228280129E+32</v>
      </c>
      <c r="AC171">
        <f t="shared" si="87"/>
        <v>2.6265355836152053E+40</v>
      </c>
      <c r="AD171">
        <f t="shared" si="88"/>
        <v>1.1029994171343627E+39</v>
      </c>
      <c r="AE171">
        <f t="shared" si="89"/>
        <v>2.9218964772552379E+47</v>
      </c>
      <c r="AF171">
        <f t="shared" si="90"/>
        <v>6.8822137303793673E+53</v>
      </c>
      <c r="AR171">
        <f t="shared" si="91"/>
        <v>1</v>
      </c>
      <c r="AS171">
        <f t="shared" si="92"/>
        <v>1</v>
      </c>
      <c r="AT171">
        <f t="shared" si="93"/>
        <v>1</v>
      </c>
      <c r="AU171">
        <f t="shared" si="94"/>
        <v>1</v>
      </c>
      <c r="AV171">
        <f t="shared" si="95"/>
        <v>1</v>
      </c>
      <c r="AW171">
        <f t="shared" si="96"/>
        <v>1.000000000000024</v>
      </c>
      <c r="AX171">
        <f t="shared" si="97"/>
        <v>1.0000000000000011</v>
      </c>
      <c r="AY171">
        <f t="shared" si="98"/>
        <v>1.0000003463795417</v>
      </c>
      <c r="AZ171">
        <f t="shared" si="99"/>
        <v>2.0634006640739977</v>
      </c>
      <c r="BA171">
        <f t="shared" si="100"/>
        <v>10.063401010453564</v>
      </c>
      <c r="BB171">
        <f t="shared" si="101"/>
        <v>0.35247626678625449</v>
      </c>
    </row>
    <row r="172" spans="1:54" x14ac:dyDescent="0.25">
      <c r="A172">
        <f t="shared" si="104"/>
        <v>-14.149999999999977</v>
      </c>
      <c r="C172">
        <f t="shared" si="71"/>
        <v>1.538483372672865E-58</v>
      </c>
      <c r="D172">
        <f t="shared" si="103"/>
        <v>6.8351547807225012E-43</v>
      </c>
      <c r="E172">
        <f t="shared" si="103"/>
        <v>8.2733354466304283E-33</v>
      </c>
      <c r="F172">
        <f t="shared" si="103"/>
        <v>2.2715351037593164E-26</v>
      </c>
      <c r="G172">
        <f t="shared" si="103"/>
        <v>2.4450082114978773E-23</v>
      </c>
      <c r="H172">
        <f t="shared" si="103"/>
        <v>2.9699294769218811E-15</v>
      </c>
      <c r="I172">
        <f t="shared" si="103"/>
        <v>9.9772843168738243E-17</v>
      </c>
      <c r="J172">
        <f t="shared" si="103"/>
        <v>1.047821894603836E-7</v>
      </c>
      <c r="K172">
        <f t="shared" si="103"/>
        <v>0.70115647726641761</v>
      </c>
      <c r="L172">
        <f t="shared" si="72"/>
        <v>1.538483372672865E-58</v>
      </c>
      <c r="N172">
        <f t="shared" si="73"/>
        <v>8.0972809088045525E-59</v>
      </c>
      <c r="O172">
        <f t="shared" si="74"/>
        <v>3.5974498845907904E-43</v>
      </c>
      <c r="P172">
        <f t="shared" si="75"/>
        <v>4.3543870771739099E-33</v>
      </c>
      <c r="Q172">
        <f t="shared" si="76"/>
        <v>1.1955447914522718E-26</v>
      </c>
      <c r="R172">
        <f t="shared" si="77"/>
        <v>1.286846427104146E-23</v>
      </c>
      <c r="S172">
        <f t="shared" si="78"/>
        <v>1.563120777327306E-15</v>
      </c>
      <c r="T172">
        <f t="shared" si="79"/>
        <v>5.2512022720388553E-17</v>
      </c>
      <c r="U172">
        <f t="shared" si="80"/>
        <v>5.5148520768622947E-8</v>
      </c>
      <c r="V172">
        <f t="shared" si="81"/>
        <v>0.36902972487706193</v>
      </c>
      <c r="X172">
        <f t="shared" si="82"/>
        <v>1</v>
      </c>
      <c r="Y172">
        <f t="shared" si="83"/>
        <v>4442787554374104</v>
      </c>
      <c r="Z172">
        <f t="shared" si="84"/>
        <v>5.3775917202516479E+25</v>
      </c>
      <c r="AA172">
        <f t="shared" si="85"/>
        <v>1.4764768629334571E+32</v>
      </c>
      <c r="AB172">
        <f t="shared" si="86"/>
        <v>1.5892327827047443E+35</v>
      </c>
      <c r="AC172">
        <f t="shared" si="87"/>
        <v>1.9304267629243929E+43</v>
      </c>
      <c r="AD172">
        <f t="shared" si="88"/>
        <v>6.4851427672825047E+41</v>
      </c>
      <c r="AE172">
        <f t="shared" si="89"/>
        <v>6.8107456552059814E+50</v>
      </c>
      <c r="AF172">
        <f t="shared" si="90"/>
        <v>4.5574524217851772E+57</v>
      </c>
      <c r="AR172">
        <f t="shared" si="91"/>
        <v>1</v>
      </c>
      <c r="AS172">
        <f t="shared" si="92"/>
        <v>1</v>
      </c>
      <c r="AT172">
        <f t="shared" si="93"/>
        <v>1</v>
      </c>
      <c r="AU172">
        <f t="shared" si="94"/>
        <v>1</v>
      </c>
      <c r="AV172">
        <f t="shared" si="95"/>
        <v>1</v>
      </c>
      <c r="AW172">
        <f t="shared" si="96"/>
        <v>1.000000000000002</v>
      </c>
      <c r="AX172">
        <f t="shared" si="97"/>
        <v>1</v>
      </c>
      <c r="AY172">
        <f t="shared" si="98"/>
        <v>1.0000000957284942</v>
      </c>
      <c r="AZ172">
        <f t="shared" si="99"/>
        <v>1.8349300126146701</v>
      </c>
      <c r="BA172">
        <f t="shared" si="100"/>
        <v>9.8349301083431655</v>
      </c>
      <c r="BB172">
        <f t="shared" si="101"/>
        <v>0.34845213477098808</v>
      </c>
    </row>
    <row r="173" spans="1:54" x14ac:dyDescent="0.25">
      <c r="A173">
        <f t="shared" si="104"/>
        <v>-13.149999999999977</v>
      </c>
      <c r="C173">
        <f t="shared" si="71"/>
        <v>4.6124905209613137E-63</v>
      </c>
      <c r="D173">
        <f t="shared" si="103"/>
        <v>3.1817305029902017E-46</v>
      </c>
      <c r="E173">
        <f t="shared" si="103"/>
        <v>2.2598224579363493E-35</v>
      </c>
      <c r="F173">
        <f t="shared" si="103"/>
        <v>1.9383948072657414E-28</v>
      </c>
      <c r="G173">
        <f t="shared" si="103"/>
        <v>3.5371083374432442E-25</v>
      </c>
      <c r="H173">
        <f t="shared" si="103"/>
        <v>1.7856381850292831E-16</v>
      </c>
      <c r="I173">
        <f t="shared" si="103"/>
        <v>4.6386577382044649E-18</v>
      </c>
      <c r="J173">
        <f t="shared" si="103"/>
        <v>2.3813971208690655E-8</v>
      </c>
      <c r="K173">
        <f t="shared" si="103"/>
        <v>0.53062949663432213</v>
      </c>
      <c r="L173">
        <f t="shared" si="72"/>
        <v>4.6124905209613137E-63</v>
      </c>
      <c r="N173">
        <f t="shared" si="73"/>
        <v>2.427626589979639E-63</v>
      </c>
      <c r="O173">
        <f t="shared" si="74"/>
        <v>1.6745950015737904E-46</v>
      </c>
      <c r="P173">
        <f t="shared" si="75"/>
        <v>1.1893802410191312E-35</v>
      </c>
      <c r="Q173">
        <f t="shared" si="76"/>
        <v>1.0202077932977587E-28</v>
      </c>
      <c r="R173">
        <f t="shared" si="77"/>
        <v>1.8616359670753919E-25</v>
      </c>
      <c r="S173">
        <f t="shared" si="78"/>
        <v>9.3980957106804374E-17</v>
      </c>
      <c r="T173">
        <f t="shared" si="79"/>
        <v>2.4413988095812973E-18</v>
      </c>
      <c r="U173">
        <f t="shared" si="80"/>
        <v>1.253366905720561E-8</v>
      </c>
      <c r="V173">
        <f t="shared" si="81"/>
        <v>0.27927868243911691</v>
      </c>
      <c r="X173">
        <f t="shared" si="82"/>
        <v>1</v>
      </c>
      <c r="Y173">
        <f t="shared" si="83"/>
        <v>6.8980748871589664E+16</v>
      </c>
      <c r="Z173">
        <f t="shared" si="84"/>
        <v>4.8993541507926343E+27</v>
      </c>
      <c r="AA173">
        <f t="shared" si="85"/>
        <v>4.2024906034099563E+34</v>
      </c>
      <c r="AB173">
        <f t="shared" si="86"/>
        <v>7.6685433202929525E+37</v>
      </c>
      <c r="AC173">
        <f t="shared" si="87"/>
        <v>3.8713102540037929E+46</v>
      </c>
      <c r="AD173">
        <f t="shared" si="88"/>
        <v>1.0056731210881052E+45</v>
      </c>
      <c r="AE173">
        <f t="shared" si="89"/>
        <v>5.1629311974667126E+54</v>
      </c>
      <c r="AF173">
        <f t="shared" si="90"/>
        <v>1.1504186170635876E+62</v>
      </c>
      <c r="AR173">
        <f t="shared" si="91"/>
        <v>1</v>
      </c>
      <c r="AS173">
        <f t="shared" si="92"/>
        <v>1</v>
      </c>
      <c r="AT173">
        <f t="shared" si="93"/>
        <v>1</v>
      </c>
      <c r="AU173">
        <f t="shared" si="94"/>
        <v>1</v>
      </c>
      <c r="AV173">
        <f t="shared" si="95"/>
        <v>1</v>
      </c>
      <c r="AW173">
        <f t="shared" si="96"/>
        <v>1.0000000000000002</v>
      </c>
      <c r="AX173">
        <f t="shared" si="97"/>
        <v>1</v>
      </c>
      <c r="AY173">
        <f t="shared" si="98"/>
        <v>1.0000000217563274</v>
      </c>
      <c r="AZ173">
        <f t="shared" si="99"/>
        <v>1.6318682158451625</v>
      </c>
      <c r="BA173">
        <f t="shared" si="100"/>
        <v>9.6318682376014912</v>
      </c>
      <c r="BB173">
        <f t="shared" si="101"/>
        <v>0.34483612564613314</v>
      </c>
    </row>
    <row r="174" spans="1:54" x14ac:dyDescent="0.25">
      <c r="A174">
        <f t="shared" si="104"/>
        <v>-12.149999999999977</v>
      </c>
      <c r="C174">
        <f t="shared" si="71"/>
        <v>2.4901500714141485E-68</v>
      </c>
      <c r="D174">
        <f t="shared" si="103"/>
        <v>4.1887754328438176E-50</v>
      </c>
      <c r="E174">
        <f t="shared" si="103"/>
        <v>2.3360126944831476E-38</v>
      </c>
      <c r="F174">
        <f t="shared" si="103"/>
        <v>7.5510805413728759E-31</v>
      </c>
      <c r="G174">
        <f t="shared" si="103"/>
        <v>2.5479818268545118E-27</v>
      </c>
      <c r="H174">
        <f t="shared" si="103"/>
        <v>6.758665121144492E-18</v>
      </c>
      <c r="I174">
        <f t="shared" si="103"/>
        <v>1.3014005641391212E-19</v>
      </c>
      <c r="J174">
        <f t="shared" si="103"/>
        <v>4.2408953411486342E-9</v>
      </c>
      <c r="K174">
        <f t="shared" si="103"/>
        <v>0.38357142969521418</v>
      </c>
      <c r="L174">
        <f t="shared" si="72"/>
        <v>2.4901500714141485E-68</v>
      </c>
      <c r="N174">
        <f t="shared" si="73"/>
        <v>1.3106053007442888E-68</v>
      </c>
      <c r="O174">
        <f t="shared" si="74"/>
        <v>2.2046186488651672E-50</v>
      </c>
      <c r="P174">
        <f t="shared" si="75"/>
        <v>1.229480365517446E-38</v>
      </c>
      <c r="Q174">
        <f t="shared" si="76"/>
        <v>3.9742529165120402E-31</v>
      </c>
      <c r="R174">
        <f t="shared" si="77"/>
        <v>1.3410430667655326E-27</v>
      </c>
      <c r="S174">
        <f t="shared" si="78"/>
        <v>3.5571921690234167E-18</v>
      </c>
      <c r="T174">
        <f t="shared" si="79"/>
        <v>6.8494766533637958E-20</v>
      </c>
      <c r="U174">
        <f t="shared" si="80"/>
        <v>2.2320501795519129E-9</v>
      </c>
      <c r="V174">
        <f t="shared" si="81"/>
        <v>0.20187969983958642</v>
      </c>
      <c r="X174">
        <f t="shared" si="82"/>
        <v>1</v>
      </c>
      <c r="Y174">
        <f t="shared" si="83"/>
        <v>1.6821377478125345E+18</v>
      </c>
      <c r="Z174">
        <f t="shared" si="84"/>
        <v>9.3810116960402041E+29</v>
      </c>
      <c r="AA174">
        <f t="shared" si="85"/>
        <v>3.0323797059687413E+37</v>
      </c>
      <c r="AB174">
        <f t="shared" si="86"/>
        <v>1.0232242048799576E+41</v>
      </c>
      <c r="AC174">
        <f t="shared" si="87"/>
        <v>2.7141597603819384E+50</v>
      </c>
      <c r="AD174">
        <f t="shared" si="88"/>
        <v>5.2261933089039079E+48</v>
      </c>
      <c r="AE174">
        <f t="shared" si="89"/>
        <v>1.7030681764253039E+59</v>
      </c>
      <c r="AF174">
        <f t="shared" si="90"/>
        <v>1.5403546721880306E+67</v>
      </c>
      <c r="AR174">
        <f t="shared" si="91"/>
        <v>1</v>
      </c>
      <c r="AS174">
        <f t="shared" si="92"/>
        <v>1</v>
      </c>
      <c r="AT174">
        <f t="shared" si="93"/>
        <v>1</v>
      </c>
      <c r="AU174">
        <f t="shared" si="94"/>
        <v>1</v>
      </c>
      <c r="AV174">
        <f t="shared" si="95"/>
        <v>1</v>
      </c>
      <c r="AW174">
        <f t="shared" si="96"/>
        <v>1</v>
      </c>
      <c r="AX174">
        <f t="shared" si="97"/>
        <v>1</v>
      </c>
      <c r="AY174">
        <f t="shared" si="98"/>
        <v>1.0000000038744612</v>
      </c>
      <c r="AZ174">
        <f t="shared" si="99"/>
        <v>1.4567529631654035</v>
      </c>
      <c r="BA174">
        <f t="shared" si="100"/>
        <v>9.4567529670398649</v>
      </c>
      <c r="BB174">
        <f t="shared" si="101"/>
        <v>0.3416870448672612</v>
      </c>
    </row>
    <row r="175" spans="1:54" x14ac:dyDescent="0.25">
      <c r="A175">
        <f t="shared" si="104"/>
        <v>-11.149999999999977</v>
      </c>
      <c r="C175">
        <f t="shared" si="71"/>
        <v>1.5262822169477057E-74</v>
      </c>
      <c r="D175">
        <f t="shared" si="103"/>
        <v>1.1103074752032322E-54</v>
      </c>
      <c r="E175">
        <f t="shared" si="103"/>
        <v>7.0362717147084979E-42</v>
      </c>
      <c r="F175">
        <f t="shared" si="103"/>
        <v>1.0874033126759895E-33</v>
      </c>
      <c r="G175">
        <f t="shared" si="103"/>
        <v>7.5761394694441219E-30</v>
      </c>
      <c r="H175">
        <f t="shared" si="103"/>
        <v>1.4219136687915772E-19</v>
      </c>
      <c r="I175">
        <f t="shared" si="103"/>
        <v>1.9233014054755864E-21</v>
      </c>
      <c r="J175">
        <f t="shared" si="103"/>
        <v>5.5419981465357501E-10</v>
      </c>
      <c r="K175">
        <f t="shared" si="103"/>
        <v>0.26158899892008447</v>
      </c>
      <c r="L175">
        <f t="shared" si="72"/>
        <v>1.5262822169477057E-74</v>
      </c>
      <c r="N175">
        <f t="shared" si="73"/>
        <v>8.0330642997247672E-75</v>
      </c>
      <c r="O175">
        <f t="shared" si="74"/>
        <v>5.843723553701222E-55</v>
      </c>
      <c r="P175">
        <f t="shared" si="75"/>
        <v>3.7033009024781569E-42</v>
      </c>
      <c r="Q175">
        <f t="shared" si="76"/>
        <v>5.7231753298736295E-34</v>
      </c>
      <c r="R175">
        <f t="shared" si="77"/>
        <v>3.9874418260232219E-30</v>
      </c>
      <c r="S175">
        <f t="shared" si="78"/>
        <v>7.4837561515346166E-20</v>
      </c>
      <c r="T175">
        <f t="shared" si="79"/>
        <v>1.0122638976187298E-21</v>
      </c>
      <c r="U175">
        <f t="shared" si="80"/>
        <v>2.9168411297556582E-10</v>
      </c>
      <c r="V175">
        <f t="shared" si="81"/>
        <v>0.13767842048425499</v>
      </c>
      <c r="X175">
        <f t="shared" si="82"/>
        <v>1</v>
      </c>
      <c r="Y175">
        <f t="shared" si="83"/>
        <v>7.274588296151747E+19</v>
      </c>
      <c r="Z175">
        <f t="shared" si="84"/>
        <v>4.6100725256301525E+32</v>
      </c>
      <c r="AA175">
        <f t="shared" si="85"/>
        <v>7.1245232408630408E+40</v>
      </c>
      <c r="AB175">
        <f t="shared" si="86"/>
        <v>4.9637867658545221E+44</v>
      </c>
      <c r="AC175">
        <f t="shared" si="87"/>
        <v>9.316191022884043E+54</v>
      </c>
      <c r="AD175">
        <f t="shared" si="88"/>
        <v>1.2601217416539445E+53</v>
      </c>
      <c r="AE175">
        <f t="shared" si="89"/>
        <v>3.6310441705982566E+64</v>
      </c>
      <c r="AF175">
        <f t="shared" si="90"/>
        <v>1.713896656957821E+73</v>
      </c>
      <c r="AR175">
        <f t="shared" si="91"/>
        <v>1</v>
      </c>
      <c r="AS175">
        <f t="shared" si="92"/>
        <v>1</v>
      </c>
      <c r="AT175">
        <f t="shared" si="93"/>
        <v>1</v>
      </c>
      <c r="AU175">
        <f t="shared" si="94"/>
        <v>1</v>
      </c>
      <c r="AV175">
        <f t="shared" si="95"/>
        <v>1</v>
      </c>
      <c r="AW175">
        <f t="shared" si="96"/>
        <v>1</v>
      </c>
      <c r="AX175">
        <f t="shared" si="97"/>
        <v>1</v>
      </c>
      <c r="AY175">
        <f t="shared" si="98"/>
        <v>1.0000000005063143</v>
      </c>
      <c r="AZ175">
        <f t="shared" si="99"/>
        <v>1.3114975233769632</v>
      </c>
      <c r="BA175">
        <f t="shared" si="100"/>
        <v>9.3114975238832791</v>
      </c>
      <c r="BB175">
        <f t="shared" si="101"/>
        <v>0.33905273860288249</v>
      </c>
    </row>
    <row r="176" spans="1:54" x14ac:dyDescent="0.25">
      <c r="A176">
        <f t="shared" si="104"/>
        <v>-10.149999999999977</v>
      </c>
      <c r="C176">
        <f t="shared" si="71"/>
        <v>5.5832666394061673E-82</v>
      </c>
      <c r="D176">
        <f t="shared" si="103"/>
        <v>3.6897565551566148E-60</v>
      </c>
      <c r="E176">
        <f t="shared" si="103"/>
        <v>4.2893429830261548E-46</v>
      </c>
      <c r="F176">
        <f t="shared" si="103"/>
        <v>4.3136746172777329E-37</v>
      </c>
      <c r="G176">
        <f t="shared" si="103"/>
        <v>7.1584359693886451E-33</v>
      </c>
      <c r="H176">
        <f t="shared" si="103"/>
        <v>1.3977986080604305E-21</v>
      </c>
      <c r="I176">
        <f t="shared" si="103"/>
        <v>1.2388562630110545E-23</v>
      </c>
      <c r="J176">
        <f t="shared" si="103"/>
        <v>4.849859446050789E-11</v>
      </c>
      <c r="K176">
        <f t="shared" si="103"/>
        <v>0.16543928939131328</v>
      </c>
      <c r="L176">
        <f t="shared" si="72"/>
        <v>5.5832666394061673E-82</v>
      </c>
      <c r="N176">
        <f t="shared" si="73"/>
        <v>2.938561389161141E-82</v>
      </c>
      <c r="O176">
        <f t="shared" si="74"/>
        <v>1.9419771342929552E-60</v>
      </c>
      <c r="P176">
        <f t="shared" si="75"/>
        <v>2.2575489384348185E-46</v>
      </c>
      <c r="Q176">
        <f t="shared" si="76"/>
        <v>2.2703550617251228E-37</v>
      </c>
      <c r="R176">
        <f t="shared" si="77"/>
        <v>3.7675978786256028E-33</v>
      </c>
      <c r="S176">
        <f t="shared" si="78"/>
        <v>7.3568347792654242E-22</v>
      </c>
      <c r="T176">
        <f t="shared" si="79"/>
        <v>6.5202961211108138E-24</v>
      </c>
      <c r="U176">
        <f t="shared" si="80"/>
        <v>2.552557603184626E-11</v>
      </c>
      <c r="V176">
        <f t="shared" si="81"/>
        <v>8.7073310205954366E-2</v>
      </c>
      <c r="X176">
        <f t="shared" si="82"/>
        <v>1</v>
      </c>
      <c r="Y176">
        <f t="shared" si="83"/>
        <v>6.6085981441664672E+21</v>
      </c>
      <c r="Z176">
        <f t="shared" si="84"/>
        <v>7.682497111551826E+35</v>
      </c>
      <c r="AA176">
        <f t="shared" si="85"/>
        <v>7.7260766785383772E+44</v>
      </c>
      <c r="AB176">
        <f t="shared" si="86"/>
        <v>1.2821232500101431E+49</v>
      </c>
      <c r="AC176">
        <f t="shared" si="87"/>
        <v>2.5035498003890774E+60</v>
      </c>
      <c r="AD176">
        <f t="shared" si="88"/>
        <v>2.218873543074809E+58</v>
      </c>
      <c r="AE176">
        <f t="shared" si="89"/>
        <v>8.686419186611903E+70</v>
      </c>
      <c r="AF176">
        <f t="shared" si="90"/>
        <v>2.9631271453822111E+80</v>
      </c>
      <c r="AR176">
        <f t="shared" si="91"/>
        <v>1</v>
      </c>
      <c r="AS176">
        <f t="shared" si="92"/>
        <v>1</v>
      </c>
      <c r="AT176">
        <f t="shared" si="93"/>
        <v>1</v>
      </c>
      <c r="AU176">
        <f t="shared" si="94"/>
        <v>1</v>
      </c>
      <c r="AV176">
        <f t="shared" si="95"/>
        <v>1</v>
      </c>
      <c r="AW176">
        <f t="shared" si="96"/>
        <v>1</v>
      </c>
      <c r="AX176">
        <f t="shared" si="97"/>
        <v>1</v>
      </c>
      <c r="AY176">
        <f t="shared" si="98"/>
        <v>1.0000000000443081</v>
      </c>
      <c r="AZ176">
        <f t="shared" si="99"/>
        <v>1.1970034257074489</v>
      </c>
      <c r="BA176">
        <f t="shared" si="100"/>
        <v>9.1970034257517561</v>
      </c>
      <c r="BB176">
        <f t="shared" si="101"/>
        <v>0.33696179630601264</v>
      </c>
    </row>
    <row r="177" spans="1:54" x14ac:dyDescent="0.25">
      <c r="A177">
        <f t="shared" si="104"/>
        <v>-9.1499999999999773</v>
      </c>
      <c r="C177">
        <f t="shared" si="71"/>
        <v>4.8375285188631396E-91</v>
      </c>
      <c r="D177">
        <f t="shared" si="103"/>
        <v>7.7817580729157382E-67</v>
      </c>
      <c r="E177">
        <f t="shared" si="103"/>
        <v>3.1342815141711576E-51</v>
      </c>
      <c r="F177">
        <f t="shared" si="103"/>
        <v>3.0888540544541245E-41</v>
      </c>
      <c r="G177">
        <f t="shared" si="103"/>
        <v>1.4759344063214344E-36</v>
      </c>
      <c r="H177">
        <f t="shared" si="103"/>
        <v>5.0030375795224752E-24</v>
      </c>
      <c r="I177">
        <f t="shared" si="103"/>
        <v>2.6489978878942141E-26</v>
      </c>
      <c r="J177">
        <f t="shared" si="103"/>
        <v>2.4920044857970331E-12</v>
      </c>
      <c r="K177">
        <f t="shared" si="103"/>
        <v>9.465962088335346E-2</v>
      </c>
      <c r="L177">
        <f t="shared" si="72"/>
        <v>4.8375285188631396E-91</v>
      </c>
      <c r="N177">
        <f t="shared" si="73"/>
        <v>2.5460676415069155E-91</v>
      </c>
      <c r="O177">
        <f t="shared" si="74"/>
        <v>4.0956621436398627E-67</v>
      </c>
      <c r="P177">
        <f t="shared" si="75"/>
        <v>1.6496218495637672E-51</v>
      </c>
      <c r="Q177">
        <f t="shared" si="76"/>
        <v>1.6257126602390128E-41</v>
      </c>
      <c r="R177">
        <f t="shared" si="77"/>
        <v>7.7680758227443927E-37</v>
      </c>
      <c r="S177">
        <f t="shared" si="78"/>
        <v>2.6331776734328819E-24</v>
      </c>
      <c r="T177">
        <f t="shared" si="79"/>
        <v>1.3942094146811654E-26</v>
      </c>
      <c r="U177">
        <f t="shared" si="80"/>
        <v>1.3115813083142279E-12</v>
      </c>
      <c r="V177">
        <f t="shared" si="81"/>
        <v>4.9820853096501826E-2</v>
      </c>
      <c r="X177">
        <f t="shared" si="82"/>
        <v>1</v>
      </c>
      <c r="Y177">
        <f t="shared" si="83"/>
        <v>1.6086226763464163E+24</v>
      </c>
      <c r="Z177">
        <f t="shared" si="84"/>
        <v>6.4790967163284869E+39</v>
      </c>
      <c r="AA177">
        <f t="shared" si="85"/>
        <v>6.3851903764694119E+49</v>
      </c>
      <c r="AB177">
        <f t="shared" si="86"/>
        <v>3.0510092096951432E+54</v>
      </c>
      <c r="AC177">
        <f t="shared" si="87"/>
        <v>1.0342135576077661E+67</v>
      </c>
      <c r="AD177">
        <f t="shared" si="88"/>
        <v>5.4759323434784649E+64</v>
      </c>
      <c r="AE177">
        <f t="shared" si="89"/>
        <v>5.1514000921749095E+78</v>
      </c>
      <c r="AF177">
        <f t="shared" si="90"/>
        <v>1.9567764926706679E+89</v>
      </c>
      <c r="AR177">
        <f t="shared" si="91"/>
        <v>1</v>
      </c>
      <c r="AS177">
        <f t="shared" si="92"/>
        <v>1</v>
      </c>
      <c r="AT177">
        <f t="shared" si="93"/>
        <v>1</v>
      </c>
      <c r="AU177">
        <f t="shared" si="94"/>
        <v>1</v>
      </c>
      <c r="AV177">
        <f t="shared" si="95"/>
        <v>1</v>
      </c>
      <c r="AW177">
        <f t="shared" si="96"/>
        <v>1</v>
      </c>
      <c r="AX177">
        <f t="shared" si="97"/>
        <v>1</v>
      </c>
      <c r="AY177">
        <f t="shared" si="98"/>
        <v>1.0000000000022768</v>
      </c>
      <c r="AZ177">
        <f t="shared" si="99"/>
        <v>1.1127197152429751</v>
      </c>
      <c r="BA177">
        <f t="shared" si="100"/>
        <v>9.1127197152452517</v>
      </c>
      <c r="BB177">
        <f t="shared" si="101"/>
        <v>0.33541424020737698</v>
      </c>
    </row>
    <row r="178" spans="1:54" x14ac:dyDescent="0.25">
      <c r="A178">
        <f t="shared" si="104"/>
        <v>-8.1499999999999773</v>
      </c>
      <c r="C178">
        <f t="shared" si="71"/>
        <v>2.503168227582117E-102</v>
      </c>
      <c r="D178">
        <f t="shared" si="103"/>
        <v>3.7748105751145106E-75</v>
      </c>
      <c r="E178">
        <f t="shared" si="103"/>
        <v>1.2573468541542578E-57</v>
      </c>
      <c r="F178">
        <f t="shared" si="103"/>
        <v>2.1259703923952843E-46</v>
      </c>
      <c r="G178">
        <f t="shared" si="103"/>
        <v>3.7917279920058134E-41</v>
      </c>
      <c r="H178">
        <f t="shared" si="103"/>
        <v>4.4949595520278168E-27</v>
      </c>
      <c r="I178">
        <f t="shared" si="103"/>
        <v>1.2529751936885968E-29</v>
      </c>
      <c r="J178">
        <f t="shared" si="103"/>
        <v>6.1802382157599414E-14</v>
      </c>
      <c r="K178">
        <f t="shared" si="103"/>
        <v>4.7226751017742624E-2</v>
      </c>
      <c r="L178">
        <f t="shared" si="72"/>
        <v>2.503168227582117E-102</v>
      </c>
      <c r="N178">
        <f t="shared" si="73"/>
        <v>1.3174569618853247E-102</v>
      </c>
      <c r="O178">
        <f t="shared" si="74"/>
        <v>1.9867424079550058E-75</v>
      </c>
      <c r="P178">
        <f t="shared" si="75"/>
        <v>6.6176150218645153E-58</v>
      </c>
      <c r="Q178">
        <f t="shared" si="76"/>
        <v>1.1189317854712022E-46</v>
      </c>
      <c r="R178">
        <f t="shared" si="77"/>
        <v>1.9956463115820073E-41</v>
      </c>
      <c r="S178">
        <f t="shared" si="78"/>
        <v>2.3657681852777984E-27</v>
      </c>
      <c r="T178">
        <f t="shared" si="79"/>
        <v>6.5946062825715626E-30</v>
      </c>
      <c r="U178">
        <f t="shared" si="80"/>
        <v>3.2527569556631271E-14</v>
      </c>
      <c r="V178">
        <f t="shared" si="81"/>
        <v>2.4856184746180329E-2</v>
      </c>
      <c r="X178">
        <f t="shared" si="82"/>
        <v>1</v>
      </c>
      <c r="Y178">
        <f t="shared" si="83"/>
        <v>1.5080131385179454E+27</v>
      </c>
      <c r="Z178">
        <f t="shared" si="84"/>
        <v>5.0230217861496497E+44</v>
      </c>
      <c r="AA178">
        <f t="shared" si="85"/>
        <v>8.4931183168972262E+55</v>
      </c>
      <c r="AB178">
        <f t="shared" si="86"/>
        <v>1.5147715404123491E+61</v>
      </c>
      <c r="AC178">
        <f t="shared" si="87"/>
        <v>1.7957081359927731E+75</v>
      </c>
      <c r="AD178">
        <f t="shared" si="88"/>
        <v>5.005557276902967E+72</v>
      </c>
      <c r="AE178">
        <f t="shared" si="89"/>
        <v>2.4689663873408992E+88</v>
      </c>
      <c r="AF178">
        <f t="shared" si="90"/>
        <v>1.8866790692433929E+100</v>
      </c>
      <c r="AR178">
        <f t="shared" si="91"/>
        <v>1</v>
      </c>
      <c r="AS178">
        <f t="shared" si="92"/>
        <v>1</v>
      </c>
      <c r="AT178">
        <f t="shared" si="93"/>
        <v>1</v>
      </c>
      <c r="AU178">
        <f t="shared" si="94"/>
        <v>1</v>
      </c>
      <c r="AV178">
        <f t="shared" si="95"/>
        <v>1</v>
      </c>
      <c r="AW178">
        <f t="shared" si="96"/>
        <v>1</v>
      </c>
      <c r="AX178">
        <f t="shared" si="97"/>
        <v>1</v>
      </c>
      <c r="AY178">
        <f t="shared" si="98"/>
        <v>1.0000000000000564</v>
      </c>
      <c r="AZ178">
        <f t="shared" si="99"/>
        <v>1.0562371355060751</v>
      </c>
      <c r="BA178">
        <f t="shared" si="100"/>
        <v>9.056237135506132</v>
      </c>
      <c r="BB178">
        <f t="shared" si="101"/>
        <v>0.3343731399718638</v>
      </c>
    </row>
    <row r="179" spans="1:54" x14ac:dyDescent="0.25">
      <c r="A179">
        <f t="shared" si="104"/>
        <v>-7.1499999999999773</v>
      </c>
      <c r="C179">
        <f t="shared" si="71"/>
        <v>9.0239383027056319E-117</v>
      </c>
      <c r="D179">
        <f t="shared" si="103"/>
        <v>8.6510162812834414E-86</v>
      </c>
      <c r="E179">
        <f t="shared" si="103"/>
        <v>8.1938926011799513E-66</v>
      </c>
      <c r="F179">
        <f t="shared" si="103"/>
        <v>5.2642168254966563E-53</v>
      </c>
      <c r="G179">
        <f t="shared" si="103"/>
        <v>5.0655534919137992E-47</v>
      </c>
      <c r="H179">
        <f t="shared" si="103"/>
        <v>5.676070064088957E-31</v>
      </c>
      <c r="I179">
        <f t="shared" si="103"/>
        <v>6.9613662565107008E-34</v>
      </c>
      <c r="J179">
        <f t="shared" si="103"/>
        <v>5.4495231827296535E-16</v>
      </c>
      <c r="K179">
        <f t="shared" si="103"/>
        <v>1.9397348693276893E-2</v>
      </c>
      <c r="L179">
        <f t="shared" si="72"/>
        <v>9.0239383027056319E-117</v>
      </c>
      <c r="N179">
        <f t="shared" si="73"/>
        <v>4.7494412119503327E-117</v>
      </c>
      <c r="O179">
        <f t="shared" si="74"/>
        <v>4.5531664638333901E-86</v>
      </c>
      <c r="P179">
        <f t="shared" si="75"/>
        <v>4.3125750532526062E-66</v>
      </c>
      <c r="Q179">
        <f t="shared" si="76"/>
        <v>2.7706404344719245E-53</v>
      </c>
      <c r="R179">
        <f t="shared" si="77"/>
        <v>2.6660807852177889E-47</v>
      </c>
      <c r="S179">
        <f t="shared" si="78"/>
        <v>2.987405296888925E-31</v>
      </c>
      <c r="T179">
        <f t="shared" si="79"/>
        <v>3.6638769771108952E-34</v>
      </c>
      <c r="U179">
        <f t="shared" si="80"/>
        <v>2.8681700961735019E-16</v>
      </c>
      <c r="V179">
        <f t="shared" si="81"/>
        <v>1.0209130891198365E-2</v>
      </c>
      <c r="X179">
        <f t="shared" si="82"/>
        <v>1</v>
      </c>
      <c r="Y179">
        <f t="shared" si="83"/>
        <v>9.586741388390945E+30</v>
      </c>
      <c r="Z179">
        <f t="shared" si="84"/>
        <v>9.0801735631583281E+50</v>
      </c>
      <c r="AA179">
        <f t="shared" si="85"/>
        <v>5.8336134943634256E+63</v>
      </c>
      <c r="AB179">
        <f t="shared" si="86"/>
        <v>5.6134620184570662E+69</v>
      </c>
      <c r="AC179">
        <f t="shared" si="87"/>
        <v>6.2900142639351939E+85</v>
      </c>
      <c r="AD179">
        <f t="shared" si="88"/>
        <v>7.7143327259047041E+82</v>
      </c>
      <c r="AE179">
        <f t="shared" si="89"/>
        <v>6.0389632552072436E+100</v>
      </c>
      <c r="AF179">
        <f t="shared" si="90"/>
        <v>2.1495435853612848E+114</v>
      </c>
      <c r="AR179">
        <f t="shared" si="91"/>
        <v>1</v>
      </c>
      <c r="AS179">
        <f t="shared" si="92"/>
        <v>1</v>
      </c>
      <c r="AT179">
        <f t="shared" si="93"/>
        <v>1</v>
      </c>
      <c r="AU179">
        <f t="shared" si="94"/>
        <v>1</v>
      </c>
      <c r="AV179">
        <f t="shared" si="95"/>
        <v>1</v>
      </c>
      <c r="AW179">
        <f t="shared" si="96"/>
        <v>1</v>
      </c>
      <c r="AX179">
        <f t="shared" si="97"/>
        <v>1</v>
      </c>
      <c r="AY179">
        <f t="shared" si="98"/>
        <v>1.0000000000000007</v>
      </c>
      <c r="AZ179">
        <f t="shared" si="99"/>
        <v>1.0230981658364044</v>
      </c>
      <c r="BA179">
        <f t="shared" si="100"/>
        <v>9.0230981658364051</v>
      </c>
      <c r="BB179">
        <f t="shared" si="101"/>
        <v>0.33376080304958111</v>
      </c>
    </row>
    <row r="180" spans="1:54" x14ac:dyDescent="0.25">
      <c r="A180">
        <f t="shared" si="104"/>
        <v>-6.1499999999999773</v>
      </c>
      <c r="C180">
        <f t="shared" si="71"/>
        <v>6.5367380957618558E-136</v>
      </c>
      <c r="D180">
        <f t="shared" si="103"/>
        <v>6.8727796175759759E-100</v>
      </c>
      <c r="E180">
        <f t="shared" si="103"/>
        <v>1.1625805436370374E-76</v>
      </c>
      <c r="F180">
        <f t="shared" si="103"/>
        <v>9.2628574076383467E-62</v>
      </c>
      <c r="G180">
        <f t="shared" si="103"/>
        <v>8.3196365538906545E-55</v>
      </c>
      <c r="H180">
        <f t="shared" si="103"/>
        <v>3.8681822686738893E-36</v>
      </c>
      <c r="I180">
        <f t="shared" si="103"/>
        <v>1.5981811732839779E-39</v>
      </c>
      <c r="J180">
        <f t="shared" si="103"/>
        <v>1.0316538460846123E-18</v>
      </c>
      <c r="K180">
        <f t="shared" si="103"/>
        <v>5.9651762417698099E-3</v>
      </c>
      <c r="L180">
        <f t="shared" si="72"/>
        <v>6.5367380957618558E-136</v>
      </c>
      <c r="N180">
        <f t="shared" si="73"/>
        <v>3.4403884714536082E-136</v>
      </c>
      <c r="O180">
        <f t="shared" si="74"/>
        <v>3.6172524303031453E-100</v>
      </c>
      <c r="P180">
        <f t="shared" si="75"/>
        <v>6.1188449665107231E-77</v>
      </c>
      <c r="Q180">
        <f t="shared" si="76"/>
        <v>4.8751881092833406E-62</v>
      </c>
      <c r="R180">
        <f t="shared" si="77"/>
        <v>4.3787560809950815E-55</v>
      </c>
      <c r="S180">
        <f t="shared" si="78"/>
        <v>2.035885404565205E-36</v>
      </c>
      <c r="T180">
        <f t="shared" si="79"/>
        <v>8.411479859389358E-40</v>
      </c>
      <c r="U180">
        <f t="shared" si="80"/>
        <v>5.429757084655854E-19</v>
      </c>
      <c r="V180">
        <f t="shared" si="81"/>
        <v>3.1395664430367422E-3</v>
      </c>
      <c r="X180">
        <f t="shared" si="82"/>
        <v>1</v>
      </c>
      <c r="Y180">
        <f t="shared" si="83"/>
        <v>1.0514081361209798E+36</v>
      </c>
      <c r="Z180">
        <f t="shared" si="84"/>
        <v>1.7785331561483323E+59</v>
      </c>
      <c r="AA180">
        <f t="shared" si="85"/>
        <v>1.4170458219282168E+74</v>
      </c>
      <c r="AB180">
        <f t="shared" si="86"/>
        <v>1.2727504807458562E+81</v>
      </c>
      <c r="AC180">
        <f t="shared" si="87"/>
        <v>5.9176032632879312E+99</v>
      </c>
      <c r="AD180">
        <f t="shared" si="88"/>
        <v>2.4449215340601928E+96</v>
      </c>
      <c r="AE180">
        <f t="shared" si="89"/>
        <v>1.578239530131233E+117</v>
      </c>
      <c r="AF180">
        <f t="shared" si="90"/>
        <v>9.1256161014579692E+132</v>
      </c>
      <c r="AR180">
        <f t="shared" si="91"/>
        <v>1</v>
      </c>
      <c r="AS180">
        <f t="shared" si="92"/>
        <v>1</v>
      </c>
      <c r="AT180">
        <f t="shared" si="93"/>
        <v>1</v>
      </c>
      <c r="AU180">
        <f t="shared" si="94"/>
        <v>1</v>
      </c>
      <c r="AV180">
        <f t="shared" si="95"/>
        <v>1</v>
      </c>
      <c r="AW180">
        <f t="shared" si="96"/>
        <v>1</v>
      </c>
      <c r="AX180">
        <f t="shared" si="97"/>
        <v>1</v>
      </c>
      <c r="AY180">
        <f t="shared" si="98"/>
        <v>1</v>
      </c>
      <c r="AZ180">
        <f t="shared" si="99"/>
        <v>1.0071032712900365</v>
      </c>
      <c r="BA180">
        <f t="shared" si="100"/>
        <v>9.0071032712900365</v>
      </c>
      <c r="BB180">
        <f t="shared" si="101"/>
        <v>0.3334648494495267</v>
      </c>
    </row>
    <row r="181" spans="1:54" x14ac:dyDescent="0.25">
      <c r="A181">
        <f t="shared" si="104"/>
        <v>-5.1499999999999773</v>
      </c>
      <c r="C181">
        <f t="shared" si="71"/>
        <v>1.7470395560710077E-162</v>
      </c>
      <c r="D181">
        <f t="shared" si="103"/>
        <v>1.8259753323962196E-119</v>
      </c>
      <c r="E181">
        <f t="shared" si="103"/>
        <v>1.0104485296046505E-91</v>
      </c>
      <c r="F181">
        <f t="shared" si="103"/>
        <v>6.4910638521855819E-74</v>
      </c>
      <c r="G181">
        <f t="shared" si="103"/>
        <v>1.2955860077807376E-65</v>
      </c>
      <c r="H181">
        <f t="shared" si="103"/>
        <v>2.5974218732521215E-43</v>
      </c>
      <c r="I181">
        <f t="shared" si="103"/>
        <v>2.3693435255936554E-47</v>
      </c>
      <c r="J181">
        <f t="shared" si="103"/>
        <v>1.7112045440919961E-22</v>
      </c>
      <c r="K181">
        <f t="shared" si="103"/>
        <v>1.1604407864950585E-3</v>
      </c>
      <c r="L181">
        <f t="shared" si="72"/>
        <v>1.7470395560710077E-162</v>
      </c>
      <c r="N181">
        <f t="shared" si="73"/>
        <v>9.194945031952672E-163</v>
      </c>
      <c r="O181">
        <f t="shared" si="74"/>
        <v>9.6103964862958933E-120</v>
      </c>
      <c r="P181">
        <f t="shared" si="75"/>
        <v>5.3181501558139503E-92</v>
      </c>
      <c r="Q181">
        <f t="shared" si="76"/>
        <v>3.4163493958871487E-74</v>
      </c>
      <c r="R181">
        <f t="shared" si="77"/>
        <v>6.8188737251617772E-66</v>
      </c>
      <c r="S181">
        <f t="shared" si="78"/>
        <v>1.3670641438169062E-43</v>
      </c>
      <c r="T181">
        <f t="shared" si="79"/>
        <v>1.2470229082071871E-47</v>
      </c>
      <c r="U181">
        <f t="shared" si="80"/>
        <v>9.0063397057473479E-23</v>
      </c>
      <c r="V181">
        <f t="shared" si="81"/>
        <v>6.1075830868160977E-4</v>
      </c>
      <c r="X181">
        <f t="shared" si="82"/>
        <v>1</v>
      </c>
      <c r="Y181">
        <f t="shared" si="83"/>
        <v>1.0451825924896251E+43</v>
      </c>
      <c r="Z181">
        <f t="shared" si="84"/>
        <v>5.7837759087555621E+70</v>
      </c>
      <c r="AA181">
        <f t="shared" si="85"/>
        <v>3.7154647298219251E+88</v>
      </c>
      <c r="AB181">
        <f t="shared" si="86"/>
        <v>7.4158939520203917E+96</v>
      </c>
      <c r="AC181">
        <f t="shared" si="87"/>
        <v>1.486756189478374E+119</v>
      </c>
      <c r="AD181">
        <f t="shared" si="88"/>
        <v>1.3562048537253352E+115</v>
      </c>
      <c r="AE181">
        <f t="shared" si="89"/>
        <v>9.7948815076654447E+139</v>
      </c>
      <c r="AF181">
        <f t="shared" si="90"/>
        <v>6.6423269150517901E+158</v>
      </c>
      <c r="AR181">
        <f t="shared" si="91"/>
        <v>1</v>
      </c>
      <c r="AS181">
        <f t="shared" si="92"/>
        <v>1</v>
      </c>
      <c r="AT181">
        <f t="shared" si="93"/>
        <v>1</v>
      </c>
      <c r="AU181">
        <f t="shared" si="94"/>
        <v>1</v>
      </c>
      <c r="AV181">
        <f t="shared" si="95"/>
        <v>1</v>
      </c>
      <c r="AW181">
        <f t="shared" si="96"/>
        <v>1</v>
      </c>
      <c r="AX181">
        <f t="shared" si="97"/>
        <v>1</v>
      </c>
      <c r="AY181">
        <f t="shared" si="98"/>
        <v>1</v>
      </c>
      <c r="AZ181">
        <f t="shared" si="99"/>
        <v>1.0013818411038351</v>
      </c>
      <c r="BA181">
        <f t="shared" si="100"/>
        <v>9.0013818411038358</v>
      </c>
      <c r="BB181">
        <f t="shared" si="101"/>
        <v>0.33335892200123446</v>
      </c>
    </row>
    <row r="182" spans="1:54" x14ac:dyDescent="0.25">
      <c r="A182">
        <f>A181+$B$11</f>
        <v>-4.1499999999999773</v>
      </c>
      <c r="C182">
        <f t="shared" si="71"/>
        <v>7.2937557028880647E-202</v>
      </c>
      <c r="D182">
        <f t="shared" si="103"/>
        <v>1.7857276368519096E-148</v>
      </c>
      <c r="E182">
        <f t="shared" si="103"/>
        <v>4.8454711774690617E-114</v>
      </c>
      <c r="F182">
        <f t="shared" si="103"/>
        <v>6.314378230371117E-92</v>
      </c>
      <c r="G182">
        <f t="shared" si="103"/>
        <v>1.2483255281328725E-81</v>
      </c>
      <c r="H182">
        <f t="shared" si="103"/>
        <v>6.0915487800007367E-54</v>
      </c>
      <c r="I182">
        <f t="shared" si="103"/>
        <v>5.9240536278094719E-59</v>
      </c>
      <c r="J182">
        <f t="shared" si="103"/>
        <v>4.2783002191576305E-28</v>
      </c>
      <c r="K182">
        <f t="shared" si="103"/>
        <v>1.0255856735219757E-4</v>
      </c>
      <c r="L182">
        <f t="shared" si="72"/>
        <v>7.2937557028880647E-202</v>
      </c>
      <c r="N182">
        <f t="shared" si="73"/>
        <v>3.8388187909937184E-202</v>
      </c>
      <c r="O182">
        <f t="shared" si="74"/>
        <v>9.3985665097468931E-149</v>
      </c>
      <c r="P182">
        <f t="shared" si="75"/>
        <v>2.5502479881416117E-114</v>
      </c>
      <c r="Q182">
        <f t="shared" si="76"/>
        <v>3.3233569633532199E-92</v>
      </c>
      <c r="R182">
        <f t="shared" si="77"/>
        <v>6.5701343585940666E-82</v>
      </c>
      <c r="S182">
        <f t="shared" si="78"/>
        <v>3.2060783052635459E-54</v>
      </c>
      <c r="T182">
        <f t="shared" si="79"/>
        <v>3.1179229620049854E-59</v>
      </c>
      <c r="U182">
        <f t="shared" si="80"/>
        <v>2.2517369574513846E-28</v>
      </c>
      <c r="V182">
        <f t="shared" si="81"/>
        <v>5.3978193343261883E-5</v>
      </c>
      <c r="X182">
        <f t="shared" si="82"/>
        <v>1</v>
      </c>
      <c r="Y182">
        <f t="shared" si="83"/>
        <v>2.4482964738520456E+53</v>
      </c>
      <c r="Z182">
        <f t="shared" si="84"/>
        <v>6.6433143292013876E+87</v>
      </c>
      <c r="AA182">
        <f t="shared" si="85"/>
        <v>8.6572384483221045E+109</v>
      </c>
      <c r="AB182">
        <f t="shared" si="86"/>
        <v>1.711498957441885E+120</v>
      </c>
      <c r="AC182">
        <f t="shared" si="87"/>
        <v>8.351731300225346E+147</v>
      </c>
      <c r="AD182">
        <f t="shared" si="88"/>
        <v>8.122089454495659E+142</v>
      </c>
      <c r="AE182">
        <f t="shared" si="89"/>
        <v>5.8657026550307654E+173</v>
      </c>
      <c r="AF182">
        <f t="shared" si="90"/>
        <v>1.4061146483366324E+197</v>
      </c>
      <c r="AR182">
        <f t="shared" si="91"/>
        <v>1</v>
      </c>
      <c r="AS182">
        <f t="shared" si="92"/>
        <v>1</v>
      </c>
      <c r="AT182">
        <f t="shared" si="93"/>
        <v>1</v>
      </c>
      <c r="AU182">
        <f t="shared" si="94"/>
        <v>1</v>
      </c>
      <c r="AV182">
        <f t="shared" si="95"/>
        <v>1</v>
      </c>
      <c r="AW182">
        <f t="shared" si="96"/>
        <v>1</v>
      </c>
      <c r="AX182">
        <f t="shared" si="97"/>
        <v>1</v>
      </c>
      <c r="AY182">
        <f t="shared" si="98"/>
        <v>1</v>
      </c>
      <c r="AZ182">
        <f t="shared" si="99"/>
        <v>1.0001221257004811</v>
      </c>
      <c r="BA182">
        <f t="shared" si="100"/>
        <v>9.0001221257004804</v>
      </c>
      <c r="BB182">
        <f t="shared" si="101"/>
        <v>0.33333559491270714</v>
      </c>
    </row>
    <row r="183" spans="1:54" x14ac:dyDescent="0.25">
      <c r="A183">
        <f t="shared" si="104"/>
        <v>-3.1499999999999773</v>
      </c>
      <c r="C183">
        <f t="shared" si="71"/>
        <v>3.0257762828728987E-266</v>
      </c>
      <c r="D183">
        <f t="shared" si="103"/>
        <v>6.6571951583178441E-196</v>
      </c>
      <c r="E183">
        <f t="shared" ref="D183:K214" si="105">E$5/100*EXP(5.372697*(1+E$8)*(1-E$2+273.15)/$A183)</f>
        <v>1.5676570175469391E-150</v>
      </c>
      <c r="F183">
        <f t="shared" si="105"/>
        <v>2.249904933574274E-121</v>
      </c>
      <c r="G183">
        <f t="shared" si="105"/>
        <v>8.1510338116671506E-108</v>
      </c>
      <c r="H183">
        <f t="shared" si="105"/>
        <v>2.5457996245490008E-71</v>
      </c>
      <c r="I183">
        <f t="shared" si="105"/>
        <v>6.371694970798492E-78</v>
      </c>
      <c r="J183">
        <f t="shared" si="105"/>
        <v>2.9675341147715291E-37</v>
      </c>
      <c r="K183">
        <f t="shared" si="105"/>
        <v>1.9423885956674214E-6</v>
      </c>
      <c r="L183">
        <f t="shared" si="72"/>
        <v>3.0257762828728987E-266</v>
      </c>
      <c r="N183">
        <f t="shared" si="73"/>
        <v>1.5925138330909993E-266</v>
      </c>
      <c r="O183">
        <f t="shared" si="74"/>
        <v>3.5037869254304445E-196</v>
      </c>
      <c r="P183">
        <f t="shared" si="75"/>
        <v>8.2508264081417859E-151</v>
      </c>
      <c r="Q183">
        <f t="shared" si="76"/>
        <v>1.1841604913548811E-121</v>
      </c>
      <c r="R183">
        <f t="shared" si="77"/>
        <v>4.2900177956142897E-108</v>
      </c>
      <c r="S183">
        <f t="shared" si="78"/>
        <v>1.3398945392363164E-71</v>
      </c>
      <c r="T183">
        <f t="shared" si="79"/>
        <v>3.353523668841312E-78</v>
      </c>
      <c r="U183">
        <f t="shared" si="80"/>
        <v>1.5618600604060681E-37</v>
      </c>
      <c r="V183">
        <f t="shared" si="81"/>
        <v>1.0223097871933797E-6</v>
      </c>
      <c r="X183">
        <f t="shared" si="82"/>
        <v>1</v>
      </c>
      <c r="Y183">
        <f t="shared" si="83"/>
        <v>2.2001610614770913E+70</v>
      </c>
      <c r="Z183">
        <f t="shared" si="84"/>
        <v>5.1810076852690776E+115</v>
      </c>
      <c r="AA183">
        <f t="shared" si="85"/>
        <v>7.4357940681524735E+144</v>
      </c>
      <c r="AB183">
        <f t="shared" si="86"/>
        <v>2.6938653256703924E+158</v>
      </c>
      <c r="AC183">
        <f t="shared" si="87"/>
        <v>8.4137073813396011E+194</v>
      </c>
      <c r="AD183">
        <f t="shared" si="88"/>
        <v>2.1058050480681035E+188</v>
      </c>
      <c r="AE183">
        <f t="shared" si="89"/>
        <v>9.8075133035081163E+228</v>
      </c>
      <c r="AF183">
        <f t="shared" si="90"/>
        <v>6.4194719439838161E+259</v>
      </c>
      <c r="AR183">
        <f t="shared" si="91"/>
        <v>1</v>
      </c>
      <c r="AS183">
        <f t="shared" si="92"/>
        <v>1</v>
      </c>
      <c r="AT183">
        <f t="shared" si="93"/>
        <v>1</v>
      </c>
      <c r="AU183">
        <f t="shared" si="94"/>
        <v>1</v>
      </c>
      <c r="AV183">
        <f t="shared" si="95"/>
        <v>1</v>
      </c>
      <c r="AW183">
        <f t="shared" si="96"/>
        <v>1</v>
      </c>
      <c r="AX183">
        <f t="shared" si="97"/>
        <v>1</v>
      </c>
      <c r="AY183">
        <f t="shared" si="98"/>
        <v>1</v>
      </c>
      <c r="AZ183">
        <f t="shared" si="99"/>
        <v>1.000002312976614</v>
      </c>
      <c r="BA183">
        <f t="shared" si="100"/>
        <v>9.0000023129766138</v>
      </c>
      <c r="BB183">
        <f t="shared" si="101"/>
        <v>0.33333337616623088</v>
      </c>
    </row>
    <row r="184" spans="1:54" x14ac:dyDescent="0.25">
      <c r="A184">
        <f t="shared" si="104"/>
        <v>-2.1499999999999773</v>
      </c>
      <c r="C184">
        <f t="shared" ref="C184:K215" si="106">C$5/100*EXP(5.372697*(1+C$8)*(1-C$2+273.15)/$A184)</f>
        <v>0</v>
      </c>
      <c r="D184">
        <f t="shared" si="105"/>
        <v>1.8845610538248793E-287</v>
      </c>
      <c r="E184">
        <f t="shared" si="105"/>
        <v>5.7663500731502657E-221</v>
      </c>
      <c r="F184">
        <f t="shared" si="105"/>
        <v>3.2385794661996389E-178</v>
      </c>
      <c r="G184">
        <f t="shared" si="105"/>
        <v>2.3326569777623233E-158</v>
      </c>
      <c r="H184">
        <f t="shared" si="105"/>
        <v>7.2526854388832711E-105</v>
      </c>
      <c r="I184">
        <f t="shared" si="105"/>
        <v>1.552033891835918E-114</v>
      </c>
      <c r="J184">
        <f t="shared" si="105"/>
        <v>6.2177887637658317E-55</v>
      </c>
      <c r="K184">
        <f t="shared" si="105"/>
        <v>9.1885791860434841E-10</v>
      </c>
      <c r="L184">
        <f t="shared" si="72"/>
        <v>0</v>
      </c>
      <c r="N184">
        <f t="shared" si="73"/>
        <v>0</v>
      </c>
      <c r="O184">
        <f t="shared" si="74"/>
        <v>9.918742388551997E-288</v>
      </c>
      <c r="P184">
        <f t="shared" si="75"/>
        <v>3.0349210911317191E-221</v>
      </c>
      <c r="Q184">
        <f t="shared" si="76"/>
        <v>1.7045155085261258E-178</v>
      </c>
      <c r="R184">
        <f t="shared" si="77"/>
        <v>1.2277141988222756E-158</v>
      </c>
      <c r="S184">
        <f t="shared" si="78"/>
        <v>3.8172028625701429E-105</v>
      </c>
      <c r="T184">
        <f t="shared" si="79"/>
        <v>8.1685994307153583E-115</v>
      </c>
      <c r="U184">
        <f t="shared" si="80"/>
        <v>3.2725204019820165E-55</v>
      </c>
      <c r="V184">
        <f t="shared" si="81"/>
        <v>4.8360943084439392E-10</v>
      </c>
      <c r="X184" t="e">
        <f t="shared" si="82"/>
        <v>#DIV/0!</v>
      </c>
      <c r="Y184" t="e">
        <f t="shared" si="83"/>
        <v>#DIV/0!</v>
      </c>
      <c r="Z184" t="e">
        <f t="shared" si="84"/>
        <v>#DIV/0!</v>
      </c>
      <c r="AA184" t="e">
        <f t="shared" si="85"/>
        <v>#DIV/0!</v>
      </c>
      <c r="AB184" t="e">
        <f t="shared" si="86"/>
        <v>#DIV/0!</v>
      </c>
      <c r="AC184" t="e">
        <f t="shared" si="87"/>
        <v>#DIV/0!</v>
      </c>
      <c r="AD184" t="e">
        <f t="shared" si="88"/>
        <v>#DIV/0!</v>
      </c>
      <c r="AE184" t="e">
        <f t="shared" si="89"/>
        <v>#DIV/0!</v>
      </c>
      <c r="AF184" t="e">
        <f t="shared" si="90"/>
        <v>#DIV/0!</v>
      </c>
      <c r="AR184">
        <f t="shared" si="91"/>
        <v>1</v>
      </c>
      <c r="AS184">
        <f t="shared" si="92"/>
        <v>1</v>
      </c>
      <c r="AT184">
        <f t="shared" si="93"/>
        <v>1</v>
      </c>
      <c r="AU184">
        <f t="shared" si="94"/>
        <v>1</v>
      </c>
      <c r="AV184">
        <f t="shared" si="95"/>
        <v>1</v>
      </c>
      <c r="AW184">
        <f t="shared" si="96"/>
        <v>1</v>
      </c>
      <c r="AX184">
        <f t="shared" si="97"/>
        <v>1</v>
      </c>
      <c r="AY184">
        <f t="shared" si="98"/>
        <v>1</v>
      </c>
      <c r="AZ184">
        <f t="shared" si="99"/>
        <v>1.0000000010941668</v>
      </c>
      <c r="BA184">
        <f t="shared" si="100"/>
        <v>9.0000000010941665</v>
      </c>
      <c r="BB184">
        <f t="shared" si="101"/>
        <v>0.33333333335359572</v>
      </c>
    </row>
    <row r="185" spans="1:54" x14ac:dyDescent="0.25">
      <c r="A185">
        <f t="shared" si="104"/>
        <v>-1.1499999999999773</v>
      </c>
      <c r="C185">
        <f t="shared" si="106"/>
        <v>0</v>
      </c>
      <c r="D185">
        <f t="shared" si="105"/>
        <v>0</v>
      </c>
      <c r="E185">
        <f t="shared" si="105"/>
        <v>0</v>
      </c>
      <c r="F185">
        <f t="shared" si="105"/>
        <v>0</v>
      </c>
      <c r="G185">
        <f t="shared" si="105"/>
        <v>8.3751049034555668E-297</v>
      </c>
      <c r="H185">
        <f t="shared" si="105"/>
        <v>9.45098684912638E-197</v>
      </c>
      <c r="I185">
        <f t="shared" si="105"/>
        <v>7.9826953106317528E-215</v>
      </c>
      <c r="J185">
        <f t="shared" si="105"/>
        <v>2.3399526278908482E-103</v>
      </c>
      <c r="K185">
        <f t="shared" si="105"/>
        <v>7.1680213208798816E-19</v>
      </c>
      <c r="L185">
        <f t="shared" si="72"/>
        <v>0</v>
      </c>
      <c r="N185">
        <f t="shared" si="73"/>
        <v>0</v>
      </c>
      <c r="O185">
        <f t="shared" si="74"/>
        <v>0</v>
      </c>
      <c r="P185">
        <f t="shared" si="75"/>
        <v>0</v>
      </c>
      <c r="Q185">
        <f t="shared" si="76"/>
        <v>0</v>
      </c>
      <c r="R185">
        <f t="shared" si="77"/>
        <v>4.4079499491871409E-297</v>
      </c>
      <c r="S185">
        <f t="shared" si="78"/>
        <v>4.9742036048033581E-197</v>
      </c>
      <c r="T185">
        <f t="shared" si="79"/>
        <v>4.2014185845430279E-215</v>
      </c>
      <c r="U185">
        <f t="shared" si="80"/>
        <v>1.2315540146793938E-103</v>
      </c>
      <c r="V185">
        <f t="shared" si="81"/>
        <v>3.7726428004630959E-19</v>
      </c>
      <c r="X185" t="e">
        <f t="shared" si="82"/>
        <v>#DIV/0!</v>
      </c>
      <c r="Y185" t="e">
        <f t="shared" si="83"/>
        <v>#DIV/0!</v>
      </c>
      <c r="Z185" t="e">
        <f t="shared" si="84"/>
        <v>#DIV/0!</v>
      </c>
      <c r="AA185" t="e">
        <f t="shared" si="85"/>
        <v>#DIV/0!</v>
      </c>
      <c r="AB185" t="e">
        <f t="shared" si="86"/>
        <v>#DIV/0!</v>
      </c>
      <c r="AC185" t="e">
        <f t="shared" si="87"/>
        <v>#DIV/0!</v>
      </c>
      <c r="AD185" t="e">
        <f t="shared" si="88"/>
        <v>#DIV/0!</v>
      </c>
      <c r="AE185" t="e">
        <f t="shared" si="89"/>
        <v>#DIV/0!</v>
      </c>
      <c r="AF185" t="e">
        <f t="shared" si="90"/>
        <v>#DIV/0!</v>
      </c>
      <c r="AR185">
        <f t="shared" si="91"/>
        <v>1</v>
      </c>
      <c r="AS185">
        <f t="shared" si="92"/>
        <v>1</v>
      </c>
      <c r="AT185">
        <f t="shared" si="93"/>
        <v>1</v>
      </c>
      <c r="AU185">
        <f t="shared" si="94"/>
        <v>1</v>
      </c>
      <c r="AV185">
        <f t="shared" si="95"/>
        <v>1</v>
      </c>
      <c r="AW185">
        <f t="shared" si="96"/>
        <v>1</v>
      </c>
      <c r="AX185">
        <f t="shared" si="97"/>
        <v>1</v>
      </c>
      <c r="AY185">
        <f t="shared" si="98"/>
        <v>1</v>
      </c>
      <c r="AZ185">
        <f t="shared" si="99"/>
        <v>1</v>
      </c>
      <c r="BA185">
        <f t="shared" si="100"/>
        <v>9</v>
      </c>
      <c r="BB185">
        <f t="shared" si="101"/>
        <v>0.33333333333333331</v>
      </c>
    </row>
    <row r="186" spans="1:54" x14ac:dyDescent="0.25">
      <c r="A186">
        <f t="shared" si="104"/>
        <v>-0.14999999999997726</v>
      </c>
      <c r="C186">
        <f t="shared" si="106"/>
        <v>0</v>
      </c>
      <c r="D186">
        <f t="shared" si="105"/>
        <v>0</v>
      </c>
      <c r="E186">
        <f t="shared" si="105"/>
        <v>0</v>
      </c>
      <c r="F186">
        <f t="shared" si="105"/>
        <v>0</v>
      </c>
      <c r="G186">
        <f t="shared" si="105"/>
        <v>0</v>
      </c>
      <c r="H186">
        <f t="shared" si="105"/>
        <v>0</v>
      </c>
      <c r="I186">
        <f t="shared" si="105"/>
        <v>0</v>
      </c>
      <c r="J186">
        <f t="shared" si="105"/>
        <v>0</v>
      </c>
      <c r="K186">
        <f t="shared" si="105"/>
        <v>2.0396824633379805E-149</v>
      </c>
      <c r="L186">
        <f t="shared" si="72"/>
        <v>0</v>
      </c>
      <c r="N186">
        <f t="shared" si="73"/>
        <v>0</v>
      </c>
      <c r="O186">
        <f t="shared" si="74"/>
        <v>0</v>
      </c>
      <c r="P186">
        <f t="shared" si="75"/>
        <v>0</v>
      </c>
      <c r="Q186">
        <f t="shared" si="76"/>
        <v>0</v>
      </c>
      <c r="R186">
        <f t="shared" si="77"/>
        <v>0</v>
      </c>
      <c r="S186">
        <f t="shared" si="78"/>
        <v>0</v>
      </c>
      <c r="T186">
        <f t="shared" si="79"/>
        <v>0</v>
      </c>
      <c r="U186">
        <f t="shared" si="80"/>
        <v>0</v>
      </c>
      <c r="V186">
        <f t="shared" si="81"/>
        <v>1.0735170859673582E-149</v>
      </c>
      <c r="X186" t="e">
        <f t="shared" si="82"/>
        <v>#DIV/0!</v>
      </c>
      <c r="Y186" t="e">
        <f t="shared" si="83"/>
        <v>#DIV/0!</v>
      </c>
      <c r="Z186" t="e">
        <f t="shared" si="84"/>
        <v>#DIV/0!</v>
      </c>
      <c r="AA186" t="e">
        <f t="shared" si="85"/>
        <v>#DIV/0!</v>
      </c>
      <c r="AB186" t="e">
        <f t="shared" si="86"/>
        <v>#DIV/0!</v>
      </c>
      <c r="AC186" t="e">
        <f t="shared" si="87"/>
        <v>#DIV/0!</v>
      </c>
      <c r="AD186" t="e">
        <f t="shared" si="88"/>
        <v>#DIV/0!</v>
      </c>
      <c r="AE186" t="e">
        <f t="shared" si="89"/>
        <v>#DIV/0!</v>
      </c>
      <c r="AF186" t="e">
        <f t="shared" si="90"/>
        <v>#DIV/0!</v>
      </c>
      <c r="AR186">
        <f t="shared" si="91"/>
        <v>1</v>
      </c>
      <c r="AS186">
        <f t="shared" si="92"/>
        <v>1</v>
      </c>
      <c r="AT186">
        <f t="shared" si="93"/>
        <v>1</v>
      </c>
      <c r="AU186">
        <f t="shared" si="94"/>
        <v>1</v>
      </c>
      <c r="AV186">
        <f t="shared" si="95"/>
        <v>1</v>
      </c>
      <c r="AW186">
        <f t="shared" si="96"/>
        <v>1</v>
      </c>
      <c r="AX186">
        <f t="shared" si="97"/>
        <v>1</v>
      </c>
      <c r="AY186">
        <f t="shared" si="98"/>
        <v>1</v>
      </c>
      <c r="AZ186">
        <f t="shared" si="99"/>
        <v>1</v>
      </c>
      <c r="BA186">
        <f t="shared" si="100"/>
        <v>9</v>
      </c>
      <c r="BB186">
        <f t="shared" si="101"/>
        <v>0.33333333333333331</v>
      </c>
    </row>
    <row r="187" spans="1:54" x14ac:dyDescent="0.25">
      <c r="A187">
        <f t="shared" si="104"/>
        <v>0.85000000000002274</v>
      </c>
      <c r="C187" t="e">
        <f t="shared" si="106"/>
        <v>#NUM!</v>
      </c>
      <c r="D187" t="e">
        <f t="shared" si="105"/>
        <v>#NUM!</v>
      </c>
      <c r="E187" t="e">
        <f t="shared" si="105"/>
        <v>#NUM!</v>
      </c>
      <c r="F187" t="e">
        <f t="shared" si="105"/>
        <v>#NUM!</v>
      </c>
      <c r="G187" t="e">
        <f t="shared" si="105"/>
        <v>#NUM!</v>
      </c>
      <c r="H187">
        <f t="shared" si="105"/>
        <v>6.3912653529865352E+268</v>
      </c>
      <c r="I187">
        <f t="shared" si="105"/>
        <v>1.7589201468956187E+293</v>
      </c>
      <c r="J187">
        <f t="shared" si="105"/>
        <v>2.1869929102304999E+142</v>
      </c>
      <c r="K187">
        <f t="shared" si="105"/>
        <v>8.5192327980672384E+27</v>
      </c>
      <c r="L187" t="e">
        <f t="shared" si="72"/>
        <v>#NUM!</v>
      </c>
      <c r="N187" t="e">
        <f t="shared" si="73"/>
        <v>#NUM!</v>
      </c>
      <c r="O187" t="e">
        <f t="shared" si="74"/>
        <v>#NUM!</v>
      </c>
      <c r="P187" t="e">
        <f t="shared" si="75"/>
        <v>#NUM!</v>
      </c>
      <c r="Q187" t="e">
        <f t="shared" si="76"/>
        <v>#NUM!</v>
      </c>
      <c r="R187" t="e">
        <f t="shared" si="77"/>
        <v>#NUM!</v>
      </c>
      <c r="S187">
        <f t="shared" si="78"/>
        <v>3.3638238699929136E+268</v>
      </c>
      <c r="T187">
        <f t="shared" si="79"/>
        <v>9.2574744573453623E+292</v>
      </c>
      <c r="U187">
        <f t="shared" si="80"/>
        <v>1.1510489001213158E+142</v>
      </c>
      <c r="V187">
        <f t="shared" si="81"/>
        <v>4.4838067358248623E+27</v>
      </c>
      <c r="X187" t="e">
        <f t="shared" si="82"/>
        <v>#NUM!</v>
      </c>
      <c r="Y187" t="e">
        <f t="shared" si="83"/>
        <v>#NUM!</v>
      </c>
      <c r="Z187" t="e">
        <f t="shared" si="84"/>
        <v>#NUM!</v>
      </c>
      <c r="AA187" t="e">
        <f t="shared" si="85"/>
        <v>#NUM!</v>
      </c>
      <c r="AB187" t="e">
        <f t="shared" si="86"/>
        <v>#NUM!</v>
      </c>
      <c r="AC187" t="e">
        <f t="shared" si="87"/>
        <v>#NUM!</v>
      </c>
      <c r="AD187" t="e">
        <f t="shared" si="88"/>
        <v>#NUM!</v>
      </c>
      <c r="AE187" t="e">
        <f t="shared" si="89"/>
        <v>#NUM!</v>
      </c>
      <c r="AF187" t="e">
        <f t="shared" si="90"/>
        <v>#NUM!</v>
      </c>
      <c r="AR187" t="e">
        <f t="shared" si="91"/>
        <v>#NUM!</v>
      </c>
      <c r="AS187" t="e">
        <f t="shared" si="92"/>
        <v>#NUM!</v>
      </c>
      <c r="AT187" t="e">
        <f t="shared" si="93"/>
        <v>#NUM!</v>
      </c>
      <c r="AU187" t="e">
        <f t="shared" si="94"/>
        <v>#NUM!</v>
      </c>
      <c r="AV187" t="e">
        <f t="shared" si="95"/>
        <v>#NUM!</v>
      </c>
      <c r="AW187">
        <f t="shared" si="96"/>
        <v>4.4923074007851677E+268</v>
      </c>
      <c r="AX187">
        <f t="shared" si="97"/>
        <v>1.2925542520209443E+293</v>
      </c>
      <c r="AY187">
        <f t="shared" si="98"/>
        <v>1.9980259954469325E+142</v>
      </c>
      <c r="AZ187">
        <f t="shared" si="99"/>
        <v>1.014461589984697E+28</v>
      </c>
      <c r="BA187" t="e">
        <f t="shared" si="100"/>
        <v>#NUM!</v>
      </c>
      <c r="BB187" t="e">
        <f t="shared" si="101"/>
        <v>#NUM!</v>
      </c>
    </row>
    <row r="188" spans="1:54" x14ac:dyDescent="0.25">
      <c r="A188">
        <f t="shared" si="104"/>
        <v>1.8500000000000227</v>
      </c>
      <c r="C188" t="e">
        <f t="shared" si="106"/>
        <v>#NUM!</v>
      </c>
      <c r="D188" t="e">
        <f t="shared" si="105"/>
        <v>#NUM!</v>
      </c>
      <c r="E188">
        <f t="shared" si="105"/>
        <v>2.991808223969589E+259</v>
      </c>
      <c r="F188">
        <f t="shared" si="105"/>
        <v>4.4582657880746394E+209</v>
      </c>
      <c r="G188">
        <f t="shared" si="105"/>
        <v>4.065612140800651E+186</v>
      </c>
      <c r="H188">
        <f t="shared" si="105"/>
        <v>2.1446852597534652E+124</v>
      </c>
      <c r="I188">
        <f t="shared" si="105"/>
        <v>3.6101638998066365E+135</v>
      </c>
      <c r="J188">
        <f t="shared" si="105"/>
        <v>1.5860761534616435E+66</v>
      </c>
      <c r="K188">
        <f t="shared" si="105"/>
        <v>40718522007931.562</v>
      </c>
      <c r="L188" t="e">
        <f t="shared" si="72"/>
        <v>#NUM!</v>
      </c>
      <c r="N188" t="e">
        <f t="shared" si="73"/>
        <v>#NUM!</v>
      </c>
      <c r="O188" t="e">
        <f t="shared" si="74"/>
        <v>#NUM!</v>
      </c>
      <c r="P188">
        <f t="shared" si="75"/>
        <v>1.5746359073524154E+259</v>
      </c>
      <c r="Q188">
        <f t="shared" si="76"/>
        <v>2.346455677934021E+209</v>
      </c>
      <c r="R188">
        <f t="shared" si="77"/>
        <v>2.1397958635792902E+186</v>
      </c>
      <c r="S188">
        <f t="shared" si="78"/>
        <v>1.1287817156597185E+124</v>
      </c>
      <c r="T188">
        <f t="shared" si="79"/>
        <v>1.9000862630561245E+135</v>
      </c>
      <c r="U188">
        <f t="shared" si="80"/>
        <v>8.3477692287454923E+65</v>
      </c>
      <c r="V188">
        <f t="shared" si="81"/>
        <v>21430801056806.086</v>
      </c>
      <c r="X188" t="e">
        <f t="shared" si="82"/>
        <v>#NUM!</v>
      </c>
      <c r="Y188" t="e">
        <f t="shared" si="83"/>
        <v>#NUM!</v>
      </c>
      <c r="Z188" t="e">
        <f t="shared" si="84"/>
        <v>#NUM!</v>
      </c>
      <c r="AA188" t="e">
        <f t="shared" si="85"/>
        <v>#NUM!</v>
      </c>
      <c r="AB188" t="e">
        <f t="shared" si="86"/>
        <v>#NUM!</v>
      </c>
      <c r="AC188" t="e">
        <f t="shared" si="87"/>
        <v>#NUM!</v>
      </c>
      <c r="AD188" t="e">
        <f t="shared" si="88"/>
        <v>#NUM!</v>
      </c>
      <c r="AE188" t="e">
        <f t="shared" si="89"/>
        <v>#NUM!</v>
      </c>
      <c r="AF188" t="e">
        <f t="shared" si="90"/>
        <v>#NUM!</v>
      </c>
      <c r="AR188" t="e">
        <f t="shared" si="91"/>
        <v>#NUM!</v>
      </c>
      <c r="AS188" t="e">
        <f t="shared" si="92"/>
        <v>#NUM!</v>
      </c>
      <c r="AT188">
        <f t="shared" si="93"/>
        <v>1.5401446989535119E+259</v>
      </c>
      <c r="AU188">
        <f t="shared" si="94"/>
        <v>2.5999547013420601E+209</v>
      </c>
      <c r="AV188">
        <f t="shared" si="95"/>
        <v>2.4815598248284019E+186</v>
      </c>
      <c r="AW188">
        <f t="shared" si="96"/>
        <v>1.5074613449186966E+124</v>
      </c>
      <c r="AX188">
        <f t="shared" si="97"/>
        <v>2.6529531243492549E+135</v>
      </c>
      <c r="AY188">
        <f t="shared" si="98"/>
        <v>1.4490313939979076E+66</v>
      </c>
      <c r="AZ188">
        <f t="shared" si="99"/>
        <v>48487202494766.195</v>
      </c>
      <c r="BA188" t="e">
        <f t="shared" si="100"/>
        <v>#NUM!</v>
      </c>
      <c r="BB188" t="e">
        <f t="shared" si="101"/>
        <v>#NUM!</v>
      </c>
    </row>
    <row r="189" spans="1:54" x14ac:dyDescent="0.25">
      <c r="A189">
        <f t="shared" si="104"/>
        <v>2.8500000000000227</v>
      </c>
      <c r="C189">
        <f t="shared" si="106"/>
        <v>9.4886563387903518E+296</v>
      </c>
      <c r="D189">
        <f t="shared" si="105"/>
        <v>1.5805788377336051E+219</v>
      </c>
      <c r="E189">
        <f t="shared" si="105"/>
        <v>1.0077708362705972E+169</v>
      </c>
      <c r="F189">
        <f t="shared" si="105"/>
        <v>4.3265777078317446E+136</v>
      </c>
      <c r="G189">
        <f t="shared" si="105"/>
        <v>4.8576848010071399E+121</v>
      </c>
      <c r="H189">
        <f t="shared" si="105"/>
        <v>1.7480752821899519E+81</v>
      </c>
      <c r="I189">
        <f t="shared" si="105"/>
        <v>3.371757088911864E+88</v>
      </c>
      <c r="J189">
        <f t="shared" si="105"/>
        <v>3.1048823233730959E+43</v>
      </c>
      <c r="K189">
        <f t="shared" si="105"/>
        <v>2181390091.515399</v>
      </c>
      <c r="L189">
        <f t="shared" si="72"/>
        <v>2181390091.515399</v>
      </c>
      <c r="N189">
        <f t="shared" si="73"/>
        <v>4.9940296519949219E+296</v>
      </c>
      <c r="O189">
        <f t="shared" si="74"/>
        <v>8.3188359880716067E+218</v>
      </c>
      <c r="P189">
        <f t="shared" si="75"/>
        <v>5.3040570330031432E+168</v>
      </c>
      <c r="Q189">
        <f t="shared" si="76"/>
        <v>2.2771461620167077E+136</v>
      </c>
      <c r="R189">
        <f t="shared" si="77"/>
        <v>2.5566762110563894E+121</v>
      </c>
      <c r="S189">
        <f t="shared" si="78"/>
        <v>9.2003962220523793E+80</v>
      </c>
      <c r="T189">
        <f t="shared" si="79"/>
        <v>1.7746089941641392E+88</v>
      </c>
      <c r="U189">
        <f t="shared" si="80"/>
        <v>1.634148591248998E+43</v>
      </c>
      <c r="V189">
        <f t="shared" si="81"/>
        <v>1148100048.1659994</v>
      </c>
      <c r="X189">
        <f t="shared" si="82"/>
        <v>4.3498209585240378E+287</v>
      </c>
      <c r="Y189">
        <f t="shared" si="83"/>
        <v>7.2457413457653794E+209</v>
      </c>
      <c r="Z189">
        <f t="shared" si="84"/>
        <v>4.619856119225813E+159</v>
      </c>
      <c r="AA189">
        <f t="shared" si="85"/>
        <v>1.9834039425869476E+127</v>
      </c>
      <c r="AB189">
        <f t="shared" si="86"/>
        <v>2.2268757980983284E+112</v>
      </c>
      <c r="AC189">
        <f t="shared" si="87"/>
        <v>8.0135840397788465E+71</v>
      </c>
      <c r="AD189">
        <f t="shared" si="88"/>
        <v>1.5456919429617121E+79</v>
      </c>
      <c r="AE189">
        <f t="shared" si="89"/>
        <v>1.423350337681305E+34</v>
      </c>
      <c r="AF189">
        <f t="shared" si="90"/>
        <v>1</v>
      </c>
      <c r="AR189">
        <f t="shared" si="91"/>
        <v>3.1850810472489592E+296</v>
      </c>
      <c r="AS189">
        <f t="shared" si="92"/>
        <v>6.9097848088615339E+218</v>
      </c>
      <c r="AT189">
        <f t="shared" si="93"/>
        <v>5.1878756760108586E+168</v>
      </c>
      <c r="AU189">
        <f t="shared" si="94"/>
        <v>2.5231573411994545E+136</v>
      </c>
      <c r="AV189">
        <f t="shared" si="95"/>
        <v>2.9650234765102108E+121</v>
      </c>
      <c r="AW189">
        <f t="shared" si="96"/>
        <v>1.2286912048866837E+81</v>
      </c>
      <c r="AX189">
        <f t="shared" si="97"/>
        <v>2.477758282402244E+88</v>
      </c>
      <c r="AY189">
        <f t="shared" si="98"/>
        <v>2.8366052609879188E+43</v>
      </c>
      <c r="AZ189">
        <f t="shared" si="99"/>
        <v>2597577169.1196747</v>
      </c>
      <c r="BA189">
        <f t="shared" si="100"/>
        <v>3.1850810472489592E+296</v>
      </c>
      <c r="BB189">
        <f t="shared" si="101"/>
        <v>1.982977262543408E+147</v>
      </c>
    </row>
    <row r="190" spans="1:54" x14ac:dyDescent="0.25">
      <c r="A190">
        <f t="shared" si="104"/>
        <v>3.8500000000000227</v>
      </c>
      <c r="C190">
        <f t="shared" si="106"/>
        <v>1.8756618664233644E+220</v>
      </c>
      <c r="D190">
        <f t="shared" si="105"/>
        <v>4.9324509021690273E+162</v>
      </c>
      <c r="E190">
        <f t="shared" si="105"/>
        <v>3.3847648642720829E+125</v>
      </c>
      <c r="F190">
        <f t="shared" si="105"/>
        <v>3.5642271248590645E+101</v>
      </c>
      <c r="G190">
        <f t="shared" si="105"/>
        <v>3.0889357922249201E+90</v>
      </c>
      <c r="H190">
        <f t="shared" si="105"/>
        <v>3.4478684637790358E+60</v>
      </c>
      <c r="I190">
        <f t="shared" si="105"/>
        <v>8.4953910456147623E+65</v>
      </c>
      <c r="J190">
        <f t="shared" si="105"/>
        <v>3.8043001007389846E+32</v>
      </c>
      <c r="K190">
        <f t="shared" si="105"/>
        <v>19337772.335032579</v>
      </c>
      <c r="L190">
        <f t="shared" si="72"/>
        <v>19337772.335032579</v>
      </c>
      <c r="N190">
        <f t="shared" si="73"/>
        <v>9.8719045601229705E+219</v>
      </c>
      <c r="O190">
        <f t="shared" si="74"/>
        <v>2.5960267906152778E+162</v>
      </c>
      <c r="P190">
        <f t="shared" si="75"/>
        <v>1.781455191722149E+125</v>
      </c>
      <c r="Q190">
        <f t="shared" si="76"/>
        <v>1.8759090130837184E+101</v>
      </c>
      <c r="R190">
        <f t="shared" si="77"/>
        <v>1.625755680118379E+90</v>
      </c>
      <c r="S190">
        <f t="shared" si="78"/>
        <v>1.8146676125152821E+60</v>
      </c>
      <c r="T190">
        <f t="shared" si="79"/>
        <v>4.4712584450604013E+65</v>
      </c>
      <c r="U190">
        <f t="shared" si="80"/>
        <v>2.0022632109152552E+32</v>
      </c>
      <c r="V190">
        <f t="shared" si="81"/>
        <v>10177774.913175043</v>
      </c>
      <c r="X190">
        <f t="shared" si="82"/>
        <v>9.6994722759528462E+212</v>
      </c>
      <c r="Y190">
        <f t="shared" si="83"/>
        <v>2.5506820623972962E+155</v>
      </c>
      <c r="Z190">
        <f t="shared" si="84"/>
        <v>1.7503385631137024E+118</v>
      </c>
      <c r="AA190">
        <f t="shared" si="85"/>
        <v>1.8431425621875074E+94</v>
      </c>
      <c r="AB190">
        <f t="shared" si="86"/>
        <v>1.5973586505768097E+83</v>
      </c>
      <c r="AC190">
        <f t="shared" si="87"/>
        <v>1.782970863470571E+53</v>
      </c>
      <c r="AD190">
        <f t="shared" si="88"/>
        <v>4.3931590973508325E+58</v>
      </c>
      <c r="AE190">
        <f t="shared" si="89"/>
        <v>1.9672897347369538E+25</v>
      </c>
      <c r="AF190">
        <f t="shared" si="90"/>
        <v>1</v>
      </c>
      <c r="AR190">
        <f t="shared" si="91"/>
        <v>6.2960811820847036E+219</v>
      </c>
      <c r="AS190">
        <f t="shared" si="92"/>
        <v>2.1563096696355497E+162</v>
      </c>
      <c r="AT190">
        <f t="shared" si="93"/>
        <v>1.7424337633499802E+125</v>
      </c>
      <c r="AU190">
        <f t="shared" si="94"/>
        <v>2.0785725908751215E+101</v>
      </c>
      <c r="AV190">
        <f t="shared" si="95"/>
        <v>1.8854181604126879E+90</v>
      </c>
      <c r="AW190">
        <f t="shared" si="96"/>
        <v>2.4234457750264807E+60</v>
      </c>
      <c r="AX190">
        <f t="shared" si="97"/>
        <v>6.2428950159962312E+65</v>
      </c>
      <c r="AY190">
        <f t="shared" si="98"/>
        <v>3.4755899117006064E+32</v>
      </c>
      <c r="AZ190">
        <f t="shared" si="99"/>
        <v>23027223.914027952</v>
      </c>
      <c r="BA190">
        <f t="shared" si="100"/>
        <v>6.2960811820847036E+219</v>
      </c>
      <c r="BB190">
        <f t="shared" si="101"/>
        <v>8.8164276954834539E+108</v>
      </c>
    </row>
    <row r="191" spans="1:54" x14ac:dyDescent="0.25">
      <c r="A191">
        <f t="shared" si="104"/>
        <v>4.8500000000000227</v>
      </c>
      <c r="C191">
        <f t="shared" si="106"/>
        <v>1.5835819114927224E+175</v>
      </c>
      <c r="D191">
        <f t="shared" si="105"/>
        <v>3.0807111749859078E+129</v>
      </c>
      <c r="E191">
        <f t="shared" si="105"/>
        <v>9.6172111838178654E+99</v>
      </c>
      <c r="F191">
        <f t="shared" si="105"/>
        <v>8.6196368811356778E+80</v>
      </c>
      <c r="G191">
        <f t="shared" si="105"/>
        <v>1.4380506518500908E+72</v>
      </c>
      <c r="H191">
        <f t="shared" si="105"/>
        <v>2.3479533836769562E+48</v>
      </c>
      <c r="I191">
        <f t="shared" si="105"/>
        <v>4.4622186050769557E+52</v>
      </c>
      <c r="J191">
        <f t="shared" si="105"/>
        <v>1.4730026116400639E+26</v>
      </c>
      <c r="K191">
        <f t="shared" si="105"/>
        <v>1203372.044230619</v>
      </c>
      <c r="L191">
        <f t="shared" si="72"/>
        <v>1203372.044230619</v>
      </c>
      <c r="N191">
        <f t="shared" si="73"/>
        <v>8.3346416394353815E+174</v>
      </c>
      <c r="O191">
        <f t="shared" si="74"/>
        <v>1.6214269342031096E+129</v>
      </c>
      <c r="P191">
        <f t="shared" si="75"/>
        <v>5.061690096746245E+99</v>
      </c>
      <c r="Q191">
        <f t="shared" si="76"/>
        <v>4.5366509900714097E+80</v>
      </c>
      <c r="R191">
        <f t="shared" si="77"/>
        <v>7.5686876413162682E+71</v>
      </c>
      <c r="S191">
        <f t="shared" si="78"/>
        <v>1.2357649387773454E+48</v>
      </c>
      <c r="T191">
        <f t="shared" si="79"/>
        <v>2.3485361079352399E+52</v>
      </c>
      <c r="U191">
        <f t="shared" si="80"/>
        <v>7.7526453244213902E+25</v>
      </c>
      <c r="V191">
        <f t="shared" si="81"/>
        <v>633353.70748979948</v>
      </c>
      <c r="X191">
        <f t="shared" si="82"/>
        <v>1.3159537144684064E+169</v>
      </c>
      <c r="Y191">
        <f t="shared" si="83"/>
        <v>2.5600654342569289E+123</v>
      </c>
      <c r="Z191">
        <f t="shared" si="84"/>
        <v>7.9918851613065935E+93</v>
      </c>
      <c r="AA191">
        <f t="shared" si="85"/>
        <v>7.1629027136380575E+74</v>
      </c>
      <c r="AB191">
        <f t="shared" si="86"/>
        <v>1.1950174999864773E+66</v>
      </c>
      <c r="AC191">
        <f t="shared" si="87"/>
        <v>1.9511450302787533E+42</v>
      </c>
      <c r="AD191">
        <f t="shared" si="88"/>
        <v>3.7080956188656472E+46</v>
      </c>
      <c r="AE191">
        <f t="shared" si="89"/>
        <v>1.2240625155804034E+20</v>
      </c>
      <c r="AF191">
        <f t="shared" si="90"/>
        <v>1</v>
      </c>
      <c r="AR191">
        <f t="shared" si="91"/>
        <v>5.3156490792507253E+174</v>
      </c>
      <c r="AS191">
        <f t="shared" si="92"/>
        <v>1.3467883264798822E+129</v>
      </c>
      <c r="AT191">
        <f t="shared" si="93"/>
        <v>4.9508176041513791E+99</v>
      </c>
      <c r="AU191">
        <f t="shared" si="94"/>
        <v>5.0267674692962741E+80</v>
      </c>
      <c r="AV191">
        <f t="shared" si="95"/>
        <v>8.7775434549856148E+71</v>
      </c>
      <c r="AW191">
        <f t="shared" si="96"/>
        <v>1.6503349148634209E+48</v>
      </c>
      <c r="AX191">
        <f t="shared" si="97"/>
        <v>3.2790912319804482E+52</v>
      </c>
      <c r="AY191">
        <f t="shared" si="98"/>
        <v>1.3457279608226441E+26</v>
      </c>
      <c r="AZ191">
        <f t="shared" si="99"/>
        <v>1432964.2095630565</v>
      </c>
      <c r="BA191">
        <f t="shared" si="100"/>
        <v>5.3156490792507253E+174</v>
      </c>
      <c r="BB191">
        <f t="shared" si="101"/>
        <v>2.5617434936913634E+86</v>
      </c>
    </row>
    <row r="192" spans="1:54" x14ac:dyDescent="0.25">
      <c r="A192">
        <f t="shared" si="104"/>
        <v>5.8500000000000227</v>
      </c>
      <c r="C192">
        <f t="shared" si="106"/>
        <v>3.4345899714540172E+145</v>
      </c>
      <c r="D192">
        <f t="shared" si="105"/>
        <v>4.3268799979393325E+107</v>
      </c>
      <c r="E192">
        <f t="shared" si="105"/>
        <v>1.4805016506819812E+83</v>
      </c>
      <c r="F192">
        <f t="shared" si="105"/>
        <v>2.3301322489399456E+67</v>
      </c>
      <c r="G192">
        <f t="shared" si="105"/>
        <v>1.2390869282135017E+60</v>
      </c>
      <c r="H192">
        <f t="shared" si="105"/>
        <v>2.3090797058932172E+40</v>
      </c>
      <c r="I192">
        <f t="shared" si="105"/>
        <v>8.1276243150461854E+43</v>
      </c>
      <c r="J192">
        <f t="shared" si="105"/>
        <v>8.877555103995437E+21</v>
      </c>
      <c r="K192">
        <f t="shared" si="105"/>
        <v>193509.95692777465</v>
      </c>
      <c r="L192">
        <f t="shared" si="72"/>
        <v>193509.95692777465</v>
      </c>
      <c r="N192">
        <f t="shared" si="73"/>
        <v>1.8076789323442196E+145</v>
      </c>
      <c r="O192">
        <f t="shared" si="74"/>
        <v>2.2773052620733328E+107</v>
      </c>
      <c r="P192">
        <f t="shared" si="75"/>
        <v>7.7921139509577957E+82</v>
      </c>
      <c r="Q192">
        <f t="shared" si="76"/>
        <v>1.2263853941789187E+67</v>
      </c>
      <c r="R192">
        <f t="shared" si="77"/>
        <v>6.5215101484921147E+59</v>
      </c>
      <c r="S192">
        <f t="shared" si="78"/>
        <v>1.2153051083648513E+40</v>
      </c>
      <c r="T192">
        <f t="shared" si="79"/>
        <v>4.2776970079190451E+43</v>
      </c>
      <c r="U192">
        <f t="shared" si="80"/>
        <v>4.6723974231554932E+21</v>
      </c>
      <c r="V192">
        <f t="shared" si="81"/>
        <v>101847.34575146035</v>
      </c>
      <c r="X192">
        <f t="shared" si="82"/>
        <v>1.7748905668641836E+140</v>
      </c>
      <c r="Y192">
        <f t="shared" si="83"/>
        <v>2.235998636263606E+102</v>
      </c>
      <c r="Z192">
        <f t="shared" si="84"/>
        <v>7.6507776353573441E+77</v>
      </c>
      <c r="AA192">
        <f t="shared" si="85"/>
        <v>1.2041407511705666E+62</v>
      </c>
      <c r="AB192">
        <f t="shared" si="86"/>
        <v>6.4032205261457243E+54</v>
      </c>
      <c r="AC192">
        <f t="shared" si="87"/>
        <v>1.1932614437793785E+35</v>
      </c>
      <c r="AD192">
        <f t="shared" si="88"/>
        <v>4.2001065185910441E+38</v>
      </c>
      <c r="AE192">
        <f t="shared" si="89"/>
        <v>4.5876477081274336E+16</v>
      </c>
      <c r="AF192">
        <f t="shared" si="90"/>
        <v>1</v>
      </c>
      <c r="AR192">
        <f t="shared" si="91"/>
        <v>1.1528974211478435E+145</v>
      </c>
      <c r="AS192">
        <f t="shared" si="92"/>
        <v>1.8915734518120301E+107</v>
      </c>
      <c r="AT192">
        <f t="shared" si="93"/>
        <v>7.6214335892973146E+82</v>
      </c>
      <c r="AU192">
        <f t="shared" si="94"/>
        <v>1.3588777752069574E+67</v>
      </c>
      <c r="AV192">
        <f t="shared" si="95"/>
        <v>7.5631128450908224E+59</v>
      </c>
      <c r="AW192">
        <f t="shared" si="96"/>
        <v>1.6230112941469028E+40</v>
      </c>
      <c r="AX192">
        <f t="shared" si="97"/>
        <v>5.9726391705633202E+43</v>
      </c>
      <c r="AY192">
        <f t="shared" si="98"/>
        <v>8.1104907980364747E+21</v>
      </c>
      <c r="AZ192">
        <f t="shared" si="99"/>
        <v>230430.69154142271</v>
      </c>
      <c r="BA192">
        <f t="shared" si="100"/>
        <v>1.1528974211478435E+145</v>
      </c>
      <c r="BB192">
        <f t="shared" si="101"/>
        <v>3.772704798371109E+71</v>
      </c>
    </row>
    <row r="193" spans="1:54" x14ac:dyDescent="0.25">
      <c r="A193">
        <f t="shared" si="104"/>
        <v>6.8500000000000227</v>
      </c>
      <c r="C193">
        <f t="shared" si="106"/>
        <v>3.4124219958410116E+124</v>
      </c>
      <c r="D193">
        <f t="shared" si="105"/>
        <v>1.4587595750664967E+92</v>
      </c>
      <c r="E193">
        <f t="shared" si="105"/>
        <v>1.8474330726688936E+71</v>
      </c>
      <c r="F193">
        <f t="shared" si="105"/>
        <v>5.7645269518786308E+57</v>
      </c>
      <c r="G193">
        <f t="shared" si="105"/>
        <v>3.5559975854160521E+51</v>
      </c>
      <c r="H193">
        <f t="shared" si="105"/>
        <v>4.9439235856555471E+34</v>
      </c>
      <c r="I193">
        <f t="shared" si="105"/>
        <v>5.2732783660853687E+37</v>
      </c>
      <c r="J193">
        <f t="shared" si="105"/>
        <v>9.1300632967555625E+18</v>
      </c>
      <c r="K193">
        <f t="shared" si="105"/>
        <v>53057.031581394476</v>
      </c>
      <c r="L193">
        <f t="shared" si="72"/>
        <v>53057.031581394476</v>
      </c>
      <c r="N193">
        <f t="shared" si="73"/>
        <v>1.7960115767584272E+124</v>
      </c>
      <c r="O193">
        <f t="shared" si="74"/>
        <v>7.6776819740341927E+91</v>
      </c>
      <c r="P193">
        <f t="shared" si="75"/>
        <v>9.7233319614152298E+70</v>
      </c>
      <c r="Q193">
        <f t="shared" si="76"/>
        <v>3.0339615536203321E+57</v>
      </c>
      <c r="R193">
        <f t="shared" si="77"/>
        <v>1.8715776765347643E+51</v>
      </c>
      <c r="S193">
        <f t="shared" si="78"/>
        <v>2.6020650450818668E+34</v>
      </c>
      <c r="T193">
        <f t="shared" si="79"/>
        <v>2.7754096663607207E+37</v>
      </c>
      <c r="U193">
        <f t="shared" si="80"/>
        <v>4.8052964719766118E+18</v>
      </c>
      <c r="V193">
        <f t="shared" si="81"/>
        <v>27924.75346389183</v>
      </c>
      <c r="X193">
        <f t="shared" si="82"/>
        <v>6.431611219346177E+119</v>
      </c>
      <c r="Y193">
        <f t="shared" si="83"/>
        <v>2.7494179971765331E+87</v>
      </c>
      <c r="Z193">
        <f t="shared" si="84"/>
        <v>3.4819759372228687E+66</v>
      </c>
      <c r="AA193">
        <f t="shared" si="85"/>
        <v>1.0864774715176637E+53</v>
      </c>
      <c r="AB193">
        <f t="shared" si="86"/>
        <v>6.7022173676656171E+46</v>
      </c>
      <c r="AC193">
        <f t="shared" si="87"/>
        <v>9.3181307704165536E+29</v>
      </c>
      <c r="AD193">
        <f t="shared" si="88"/>
        <v>9.9388869088834416E+32</v>
      </c>
      <c r="AE193">
        <f t="shared" si="89"/>
        <v>172080175325096.84</v>
      </c>
      <c r="AF193">
        <f t="shared" si="90"/>
        <v>1</v>
      </c>
      <c r="AR193">
        <f t="shared" si="91"/>
        <v>1.1454562412315455E+124</v>
      </c>
      <c r="AS193">
        <f t="shared" si="92"/>
        <v>6.3772299811562102E+91</v>
      </c>
      <c r="AT193">
        <f t="shared" si="93"/>
        <v>9.510349730128011E+70</v>
      </c>
      <c r="AU193">
        <f t="shared" si="94"/>
        <v>3.3617351817919342E+57</v>
      </c>
      <c r="AV193">
        <f t="shared" si="95"/>
        <v>2.1705023596809368E+51</v>
      </c>
      <c r="AW193">
        <f t="shared" si="96"/>
        <v>3.4749964656652153E+34</v>
      </c>
      <c r="AX193">
        <f t="shared" si="97"/>
        <v>3.8751039302173559E+37</v>
      </c>
      <c r="AY193">
        <f t="shared" si="98"/>
        <v>8.3411810443733422E+18</v>
      </c>
      <c r="AZ193">
        <f t="shared" si="99"/>
        <v>63180.774392526124</v>
      </c>
      <c r="BA193">
        <f t="shared" si="100"/>
        <v>1.1454562412315455E+124</v>
      </c>
      <c r="BB193">
        <f t="shared" si="101"/>
        <v>1.1891776602733783E+61</v>
      </c>
    </row>
    <row r="194" spans="1:54" x14ac:dyDescent="0.25">
      <c r="A194">
        <f t="shared" si="104"/>
        <v>7.8500000000000227</v>
      </c>
      <c r="C194">
        <f t="shared" si="106"/>
        <v>7.6082629572029846E+108</v>
      </c>
      <c r="D194">
        <f t="shared" si="105"/>
        <v>4.3028094383917084E+80</v>
      </c>
      <c r="E194">
        <f t="shared" si="105"/>
        <v>2.4863030129415755E+62</v>
      </c>
      <c r="F194">
        <f t="shared" si="105"/>
        <v>3.9966165612990278E+50</v>
      </c>
      <c r="G194">
        <f t="shared" si="105"/>
        <v>1.5316608852053996E+45</v>
      </c>
      <c r="H194">
        <f t="shared" si="105"/>
        <v>2.9452986119081031E+30</v>
      </c>
      <c r="I194">
        <f t="shared" si="105"/>
        <v>1.2904121846467048E+33</v>
      </c>
      <c r="J194">
        <f t="shared" si="105"/>
        <v>5.4185379664160376E+16</v>
      </c>
      <c r="K194">
        <f t="shared" si="105"/>
        <v>20228.198038200509</v>
      </c>
      <c r="L194">
        <f t="shared" si="72"/>
        <v>20228.198038200509</v>
      </c>
      <c r="N194">
        <f t="shared" si="73"/>
        <v>4.0043489248436763E+108</v>
      </c>
      <c r="O194">
        <f t="shared" si="74"/>
        <v>2.264636546521952E+80</v>
      </c>
      <c r="P194">
        <f t="shared" si="75"/>
        <v>1.3085805331271451E+62</v>
      </c>
      <c r="Q194">
        <f t="shared" si="76"/>
        <v>2.1034824006836989E+50</v>
      </c>
      <c r="R194">
        <f t="shared" si="77"/>
        <v>8.0613730800284194E+44</v>
      </c>
      <c r="S194">
        <f t="shared" si="78"/>
        <v>1.5501571641621596E+30</v>
      </c>
      <c r="T194">
        <f t="shared" si="79"/>
        <v>6.7916430770879202E+32</v>
      </c>
      <c r="U194">
        <f t="shared" si="80"/>
        <v>2.8518620875873884E+16</v>
      </c>
      <c r="V194">
        <f t="shared" si="81"/>
        <v>10646.420020105532</v>
      </c>
      <c r="X194">
        <f t="shared" si="82"/>
        <v>3.7612163687714283E+104</v>
      </c>
      <c r="Y194">
        <f t="shared" si="83"/>
        <v>2.1271343251959206E+76</v>
      </c>
      <c r="Z194">
        <f t="shared" si="84"/>
        <v>1.2291272847172283E+58</v>
      </c>
      <c r="AA194">
        <f t="shared" si="85"/>
        <v>1.975764995849608E+46</v>
      </c>
      <c r="AB194">
        <f t="shared" si="86"/>
        <v>7.5719096793144475E+40</v>
      </c>
      <c r="AC194">
        <f t="shared" si="87"/>
        <v>1.4560360771364662E+26</v>
      </c>
      <c r="AD194">
        <f t="shared" si="88"/>
        <v>6.3792740322681719E+28</v>
      </c>
      <c r="AE194">
        <f t="shared" si="89"/>
        <v>2678705219408.6924</v>
      </c>
      <c r="AF194">
        <f t="shared" si="90"/>
        <v>1</v>
      </c>
      <c r="AR194">
        <f t="shared" si="91"/>
        <v>2.5538846894904879E+108</v>
      </c>
      <c r="AS194">
        <f t="shared" si="92"/>
        <v>1.8810505735643714E+80</v>
      </c>
      <c r="AT194">
        <f t="shared" si="93"/>
        <v>1.2799170664399631E+62</v>
      </c>
      <c r="AU194">
        <f t="shared" si="94"/>
        <v>2.3307318387803976E+50</v>
      </c>
      <c r="AV194">
        <f t="shared" si="95"/>
        <v>9.3489196370766065E+44</v>
      </c>
      <c r="AW194">
        <f t="shared" si="96"/>
        <v>2.0701983130170509E+30</v>
      </c>
      <c r="AX194">
        <f t="shared" si="97"/>
        <v>9.482680376755702E+32</v>
      </c>
      <c r="AY194">
        <f t="shared" si="98"/>
        <v>4.9503497078435184E+16</v>
      </c>
      <c r="AZ194">
        <f t="shared" si="99"/>
        <v>24088.532798744232</v>
      </c>
      <c r="BA194">
        <f t="shared" si="100"/>
        <v>2.5538846894904879E+108</v>
      </c>
      <c r="BB194">
        <f t="shared" si="101"/>
        <v>1.7756531364822826E+53</v>
      </c>
    </row>
    <row r="195" spans="1:54" x14ac:dyDescent="0.25">
      <c r="A195">
        <f t="shared" si="104"/>
        <v>8.8500000000000227</v>
      </c>
      <c r="C195">
        <f t="shared" si="106"/>
        <v>5.8429623924789961E+96</v>
      </c>
      <c r="D195">
        <f t="shared" si="105"/>
        <v>5.1194412515912025E+71</v>
      </c>
      <c r="E195">
        <f t="shared" si="105"/>
        <v>3.3828946533890096E+55</v>
      </c>
      <c r="F195">
        <f t="shared" si="105"/>
        <v>1.1494510699809008E+45</v>
      </c>
      <c r="G195">
        <f t="shared" si="105"/>
        <v>1.8111832492046822E+40</v>
      </c>
      <c r="H195">
        <f t="shared" si="105"/>
        <v>1.5811612506653038E+27</v>
      </c>
      <c r="I195">
        <f t="shared" si="105"/>
        <v>3.4792826707627249E+29</v>
      </c>
      <c r="J195">
        <f t="shared" si="105"/>
        <v>1024412833874534.1</v>
      </c>
      <c r="K195">
        <f t="shared" si="105"/>
        <v>9589.8605711793571</v>
      </c>
      <c r="L195">
        <f t="shared" si="72"/>
        <v>9589.8605711793571</v>
      </c>
      <c r="N195">
        <f t="shared" si="73"/>
        <v>3.0752433644626298E+96</v>
      </c>
      <c r="O195">
        <f t="shared" si="74"/>
        <v>2.6944427639953697E+71</v>
      </c>
      <c r="P195">
        <f t="shared" si="75"/>
        <v>1.780470870204742E+55</v>
      </c>
      <c r="Q195">
        <f t="shared" si="76"/>
        <v>6.0497424735836888E+44</v>
      </c>
      <c r="R195">
        <f t="shared" si="77"/>
        <v>9.5325434168667491E+39</v>
      </c>
      <c r="S195">
        <f t="shared" si="78"/>
        <v>8.321901319291073E+26</v>
      </c>
      <c r="T195">
        <f t="shared" si="79"/>
        <v>1.831201405664592E+29</v>
      </c>
      <c r="U195">
        <f t="shared" si="80"/>
        <v>539164649407649.56</v>
      </c>
      <c r="V195">
        <f t="shared" si="81"/>
        <v>5047.2950374628199</v>
      </c>
      <c r="X195">
        <f t="shared" si="82"/>
        <v>6.0928543737528306E+92</v>
      </c>
      <c r="Y195">
        <f t="shared" si="83"/>
        <v>5.3383896601967133E+67</v>
      </c>
      <c r="Z195">
        <f t="shared" si="84"/>
        <v>3.5275743878442884E+51</v>
      </c>
      <c r="AA195">
        <f t="shared" si="85"/>
        <v>1.1986108259335639E+41</v>
      </c>
      <c r="AB195">
        <f t="shared" si="86"/>
        <v>1.8886439857612483E+36</v>
      </c>
      <c r="AC195">
        <f t="shared" si="87"/>
        <v>1.6487843998662573E+23</v>
      </c>
      <c r="AD195">
        <f t="shared" si="88"/>
        <v>3.6280847306780439E+25</v>
      </c>
      <c r="AE195">
        <f t="shared" si="89"/>
        <v>106822495100.00459</v>
      </c>
      <c r="AF195">
        <f t="shared" si="90"/>
        <v>1</v>
      </c>
      <c r="AR195">
        <f t="shared" si="91"/>
        <v>1.9613218259357675E+96</v>
      </c>
      <c r="AS195">
        <f t="shared" si="92"/>
        <v>2.2380558657122824E+71</v>
      </c>
      <c r="AT195">
        <f t="shared" si="93"/>
        <v>1.7414710026508104E+55</v>
      </c>
      <c r="AU195">
        <f t="shared" si="94"/>
        <v>6.7033255876162917E+44</v>
      </c>
      <c r="AV195">
        <f t="shared" si="95"/>
        <v>1.1055062389063464E+40</v>
      </c>
      <c r="AW195">
        <f t="shared" si="96"/>
        <v>1.1113702836449012E+27</v>
      </c>
      <c r="AX195">
        <f t="shared" si="97"/>
        <v>2.5567741764822861E+29</v>
      </c>
      <c r="AY195">
        <f t="shared" si="98"/>
        <v>935898540217515.75</v>
      </c>
      <c r="AZ195">
        <f t="shared" si="99"/>
        <v>11420.508579431336</v>
      </c>
      <c r="BA195">
        <f t="shared" si="100"/>
        <v>1.9613218259357675E+96</v>
      </c>
      <c r="BB195">
        <f t="shared" si="101"/>
        <v>1.5560800012502799E+47</v>
      </c>
    </row>
    <row r="196" spans="1:54" x14ac:dyDescent="0.25">
      <c r="A196">
        <f t="shared" si="104"/>
        <v>9.8500000000000227</v>
      </c>
      <c r="C196">
        <f t="shared" si="106"/>
        <v>1.2936255094098605E+87</v>
      </c>
      <c r="D196">
        <f t="shared" si="105"/>
        <v>3.9516660212605068E+64</v>
      </c>
      <c r="E196">
        <f t="shared" si="105"/>
        <v>1.140744783766894E+50</v>
      </c>
      <c r="F196">
        <f t="shared" si="105"/>
        <v>4.4096655360124646E+40</v>
      </c>
      <c r="G196">
        <f t="shared" si="105"/>
        <v>2.1439216558744202E+36</v>
      </c>
      <c r="H196">
        <f t="shared" si="105"/>
        <v>3.9157367213838851E+24</v>
      </c>
      <c r="I196">
        <f t="shared" si="105"/>
        <v>4.9770212946321522E+26</v>
      </c>
      <c r="J196">
        <f t="shared" si="105"/>
        <v>43350915982423.562</v>
      </c>
      <c r="K196">
        <f t="shared" si="105"/>
        <v>5290.3403529331235</v>
      </c>
      <c r="L196">
        <f t="shared" si="72"/>
        <v>5290.3403529331235</v>
      </c>
      <c r="N196">
        <f t="shared" si="73"/>
        <v>6.8085553126834762E+86</v>
      </c>
      <c r="O196">
        <f t="shared" si="74"/>
        <v>2.0798242217160562E+64</v>
      </c>
      <c r="P196">
        <f t="shared" si="75"/>
        <v>6.0039199145626E+49</v>
      </c>
      <c r="Q196">
        <f t="shared" si="76"/>
        <v>2.3208765979012973E+40</v>
      </c>
      <c r="R196">
        <f t="shared" si="77"/>
        <v>1.1283798188812738E+36</v>
      </c>
      <c r="S196">
        <f t="shared" si="78"/>
        <v>2.0609140638862555E+24</v>
      </c>
      <c r="T196">
        <f t="shared" si="79"/>
        <v>2.6194848919116592E+26</v>
      </c>
      <c r="U196">
        <f t="shared" si="80"/>
        <v>22816271569696.613</v>
      </c>
      <c r="V196">
        <f t="shared" si="81"/>
        <v>2784.389659438486</v>
      </c>
      <c r="X196">
        <f t="shared" si="82"/>
        <v>2.4452595166067824E+83</v>
      </c>
      <c r="Y196">
        <f t="shared" si="83"/>
        <v>7.469587507861539E+60</v>
      </c>
      <c r="Z196">
        <f t="shared" si="84"/>
        <v>2.1562786279609229E+46</v>
      </c>
      <c r="AA196">
        <f t="shared" si="85"/>
        <v>8.3353153896187671E+36</v>
      </c>
      <c r="AB196">
        <f t="shared" si="86"/>
        <v>4.0525212233004361E+32</v>
      </c>
      <c r="AC196">
        <f t="shared" si="87"/>
        <v>7.4016725960039281E+20</v>
      </c>
      <c r="AD196">
        <f t="shared" si="88"/>
        <v>9.4077525501223037E+22</v>
      </c>
      <c r="AE196">
        <f t="shared" si="89"/>
        <v>8194352932.016654</v>
      </c>
      <c r="AF196">
        <f t="shared" si="90"/>
        <v>1</v>
      </c>
      <c r="AR196">
        <f t="shared" si="91"/>
        <v>4.3423451594669071E+86</v>
      </c>
      <c r="AS196">
        <f t="shared" si="92"/>
        <v>1.7275419100608146E+64</v>
      </c>
      <c r="AT196">
        <f t="shared" si="93"/>
        <v>5.8724085905691743E+49</v>
      </c>
      <c r="AU196">
        <f t="shared" si="94"/>
        <v>2.5716121888401235E+40</v>
      </c>
      <c r="AV196">
        <f t="shared" si="95"/>
        <v>1.3086024107921444E+36</v>
      </c>
      <c r="AW196">
        <f t="shared" si="96"/>
        <v>2.7523021000495975E+24</v>
      </c>
      <c r="AX196">
        <f t="shared" si="97"/>
        <v>3.6573974367907091E+26</v>
      </c>
      <c r="AY196">
        <f t="shared" si="98"/>
        <v>39605184202536.516</v>
      </c>
      <c r="AZ196">
        <f t="shared" si="99"/>
        <v>6300.6835668281274</v>
      </c>
      <c r="BA196">
        <f t="shared" si="100"/>
        <v>4.3423451594669071E+86</v>
      </c>
      <c r="BB196">
        <f t="shared" si="101"/>
        <v>2.3153660509645435E+42</v>
      </c>
    </row>
    <row r="197" spans="1:54" x14ac:dyDescent="0.25">
      <c r="A197">
        <f t="shared" si="104"/>
        <v>10.850000000000023</v>
      </c>
      <c r="C197">
        <f t="shared" si="106"/>
        <v>1.724547682037134E+79</v>
      </c>
      <c r="D197">
        <f t="shared" si="105"/>
        <v>6.2429115135230841E+58</v>
      </c>
      <c r="E197">
        <f t="shared" si="105"/>
        <v>3.9243753021312448E+45</v>
      </c>
      <c r="F197">
        <f t="shared" si="105"/>
        <v>1.1024164039322486E+37</v>
      </c>
      <c r="G197">
        <f t="shared" si="105"/>
        <v>1.3436339103002883E+33</v>
      </c>
      <c r="H197">
        <f t="shared" si="105"/>
        <v>2.9312270218905703E+22</v>
      </c>
      <c r="I197">
        <f t="shared" si="105"/>
        <v>2.3811393239578346E+24</v>
      </c>
      <c r="J197">
        <f t="shared" si="105"/>
        <v>3286222618566.3433</v>
      </c>
      <c r="K197">
        <f t="shared" si="105"/>
        <v>3256.6652737470204</v>
      </c>
      <c r="L197">
        <f t="shared" si="72"/>
        <v>3256.6652737470204</v>
      </c>
      <c r="N197">
        <f t="shared" si="73"/>
        <v>9.0765667475638635E+78</v>
      </c>
      <c r="O197">
        <f t="shared" si="74"/>
        <v>3.2857429018542552E+58</v>
      </c>
      <c r="P197">
        <f t="shared" si="75"/>
        <v>2.0654606853322343E+45</v>
      </c>
      <c r="Q197">
        <f t="shared" si="76"/>
        <v>5.8021915996434135E+36</v>
      </c>
      <c r="R197">
        <f t="shared" si="77"/>
        <v>7.071757422633097E+32</v>
      </c>
      <c r="S197">
        <f t="shared" si="78"/>
        <v>1.5427510641529318E+22</v>
      </c>
      <c r="T197">
        <f t="shared" si="79"/>
        <v>1.2532312231357026E+24</v>
      </c>
      <c r="U197">
        <f t="shared" si="80"/>
        <v>1729590851877.0229</v>
      </c>
      <c r="V197">
        <f t="shared" si="81"/>
        <v>1714.034354603695</v>
      </c>
      <c r="X197">
        <f t="shared" si="82"/>
        <v>5.2954403878692809E+75</v>
      </c>
      <c r="Y197">
        <f t="shared" si="83"/>
        <v>1.9169644371649467E+55</v>
      </c>
      <c r="Z197">
        <f t="shared" si="84"/>
        <v>1.2050287555699508E+42</v>
      </c>
      <c r="AA197">
        <f t="shared" si="85"/>
        <v>3.3851081129496667E+33</v>
      </c>
      <c r="AB197">
        <f t="shared" si="86"/>
        <v>4.1257967809333496E+29</v>
      </c>
      <c r="AC197">
        <f t="shared" si="87"/>
        <v>9.000700948667007E+18</v>
      </c>
      <c r="AD197">
        <f t="shared" si="88"/>
        <v>7.3115875406445072E+20</v>
      </c>
      <c r="AE197">
        <f t="shared" si="89"/>
        <v>1009075954.1846666</v>
      </c>
      <c r="AF197">
        <f t="shared" si="90"/>
        <v>1</v>
      </c>
      <c r="AR197">
        <f t="shared" si="91"/>
        <v>5.7888324131610873E+78</v>
      </c>
      <c r="AS197">
        <f t="shared" si="92"/>
        <v>2.7292011071755871E+58</v>
      </c>
      <c r="AT197">
        <f t="shared" si="93"/>
        <v>2.0202183314617964E+45</v>
      </c>
      <c r="AU197">
        <f t="shared" si="94"/>
        <v>6.429030588322275E+36</v>
      </c>
      <c r="AV197">
        <f t="shared" si="95"/>
        <v>8.2012445250659121E+32</v>
      </c>
      <c r="AW197">
        <f t="shared" si="96"/>
        <v>2.0603076412196363E+22</v>
      </c>
      <c r="AX197">
        <f t="shared" si="97"/>
        <v>1.7497961822019097E+24</v>
      </c>
      <c r="AY197">
        <f t="shared" si="98"/>
        <v>3002276865191.7607</v>
      </c>
      <c r="AZ197">
        <f t="shared" si="99"/>
        <v>3879.0039352873141</v>
      </c>
      <c r="BA197">
        <f t="shared" si="100"/>
        <v>5.7888324131610873E+78</v>
      </c>
      <c r="BB197">
        <f t="shared" si="101"/>
        <v>2.6733325051169603E+38</v>
      </c>
    </row>
    <row r="198" spans="1:54" x14ac:dyDescent="0.25">
      <c r="A198">
        <f t="shared" si="104"/>
        <v>11.850000000000023</v>
      </c>
      <c r="C198">
        <f t="shared" si="106"/>
        <v>4.9054434687072924E+72</v>
      </c>
      <c r="D198">
        <f t="shared" si="105"/>
        <v>9.4000939466376441E+53</v>
      </c>
      <c r="E198">
        <f t="shared" si="105"/>
        <v>7.650187203135765E+41</v>
      </c>
      <c r="F198">
        <f t="shared" si="105"/>
        <v>1.1174505064315243E+34</v>
      </c>
      <c r="G198">
        <f t="shared" si="105"/>
        <v>2.9236915904229477E+30</v>
      </c>
      <c r="H198">
        <f t="shared" si="105"/>
        <v>5.0126128867609706E+20</v>
      </c>
      <c r="I198">
        <f t="shared" si="105"/>
        <v>2.8066772137748201E+22</v>
      </c>
      <c r="J198">
        <f t="shared" si="105"/>
        <v>385013599957.55835</v>
      </c>
      <c r="K198">
        <f t="shared" si="105"/>
        <v>2175.8331300511268</v>
      </c>
      <c r="L198">
        <f t="shared" si="72"/>
        <v>2175.8331300511268</v>
      </c>
      <c r="N198">
        <f t="shared" si="73"/>
        <v>2.5818123519512067E+72</v>
      </c>
      <c r="O198">
        <f t="shared" si="74"/>
        <v>4.9474178666513915E+53</v>
      </c>
      <c r="P198">
        <f t="shared" si="75"/>
        <v>4.0264143174398764E+41</v>
      </c>
      <c r="Q198">
        <f t="shared" si="76"/>
        <v>5.8813184549027599E+33</v>
      </c>
      <c r="R198">
        <f t="shared" si="77"/>
        <v>1.5387850475910252E+30</v>
      </c>
      <c r="S198">
        <f t="shared" si="78"/>
        <v>2.6382173088215636E+20</v>
      </c>
      <c r="T198">
        <f t="shared" si="79"/>
        <v>1.4771985335656949E+22</v>
      </c>
      <c r="U198">
        <f t="shared" si="80"/>
        <v>202638736819.76755</v>
      </c>
      <c r="V198">
        <f t="shared" si="81"/>
        <v>1145.1753316058562</v>
      </c>
      <c r="X198">
        <f t="shared" si="82"/>
        <v>2.2545127201882557E+69</v>
      </c>
      <c r="Y198">
        <f t="shared" si="83"/>
        <v>4.3202274185505964E+50</v>
      </c>
      <c r="Z198">
        <f t="shared" si="84"/>
        <v>3.5159806593054331E+38</v>
      </c>
      <c r="AA198">
        <f t="shared" si="85"/>
        <v>5.1357362428122738E+30</v>
      </c>
      <c r="AB198">
        <f t="shared" si="86"/>
        <v>1.3437113122522627E+27</v>
      </c>
      <c r="AC198">
        <f t="shared" si="87"/>
        <v>2.3037671490199187E+17</v>
      </c>
      <c r="AD198">
        <f t="shared" si="88"/>
        <v>1.2899321988487555E+19</v>
      </c>
      <c r="AE198">
        <f t="shared" si="89"/>
        <v>176949966.72309676</v>
      </c>
      <c r="AF198">
        <f t="shared" si="90"/>
        <v>1</v>
      </c>
      <c r="AR198">
        <f t="shared" si="91"/>
        <v>1.6466224998219954E+72</v>
      </c>
      <c r="AS198">
        <f t="shared" si="92"/>
        <v>4.1094202202203176E+53</v>
      </c>
      <c r="AT198">
        <f t="shared" si="93"/>
        <v>3.9382187576443087E+41</v>
      </c>
      <c r="AU198">
        <f t="shared" si="94"/>
        <v>6.5167059027416317E+33</v>
      </c>
      <c r="AV198">
        <f t="shared" si="95"/>
        <v>1.7845567505496072E+30</v>
      </c>
      <c r="AW198">
        <f t="shared" si="96"/>
        <v>3.5232769607891524E+20</v>
      </c>
      <c r="AX198">
        <f t="shared" si="97"/>
        <v>2.062505550986919E+22</v>
      </c>
      <c r="AY198">
        <f t="shared" si="98"/>
        <v>351746536405.97168</v>
      </c>
      <c r="AZ198">
        <f t="shared" si="99"/>
        <v>2591.9599948411046</v>
      </c>
      <c r="BA198">
        <f t="shared" si="100"/>
        <v>1.6466224998219954E+72</v>
      </c>
      <c r="BB198">
        <f t="shared" si="101"/>
        <v>1.4257865491478234E+35</v>
      </c>
    </row>
    <row r="199" spans="1:54" x14ac:dyDescent="0.25">
      <c r="A199">
        <f t="shared" si="104"/>
        <v>12.850000000000023</v>
      </c>
      <c r="C199">
        <f t="shared" si="106"/>
        <v>1.4571811712058996E+67</v>
      </c>
      <c r="D199">
        <f t="shared" si="105"/>
        <v>7.9693469004339937E+49</v>
      </c>
      <c r="E199">
        <f t="shared" si="105"/>
        <v>5.6366468276771558E+38</v>
      </c>
      <c r="F199">
        <f t="shared" si="105"/>
        <v>3.3122370598441398E+31</v>
      </c>
      <c r="G199">
        <f t="shared" si="105"/>
        <v>1.6517929503066206E+28</v>
      </c>
      <c r="H199">
        <f t="shared" si="105"/>
        <v>1.6147156057307154E+19</v>
      </c>
      <c r="I199">
        <f t="shared" si="105"/>
        <v>6.6034385997903574E+20</v>
      </c>
      <c r="J199">
        <f t="shared" si="105"/>
        <v>62978493411.169266</v>
      </c>
      <c r="K199">
        <f t="shared" si="105"/>
        <v>1547.8838334270968</v>
      </c>
      <c r="L199">
        <f t="shared" si="72"/>
        <v>1547.8838334270968</v>
      </c>
      <c r="N199">
        <f t="shared" si="73"/>
        <v>7.6693745852942084E+66</v>
      </c>
      <c r="O199">
        <f t="shared" si="74"/>
        <v>4.1943931054915758E+49</v>
      </c>
      <c r="P199">
        <f t="shared" si="75"/>
        <v>2.9666562250932401E+38</v>
      </c>
      <c r="Q199">
        <f t="shared" si="76"/>
        <v>1.7432826630758632E+31</v>
      </c>
      <c r="R199">
        <f t="shared" si="77"/>
        <v>8.6936471068769511E+27</v>
      </c>
      <c r="S199">
        <f t="shared" si="78"/>
        <v>8.4985031880563978E+18</v>
      </c>
      <c r="T199">
        <f t="shared" si="79"/>
        <v>3.475493999889662E+20</v>
      </c>
      <c r="U199">
        <f t="shared" si="80"/>
        <v>33146575479.562775</v>
      </c>
      <c r="V199">
        <f t="shared" si="81"/>
        <v>814.67570180373514</v>
      </c>
      <c r="X199">
        <f t="shared" si="82"/>
        <v>9.4140215159404005E+63</v>
      </c>
      <c r="Y199">
        <f t="shared" si="83"/>
        <v>5.1485432745876273E+46</v>
      </c>
      <c r="Z199">
        <f t="shared" si="84"/>
        <v>3.6415179911772326E+35</v>
      </c>
      <c r="AA199">
        <f t="shared" si="85"/>
        <v>2.1398486038262134E+28</v>
      </c>
      <c r="AB199">
        <f t="shared" si="86"/>
        <v>1.0671297901273789E+25</v>
      </c>
      <c r="AC199">
        <f t="shared" si="87"/>
        <v>1.043176219597597E+16</v>
      </c>
      <c r="AD199">
        <f t="shared" si="88"/>
        <v>4.266107350685351E+17</v>
      </c>
      <c r="AE199">
        <f t="shared" si="89"/>
        <v>40686834.535723232</v>
      </c>
      <c r="AF199">
        <f t="shared" si="90"/>
        <v>1</v>
      </c>
      <c r="AR199">
        <f t="shared" si="91"/>
        <v>4.891356547335588E+66</v>
      </c>
      <c r="AS199">
        <f t="shared" si="92"/>
        <v>3.4839434031728826E+49</v>
      </c>
      <c r="AT199">
        <f t="shared" si="93"/>
        <v>2.9016738646441877E+38</v>
      </c>
      <c r="AU199">
        <f t="shared" si="94"/>
        <v>1.9316179709914142E+31</v>
      </c>
      <c r="AV199">
        <f t="shared" si="95"/>
        <v>1.0082179220392765E+28</v>
      </c>
      <c r="AW199">
        <f t="shared" si="96"/>
        <v>1.1349550464835283E+19</v>
      </c>
      <c r="AX199">
        <f t="shared" si="97"/>
        <v>4.8525810879945395E+20</v>
      </c>
      <c r="AY199">
        <f t="shared" si="98"/>
        <v>57536842667.918991</v>
      </c>
      <c r="AZ199">
        <f t="shared" si="99"/>
        <v>1844.2043494882635</v>
      </c>
      <c r="BA199">
        <f t="shared" si="100"/>
        <v>4.891356547335588E+66</v>
      </c>
      <c r="BB199">
        <f t="shared" si="101"/>
        <v>2.4573790482613906E+32</v>
      </c>
    </row>
    <row r="200" spans="1:54" x14ac:dyDescent="0.25">
      <c r="A200">
        <f t="shared" si="104"/>
        <v>13.850000000000023</v>
      </c>
      <c r="C200">
        <f t="shared" si="106"/>
        <v>2.7195394131085531E+62</v>
      </c>
      <c r="D200">
        <f t="shared" si="105"/>
        <v>2.6162892397361423E+46</v>
      </c>
      <c r="E200">
        <f t="shared" si="105"/>
        <v>1.1768957536068345E+36</v>
      </c>
      <c r="F200">
        <f t="shared" si="105"/>
        <v>2.2755381119822512E+29</v>
      </c>
      <c r="G200">
        <f t="shared" si="105"/>
        <v>1.9705938528355344E+26</v>
      </c>
      <c r="H200">
        <f t="shared" si="105"/>
        <v>8.5422952776204992E+17</v>
      </c>
      <c r="I200">
        <f t="shared" si="105"/>
        <v>2.6699249728504639E+19</v>
      </c>
      <c r="J200">
        <f t="shared" si="105"/>
        <v>13379850202.872761</v>
      </c>
      <c r="K200">
        <f t="shared" si="105"/>
        <v>1156.66261524122</v>
      </c>
      <c r="L200">
        <f t="shared" si="72"/>
        <v>1156.66261524122</v>
      </c>
      <c r="N200">
        <f t="shared" si="73"/>
        <v>1.431336533215028E+62</v>
      </c>
      <c r="O200">
        <f t="shared" si="74"/>
        <v>1.3769943367032329E+46</v>
      </c>
      <c r="P200">
        <f t="shared" si="75"/>
        <v>6.1941881768780767E+35</v>
      </c>
      <c r="Q200">
        <f t="shared" si="76"/>
        <v>1.1976516378853955E+29</v>
      </c>
      <c r="R200">
        <f t="shared" si="77"/>
        <v>1.0371546593871235E+26</v>
      </c>
      <c r="S200">
        <f t="shared" si="78"/>
        <v>4.4959448829581574E+17</v>
      </c>
      <c r="T200">
        <f t="shared" si="79"/>
        <v>1.4052236699212968E+19</v>
      </c>
      <c r="U200">
        <f t="shared" si="80"/>
        <v>7042026422.5646114</v>
      </c>
      <c r="V200">
        <f t="shared" si="81"/>
        <v>608.76979749537895</v>
      </c>
      <c r="X200">
        <f t="shared" si="82"/>
        <v>2.3511950479538908E+59</v>
      </c>
      <c r="Y200">
        <f t="shared" si="83"/>
        <v>2.2619294557129951E+43</v>
      </c>
      <c r="Z200">
        <f t="shared" si="84"/>
        <v>1.017492688100233E+33</v>
      </c>
      <c r="AA200">
        <f t="shared" si="85"/>
        <v>1.967330907040418E+26</v>
      </c>
      <c r="AB200">
        <f t="shared" si="86"/>
        <v>1.7036894137229207E+23</v>
      </c>
      <c r="AC200">
        <f t="shared" si="87"/>
        <v>738529556074484</v>
      </c>
      <c r="AD200">
        <f t="shared" si="88"/>
        <v>2.3083005689551536E+16</v>
      </c>
      <c r="AE200">
        <f t="shared" si="89"/>
        <v>11567634.352980636</v>
      </c>
      <c r="AF200">
        <f t="shared" si="90"/>
        <v>1</v>
      </c>
      <c r="AR200">
        <f t="shared" si="91"/>
        <v>9.1287460865537763E+61</v>
      </c>
      <c r="AS200">
        <f t="shared" si="92"/>
        <v>1.1437579203729413E+46</v>
      </c>
      <c r="AT200">
        <f t="shared" si="93"/>
        <v>6.0585091705292704E+35</v>
      </c>
      <c r="AU200">
        <f t="shared" si="94"/>
        <v>1.3270397714189039E+29</v>
      </c>
      <c r="AV200">
        <f t="shared" si="95"/>
        <v>1.2028069493336977E+26</v>
      </c>
      <c r="AW200">
        <f t="shared" si="96"/>
        <v>6.004228298456567E+17</v>
      </c>
      <c r="AX200">
        <f t="shared" si="97"/>
        <v>1.9620122507128054E+19</v>
      </c>
      <c r="AY200">
        <f t="shared" si="98"/>
        <v>12223765517.326303</v>
      </c>
      <c r="AZ200">
        <f t="shared" si="99"/>
        <v>1378.3420958747283</v>
      </c>
      <c r="BA200">
        <f t="shared" si="100"/>
        <v>9.1287460865537775E+61</v>
      </c>
      <c r="BB200">
        <f t="shared" si="101"/>
        <v>1.061605241932234E+30</v>
      </c>
    </row>
    <row r="201" spans="1:54" x14ac:dyDescent="0.25">
      <c r="A201">
        <f t="shared" si="104"/>
        <v>14.850000000000023</v>
      </c>
      <c r="C201">
        <f t="shared" si="106"/>
        <v>2.1997937853576845E+58</v>
      </c>
      <c r="D201">
        <f t="shared" si="105"/>
        <v>2.5301073224147541E+43</v>
      </c>
      <c r="E201">
        <f t="shared" si="105"/>
        <v>5.6420381669487346E+33</v>
      </c>
      <c r="F201">
        <f t="shared" si="105"/>
        <v>3.0574894700181778E+27</v>
      </c>
      <c r="G201">
        <f t="shared" si="105"/>
        <v>4.2685150684314098E+24</v>
      </c>
      <c r="H201">
        <f t="shared" si="105"/>
        <v>6.7139051079809008E+16</v>
      </c>
      <c r="I201">
        <f t="shared" si="105"/>
        <v>1.6629297713614679E+18</v>
      </c>
      <c r="J201">
        <f t="shared" si="105"/>
        <v>3501991486.4057674</v>
      </c>
      <c r="K201">
        <f t="shared" si="105"/>
        <v>898.91025529487933</v>
      </c>
      <c r="L201">
        <f t="shared" si="72"/>
        <v>898.91025529487933</v>
      </c>
      <c r="N201">
        <f t="shared" si="73"/>
        <v>1.157786202819834E+58</v>
      </c>
      <c r="O201">
        <f t="shared" si="74"/>
        <v>1.3316354328498707E+43</v>
      </c>
      <c r="P201">
        <f t="shared" si="75"/>
        <v>2.9694937720782815E+33</v>
      </c>
      <c r="Q201">
        <f t="shared" si="76"/>
        <v>1.6092049842200936E+27</v>
      </c>
      <c r="R201">
        <f t="shared" si="77"/>
        <v>2.2465868781217946E+24</v>
      </c>
      <c r="S201">
        <f t="shared" si="78"/>
        <v>3.5336342673583692E+16</v>
      </c>
      <c r="T201">
        <f t="shared" si="79"/>
        <v>8.7522619545340416E+17</v>
      </c>
      <c r="U201">
        <f t="shared" si="80"/>
        <v>1843153413.8977723</v>
      </c>
      <c r="V201">
        <f t="shared" si="81"/>
        <v>473.11066068151547</v>
      </c>
      <c r="X201">
        <f t="shared" si="82"/>
        <v>2.447178427879947E+55</v>
      </c>
      <c r="Y201">
        <f t="shared" si="83"/>
        <v>2.8146383996751436E+40</v>
      </c>
      <c r="Z201">
        <f t="shared" si="84"/>
        <v>6.2765310927484247E+30</v>
      </c>
      <c r="AA201">
        <f t="shared" si="85"/>
        <v>3.4013289446955928E+24</v>
      </c>
      <c r="AB201">
        <f t="shared" si="86"/>
        <v>4.7485441881305074E+21</v>
      </c>
      <c r="AC201">
        <f t="shared" si="87"/>
        <v>74689381597704.266</v>
      </c>
      <c r="AD201">
        <f t="shared" si="88"/>
        <v>1849939703731557.5</v>
      </c>
      <c r="AE201">
        <f t="shared" si="89"/>
        <v>3895818.8159250347</v>
      </c>
      <c r="AF201">
        <f t="shared" si="90"/>
        <v>1</v>
      </c>
      <c r="AR201">
        <f t="shared" si="91"/>
        <v>7.3841029155578232E+57</v>
      </c>
      <c r="AS201">
        <f t="shared" si="92"/>
        <v>1.1060819444020257E+43</v>
      </c>
      <c r="AT201">
        <f t="shared" si="93"/>
        <v>2.9044492573090171E+33</v>
      </c>
      <c r="AU201">
        <f t="shared" si="94"/>
        <v>1.7830552281430104E+27</v>
      </c>
      <c r="AV201">
        <f t="shared" si="95"/>
        <v>2.6054072889028762E+24</v>
      </c>
      <c r="AW201">
        <f t="shared" si="96"/>
        <v>4.7190851793781688E+16</v>
      </c>
      <c r="AX201">
        <f t="shared" si="97"/>
        <v>1.2220150815709755E+18</v>
      </c>
      <c r="AY201">
        <f t="shared" si="98"/>
        <v>3199402245.4888053</v>
      </c>
      <c r="AZ201">
        <f t="shared" si="99"/>
        <v>1071.4132032251525</v>
      </c>
      <c r="BA201">
        <f t="shared" si="100"/>
        <v>7.3841029155578343E+57</v>
      </c>
      <c r="BB201">
        <f t="shared" si="101"/>
        <v>9.5478670073269717E+27</v>
      </c>
    </row>
    <row r="202" spans="1:54" x14ac:dyDescent="0.25">
      <c r="A202">
        <f t="shared" si="104"/>
        <v>15.850000000000023</v>
      </c>
      <c r="C202">
        <f t="shared" si="106"/>
        <v>5.8428345109379302E+54</v>
      </c>
      <c r="D202">
        <f t="shared" si="105"/>
        <v>5.8745768254920381E+40</v>
      </c>
      <c r="E202">
        <f t="shared" si="105"/>
        <v>5.3062834381780153E+31</v>
      </c>
      <c r="F202">
        <f t="shared" si="105"/>
        <v>7.0766040729246413E+25</v>
      </c>
      <c r="G202">
        <f t="shared" si="105"/>
        <v>1.4995653105508745E+23</v>
      </c>
      <c r="H202">
        <f t="shared" si="105"/>
        <v>7273734478883602</v>
      </c>
      <c r="I202">
        <f t="shared" si="105"/>
        <v>1.4702057465003933E+17</v>
      </c>
      <c r="J202">
        <f t="shared" si="105"/>
        <v>1085511898.5488691</v>
      </c>
      <c r="K202">
        <f t="shared" si="105"/>
        <v>721.1768714006929</v>
      </c>
      <c r="L202">
        <f t="shared" si="72"/>
        <v>721.1768714006929</v>
      </c>
      <c r="N202">
        <f t="shared" si="73"/>
        <v>3.0751760583883847E+54</v>
      </c>
      <c r="O202">
        <f t="shared" si="74"/>
        <v>3.091882539732652E+40</v>
      </c>
      <c r="P202">
        <f t="shared" si="75"/>
        <v>2.7927807569357977E+31</v>
      </c>
      <c r="Q202">
        <f t="shared" si="76"/>
        <v>3.724528459434022E+25</v>
      </c>
      <c r="R202">
        <f t="shared" si="77"/>
        <v>7.8924490028993401E+22</v>
      </c>
      <c r="S202">
        <f t="shared" si="78"/>
        <v>3828281304675580</v>
      </c>
      <c r="T202">
        <f t="shared" si="79"/>
        <v>7.7379249815810176E+16</v>
      </c>
      <c r="U202">
        <f t="shared" si="80"/>
        <v>571322051.86782587</v>
      </c>
      <c r="V202">
        <f t="shared" si="81"/>
        <v>379.56677442141734</v>
      </c>
      <c r="X202">
        <f t="shared" si="82"/>
        <v>8.1018051779583409E+51</v>
      </c>
      <c r="Y202">
        <f t="shared" si="83"/>
        <v>8.1458197821600213E+37</v>
      </c>
      <c r="Z202">
        <f t="shared" si="84"/>
        <v>7.3578114448844998E+28</v>
      </c>
      <c r="AA202">
        <f t="shared" si="85"/>
        <v>9.812577681783157E+22</v>
      </c>
      <c r="AB202">
        <f t="shared" si="86"/>
        <v>2.0793308410437104E+20</v>
      </c>
      <c r="AC202">
        <f t="shared" si="87"/>
        <v>10085923117246.289</v>
      </c>
      <c r="AD202">
        <f t="shared" si="88"/>
        <v>203862021204994.06</v>
      </c>
      <c r="AE202">
        <f t="shared" si="89"/>
        <v>1505195.1076031502</v>
      </c>
      <c r="AF202">
        <f t="shared" si="90"/>
        <v>1</v>
      </c>
      <c r="AR202">
        <f t="shared" si="91"/>
        <v>1.9612788996184685E+54</v>
      </c>
      <c r="AS202">
        <f t="shared" si="92"/>
        <v>2.5681769702471743E+40</v>
      </c>
      <c r="AT202">
        <f t="shared" si="93"/>
        <v>2.7316070070866131E+31</v>
      </c>
      <c r="AU202">
        <f t="shared" si="94"/>
        <v>4.1269073903470824E+25</v>
      </c>
      <c r="AV202">
        <f t="shared" si="95"/>
        <v>9.1530153406038851E+22</v>
      </c>
      <c r="AW202">
        <f t="shared" si="96"/>
        <v>5112579344803162</v>
      </c>
      <c r="AX202">
        <f t="shared" si="97"/>
        <v>1.0803905409456216E+17</v>
      </c>
      <c r="AY202">
        <f t="shared" si="98"/>
        <v>991718347.00917983</v>
      </c>
      <c r="AZ202">
        <f t="shared" si="99"/>
        <v>859.77009463494892</v>
      </c>
      <c r="BA202">
        <f t="shared" si="100"/>
        <v>1.961278899618494E+54</v>
      </c>
      <c r="BB202">
        <f t="shared" si="101"/>
        <v>1.556062972645274E+26</v>
      </c>
    </row>
    <row r="203" spans="1:54" x14ac:dyDescent="0.25">
      <c r="A203">
        <f t="shared" si="104"/>
        <v>16.850000000000023</v>
      </c>
      <c r="C203">
        <f t="shared" si="106"/>
        <v>4.1237047310624284E+51</v>
      </c>
      <c r="D203">
        <f t="shared" si="105"/>
        <v>2.8020407838701848E+38</v>
      </c>
      <c r="E203">
        <f t="shared" si="105"/>
        <v>8.6835292714209847E+29</v>
      </c>
      <c r="F203">
        <f t="shared" si="105"/>
        <v>2.5610273207899079E+24</v>
      </c>
      <c r="G203">
        <f t="shared" si="105"/>
        <v>7.8392139873282519E+21</v>
      </c>
      <c r="H203">
        <f t="shared" si="105"/>
        <v>1025901332367161.1</v>
      </c>
      <c r="I203">
        <f t="shared" si="105"/>
        <v>1.7335099321411346E+16</v>
      </c>
      <c r="J203">
        <f t="shared" si="105"/>
        <v>386662093.17208731</v>
      </c>
      <c r="K203">
        <f t="shared" si="105"/>
        <v>593.91360547462966</v>
      </c>
      <c r="L203">
        <f t="shared" si="72"/>
        <v>593.91360547462966</v>
      </c>
      <c r="N203">
        <f t="shared" si="73"/>
        <v>2.1703709110854888E+51</v>
      </c>
      <c r="O203">
        <f t="shared" si="74"/>
        <v>1.4747583073000974E+38</v>
      </c>
      <c r="P203">
        <f t="shared" si="75"/>
        <v>4.5702785639057817E+29</v>
      </c>
      <c r="Q203">
        <f t="shared" si="76"/>
        <v>1.3479091162052147E+24</v>
      </c>
      <c r="R203">
        <f t="shared" si="77"/>
        <v>4.1259020985938168E+21</v>
      </c>
      <c r="S203">
        <f t="shared" si="78"/>
        <v>539948069666926.94</v>
      </c>
      <c r="T203">
        <f t="shared" si="79"/>
        <v>9123736484953340</v>
      </c>
      <c r="U203">
        <f t="shared" si="80"/>
        <v>203506364.82741439</v>
      </c>
      <c r="V203">
        <f t="shared" si="81"/>
        <v>312.58610814454192</v>
      </c>
      <c r="X203">
        <f t="shared" si="82"/>
        <v>6.943273723737891E+48</v>
      </c>
      <c r="Y203">
        <f t="shared" si="83"/>
        <v>4.7179265772686197E+35</v>
      </c>
      <c r="Z203">
        <f t="shared" si="84"/>
        <v>1.4620862683355249E+27</v>
      </c>
      <c r="AA203">
        <f t="shared" si="85"/>
        <v>4.3121209838984028E+21</v>
      </c>
      <c r="AB203">
        <f t="shared" si="86"/>
        <v>1.3199249714213057E+19</v>
      </c>
      <c r="AC203">
        <f t="shared" si="87"/>
        <v>1727357856278.2812</v>
      </c>
      <c r="AD203">
        <f t="shared" si="88"/>
        <v>29187914137036.641</v>
      </c>
      <c r="AE203">
        <f t="shared" si="89"/>
        <v>651040.97567033162</v>
      </c>
      <c r="AF203">
        <f t="shared" si="90"/>
        <v>1</v>
      </c>
      <c r="AR203">
        <f t="shared" si="91"/>
        <v>1.3842142990956104E+51</v>
      </c>
      <c r="AS203">
        <f t="shared" si="92"/>
        <v>1.224962550426093E+38</v>
      </c>
      <c r="AT203">
        <f t="shared" si="93"/>
        <v>4.4701700692038149E+29</v>
      </c>
      <c r="AU203">
        <f t="shared" si="94"/>
        <v>1.4935302961891746E+24</v>
      </c>
      <c r="AV203">
        <f t="shared" si="95"/>
        <v>4.7848830177282066E+21</v>
      </c>
      <c r="AW203">
        <f t="shared" si="96"/>
        <v>721087905654678.12</v>
      </c>
      <c r="AX203">
        <f t="shared" si="97"/>
        <v>1.2738813854990378E+16</v>
      </c>
      <c r="AY203">
        <f t="shared" si="98"/>
        <v>353252592.71980107</v>
      </c>
      <c r="AZ203">
        <f t="shared" si="99"/>
        <v>708.22628997769232</v>
      </c>
      <c r="BA203">
        <f t="shared" si="100"/>
        <v>1.3842142990957329E+51</v>
      </c>
      <c r="BB203">
        <f t="shared" si="101"/>
        <v>4.1338922846313952E+24</v>
      </c>
    </row>
    <row r="204" spans="1:54" x14ac:dyDescent="0.25">
      <c r="A204">
        <f t="shared" si="104"/>
        <v>17.850000000000023</v>
      </c>
      <c r="C204">
        <f t="shared" si="106"/>
        <v>6.5620933976095055E+48</v>
      </c>
      <c r="D204">
        <f t="shared" si="105"/>
        <v>2.4326778495166245E+36</v>
      </c>
      <c r="E204">
        <f t="shared" si="105"/>
        <v>2.2528106839537311E+28</v>
      </c>
      <c r="F204">
        <f t="shared" si="105"/>
        <v>1.3443307195368947E+23</v>
      </c>
      <c r="G204">
        <f t="shared" si="105"/>
        <v>5.7040943121458967E+20</v>
      </c>
      <c r="H204">
        <f t="shared" si="105"/>
        <v>180204186311122.19</v>
      </c>
      <c r="I204">
        <f t="shared" si="105"/>
        <v>2597184267663764.5</v>
      </c>
      <c r="J204">
        <f t="shared" si="105"/>
        <v>154617495.40871915</v>
      </c>
      <c r="K204">
        <f t="shared" si="105"/>
        <v>499.86440397622647</v>
      </c>
      <c r="L204">
        <f t="shared" si="72"/>
        <v>499.86440397622647</v>
      </c>
      <c r="N204">
        <f t="shared" si="73"/>
        <v>3.4537333671628975E+48</v>
      </c>
      <c r="O204">
        <f t="shared" si="74"/>
        <v>1.2803567629034867E+36</v>
      </c>
      <c r="P204">
        <f t="shared" si="75"/>
        <v>1.1856898336598586E+28</v>
      </c>
      <c r="Q204">
        <f t="shared" si="76"/>
        <v>7.0754248396678673E+22</v>
      </c>
      <c r="R204">
        <f t="shared" si="77"/>
        <v>3.0021549011294192E+20</v>
      </c>
      <c r="S204">
        <f t="shared" si="78"/>
        <v>94844308584801.156</v>
      </c>
      <c r="T204">
        <f t="shared" si="79"/>
        <v>1366939088244086.7</v>
      </c>
      <c r="U204">
        <f t="shared" si="80"/>
        <v>81377629.162483767</v>
      </c>
      <c r="V204">
        <f t="shared" si="81"/>
        <v>263.08652840854023</v>
      </c>
      <c r="X204">
        <f t="shared" si="82"/>
        <v>1.3127746935790209E+46</v>
      </c>
      <c r="Y204">
        <f t="shared" si="83"/>
        <v>4.8666755027275807E+33</v>
      </c>
      <c r="Z204">
        <f t="shared" si="84"/>
        <v>4.5068435880480795E+25</v>
      </c>
      <c r="AA204">
        <f t="shared" si="85"/>
        <v>2.6893907804661983E+20</v>
      </c>
      <c r="AB204">
        <f t="shared" si="86"/>
        <v>1.1411283273567892E+18</v>
      </c>
      <c r="AC204">
        <f t="shared" si="87"/>
        <v>360506139020.23859</v>
      </c>
      <c r="AD204">
        <f t="shared" si="88"/>
        <v>5195777588890.459</v>
      </c>
      <c r="AE204">
        <f t="shared" si="89"/>
        <v>309318.87563666719</v>
      </c>
      <c r="AF204">
        <f t="shared" si="90"/>
        <v>1</v>
      </c>
      <c r="AR204">
        <f t="shared" si="91"/>
        <v>2.2027143322242054E+48</v>
      </c>
      <c r="AS204">
        <f t="shared" si="92"/>
        <v>1.0634888971148553E+36</v>
      </c>
      <c r="AT204">
        <f t="shared" si="93"/>
        <v>1.1597181947824081E+28</v>
      </c>
      <c r="AU204">
        <f t="shared" si="94"/>
        <v>7.8398174100964747E+22</v>
      </c>
      <c r="AV204">
        <f t="shared" si="95"/>
        <v>3.4816531414789272E+20</v>
      </c>
      <c r="AW204">
        <f t="shared" si="96"/>
        <v>126662336033293.97</v>
      </c>
      <c r="AX204">
        <f t="shared" si="97"/>
        <v>1908558256254893.5</v>
      </c>
      <c r="AY204">
        <f t="shared" si="98"/>
        <v>141257786.39673349</v>
      </c>
      <c r="AZ204">
        <f t="shared" si="99"/>
        <v>596.23345593927183</v>
      </c>
      <c r="BA204">
        <f t="shared" si="100"/>
        <v>2.2027143322252688E+48</v>
      </c>
      <c r="BB204">
        <f t="shared" si="101"/>
        <v>1.6490604628559418E+23</v>
      </c>
    </row>
    <row r="205" spans="1:54" x14ac:dyDescent="0.25">
      <c r="A205">
        <f t="shared" si="104"/>
        <v>18.850000000000023</v>
      </c>
      <c r="C205">
        <f t="shared" si="106"/>
        <v>2.0686798834346166E+46</v>
      </c>
      <c r="D205">
        <f t="shared" si="105"/>
        <v>3.4946996210585569E+34</v>
      </c>
      <c r="E205">
        <f t="shared" si="105"/>
        <v>8.6104523523851578E+26</v>
      </c>
      <c r="F205">
        <f t="shared" si="105"/>
        <v>9.6471115642796853E+21</v>
      </c>
      <c r="G205">
        <f t="shared" si="105"/>
        <v>5.480910204485981E+19</v>
      </c>
      <c r="H205">
        <f t="shared" si="105"/>
        <v>38068556473074.445</v>
      </c>
      <c r="I205">
        <f t="shared" si="105"/>
        <v>475938885830298.06</v>
      </c>
      <c r="J205">
        <f t="shared" si="105"/>
        <v>68143043.793334126</v>
      </c>
      <c r="K205">
        <f t="shared" si="105"/>
        <v>428.47454611289419</v>
      </c>
      <c r="L205">
        <f t="shared" si="72"/>
        <v>428.47454611289419</v>
      </c>
      <c r="N205">
        <f t="shared" si="73"/>
        <v>1.0887788860182193E+46</v>
      </c>
      <c r="O205">
        <f t="shared" si="74"/>
        <v>1.8393155900308196E+34</v>
      </c>
      <c r="P205">
        <f t="shared" si="75"/>
        <v>4.5318170275711357E+26</v>
      </c>
      <c r="Q205">
        <f t="shared" si="76"/>
        <v>5.0774271390945714E+21</v>
      </c>
      <c r="R205">
        <f t="shared" si="77"/>
        <v>2.8846895813084111E+19</v>
      </c>
      <c r="S205">
        <f t="shared" si="78"/>
        <v>20036082354249.711</v>
      </c>
      <c r="T205">
        <f t="shared" si="79"/>
        <v>250494150436999</v>
      </c>
      <c r="U205">
        <f t="shared" si="80"/>
        <v>35864759.89122849</v>
      </c>
      <c r="V205">
        <f t="shared" si="81"/>
        <v>225.51291900678643</v>
      </c>
      <c r="X205">
        <f t="shared" si="82"/>
        <v>4.8280111437227874E+43</v>
      </c>
      <c r="Y205">
        <f t="shared" si="83"/>
        <v>8.1561428858781638E+31</v>
      </c>
      <c r="Z205">
        <f t="shared" si="84"/>
        <v>2.0095598281155497E+24</v>
      </c>
      <c r="AA205">
        <f t="shared" si="85"/>
        <v>2.2515016707055149E+19</v>
      </c>
      <c r="AB205">
        <f t="shared" si="86"/>
        <v>1.279168215290407E+17</v>
      </c>
      <c r="AC205">
        <f t="shared" si="87"/>
        <v>88846716376.576004</v>
      </c>
      <c r="AD205">
        <f t="shared" si="88"/>
        <v>1110775167738.6643</v>
      </c>
      <c r="AE205">
        <f t="shared" si="89"/>
        <v>159036.38713553789</v>
      </c>
      <c r="AF205">
        <f t="shared" si="90"/>
        <v>1</v>
      </c>
      <c r="AR205">
        <f t="shared" si="91"/>
        <v>6.9439895958891502E+45</v>
      </c>
      <c r="AS205">
        <f t="shared" si="92"/>
        <v>1.5277708252598077E+34</v>
      </c>
      <c r="AT205">
        <f t="shared" si="93"/>
        <v>4.4325510037279026E+26</v>
      </c>
      <c r="AU205">
        <f t="shared" si="94"/>
        <v>5.6259662968080543E+21</v>
      </c>
      <c r="AV205">
        <f t="shared" si="95"/>
        <v>3.3454264932084523E+19</v>
      </c>
      <c r="AW205">
        <f t="shared" si="96"/>
        <v>26757715184097.93</v>
      </c>
      <c r="AX205">
        <f t="shared" si="97"/>
        <v>349746878314977.5</v>
      </c>
      <c r="AY205">
        <f t="shared" si="98"/>
        <v>62255151.563615926</v>
      </c>
      <c r="AZ205">
        <f t="shared" si="99"/>
        <v>511.22313818712877</v>
      </c>
      <c r="BA205">
        <f t="shared" si="100"/>
        <v>6.9439895959044279E+45</v>
      </c>
      <c r="BB205">
        <f t="shared" si="101"/>
        <v>9.2589560219337941E+21</v>
      </c>
    </row>
    <row r="206" spans="1:54" x14ac:dyDescent="0.25">
      <c r="A206">
        <f t="shared" si="104"/>
        <v>19.850000000000023</v>
      </c>
      <c r="C206">
        <f t="shared" si="106"/>
        <v>1.1651162916475036E+44</v>
      </c>
      <c r="D206">
        <f t="shared" si="105"/>
        <v>7.698303507595199E+32</v>
      </c>
      <c r="E206">
        <f t="shared" si="105"/>
        <v>4.5726548377875505E+25</v>
      </c>
      <c r="F206">
        <f t="shared" si="105"/>
        <v>9.0274257920903178E+20</v>
      </c>
      <c r="G206">
        <f t="shared" si="105"/>
        <v>6.6683877285908531E+18</v>
      </c>
      <c r="H206">
        <f t="shared" si="105"/>
        <v>9405849262668.9629</v>
      </c>
      <c r="I206">
        <f t="shared" si="105"/>
        <v>103478866642383.66</v>
      </c>
      <c r="J206">
        <f t="shared" si="105"/>
        <v>32616475.380299773</v>
      </c>
      <c r="K206">
        <f t="shared" si="105"/>
        <v>373.02774656561644</v>
      </c>
      <c r="L206">
        <f t="shared" ref="L206:L269" si="107">MIN(C206:K206)</f>
        <v>373.02774656561644</v>
      </c>
      <c r="N206">
        <f t="shared" ref="N206:N269" si="108">C206/($B$9*10)</f>
        <v>6.1321910086710725E+43</v>
      </c>
      <c r="O206">
        <f t="shared" ref="O206:O269" si="109">D206/($B$9*10)</f>
        <v>4.0517386882079998E+32</v>
      </c>
      <c r="P206">
        <f t="shared" ref="P206:P269" si="110">E206/($B$9*10)</f>
        <v>2.4066604409408161E+25</v>
      </c>
      <c r="Q206">
        <f t="shared" ref="Q206:Q269" si="111">F206/($B$9*10)</f>
        <v>4.7512767326791146E+20</v>
      </c>
      <c r="R206">
        <f t="shared" ref="R206:R269" si="112">G206/($B$9*10)</f>
        <v>3.5096777518899231E+18</v>
      </c>
      <c r="S206">
        <f t="shared" ref="S206:S269" si="113">H206/($B$9*10)</f>
        <v>4950446980352.0859</v>
      </c>
      <c r="T206">
        <f t="shared" ref="T206:T269" si="114">I206/($B$9*10)</f>
        <v>54462561390728.242</v>
      </c>
      <c r="U206">
        <f t="shared" ref="U206:U269" si="115">J206/($B$9*10)</f>
        <v>17166565.989631459</v>
      </c>
      <c r="V206">
        <f t="shared" ref="V206:V269" si="116">K206/($B$9*10)</f>
        <v>196.33039292927182</v>
      </c>
      <c r="X206">
        <f t="shared" ref="X206:X269" si="117">C206/$L206</f>
        <v>3.1234038281990293E+41</v>
      </c>
      <c r="Y206">
        <f t="shared" ref="Y206:Y269" si="118">D206/$L206</f>
        <v>2.0637348236081012E+30</v>
      </c>
      <c r="Z206">
        <f t="shared" ref="Z206:Z269" si="119">E206/$L206</f>
        <v>1.2258216392445247E+23</v>
      </c>
      <c r="AA206">
        <f t="shared" ref="AA206:AA269" si="120">F206/$L206</f>
        <v>2.4200413709714145E+18</v>
      </c>
      <c r="AB206">
        <f t="shared" ref="AB206:AB269" si="121">G206/$L206</f>
        <v>1.7876385309096218E+16</v>
      </c>
      <c r="AC206">
        <f t="shared" ref="AC206:AC269" si="122">H206/$L206</f>
        <v>25214878381.746471</v>
      </c>
      <c r="AD206">
        <f t="shared" ref="AD206:AD269" si="123">I206/$L206</f>
        <v>277402599659.38348</v>
      </c>
      <c r="AE206">
        <f t="shared" ref="AE206:AE269" si="124">J206/$L206</f>
        <v>87437.129491284257</v>
      </c>
      <c r="AF206">
        <f t="shared" ref="AF206:AF269" si="125">K206/$L206</f>
        <v>1</v>
      </c>
      <c r="AR206">
        <f t="shared" ref="AR206:AR269" si="126">((AH$13+N206)/AH$13)</f>
        <v>3.9109750483813452E+43</v>
      </c>
      <c r="AS206">
        <f t="shared" ref="AS206:AS269" si="127">((AI$13+O206)/AI$13)</f>
        <v>3.3654519066610553E+32</v>
      </c>
      <c r="AT206">
        <f t="shared" ref="AT206:AT269" si="128">((AJ$13+P206)/AJ$13)</f>
        <v>2.3539443645282965E+25</v>
      </c>
      <c r="AU206">
        <f t="shared" ref="AU206:AU269" si="129">((AK$13+Q206)/AK$13)</f>
        <v>5.2645802751248722E+20</v>
      </c>
      <c r="AV206">
        <f t="shared" ref="AV206:AV269" si="130">((AL$13+R206)/AL$13)</f>
        <v>4.0702365377113774E+18</v>
      </c>
      <c r="AW206">
        <f t="shared" ref="AW206:AW269" si="131">((AM$13+S206)/AM$13)</f>
        <v>6611205124446.8027</v>
      </c>
      <c r="AX206">
        <f t="shared" ref="AX206:AX269" si="132">((AN$13+T206)/AN$13)</f>
        <v>76042138302291.203</v>
      </c>
      <c r="AY206">
        <f t="shared" ref="AY206:AY269" si="133">((AO$13+U206)/AO$13)</f>
        <v>29798252.921550732</v>
      </c>
      <c r="AZ206">
        <f t="shared" ref="AZ206:AZ269" si="134">((AP$13+V206)/AP$13)</f>
        <v>445.1976523698433</v>
      </c>
      <c r="BA206">
        <f t="shared" ref="BA206:BA269" si="135">SUM(AR206:AZ206)</f>
        <v>3.9109750484149999E+43</v>
      </c>
      <c r="BB206">
        <f t="shared" ref="BB206:BB269" si="136">(BA206^0.5)/9</f>
        <v>6.9486432181415589E+20</v>
      </c>
    </row>
    <row r="207" spans="1:54" x14ac:dyDescent="0.25">
      <c r="A207">
        <f t="shared" si="104"/>
        <v>20.850000000000023</v>
      </c>
      <c r="C207">
        <f t="shared" si="106"/>
        <v>1.0784692190652727E+42</v>
      </c>
      <c r="D207">
        <f t="shared" si="105"/>
        <v>2.4452680405257293E+31</v>
      </c>
      <c r="E207">
        <f t="shared" si="105"/>
        <v>3.2180987497383751E+24</v>
      </c>
      <c r="F207">
        <f t="shared" si="105"/>
        <v>1.0602776476333E+20</v>
      </c>
      <c r="G207">
        <f t="shared" si="105"/>
        <v>9.9298492281684403E+17</v>
      </c>
      <c r="H207">
        <f t="shared" si="105"/>
        <v>2657487268406.5132</v>
      </c>
      <c r="I207">
        <f t="shared" si="105"/>
        <v>26044764638876.105</v>
      </c>
      <c r="J207">
        <f t="shared" si="105"/>
        <v>16755079.190219233</v>
      </c>
      <c r="K207">
        <f t="shared" si="105"/>
        <v>329.101817787583</v>
      </c>
      <c r="L207">
        <f t="shared" si="107"/>
        <v>329.101817787583</v>
      </c>
      <c r="N207">
        <f t="shared" si="108"/>
        <v>5.6761537845540671E+41</v>
      </c>
      <c r="O207">
        <f t="shared" si="109"/>
        <v>1.286983179224068E+31</v>
      </c>
      <c r="P207">
        <f t="shared" si="110"/>
        <v>1.6937361840728291E+24</v>
      </c>
      <c r="Q207">
        <f t="shared" si="111"/>
        <v>5.5804086717542113E+19</v>
      </c>
      <c r="R207">
        <f t="shared" si="112"/>
        <v>5.2262364358781267E+17</v>
      </c>
      <c r="S207">
        <f t="shared" si="113"/>
        <v>1398677509687.6387</v>
      </c>
      <c r="T207">
        <f t="shared" si="114"/>
        <v>13707770862566.371</v>
      </c>
      <c r="U207">
        <f t="shared" si="115"/>
        <v>8818462.7316943333</v>
      </c>
      <c r="V207">
        <f t="shared" si="116"/>
        <v>173.21148304609633</v>
      </c>
      <c r="X207">
        <f t="shared" si="117"/>
        <v>3.2770077853576759E+39</v>
      </c>
      <c r="Y207">
        <f t="shared" si="118"/>
        <v>7.4301262052098857E+28</v>
      </c>
      <c r="Z207">
        <f t="shared" si="119"/>
        <v>9.7784289718371583E+21</v>
      </c>
      <c r="AA207">
        <f t="shared" si="120"/>
        <v>3.2217313619265709E+17</v>
      </c>
      <c r="AB207">
        <f t="shared" si="121"/>
        <v>3017257484301593.5</v>
      </c>
      <c r="AC207">
        <f t="shared" si="122"/>
        <v>8074969887.0450296</v>
      </c>
      <c r="AD207">
        <f t="shared" si="123"/>
        <v>79138926712.603455</v>
      </c>
      <c r="AE207">
        <f t="shared" si="124"/>
        <v>50911.536444425561</v>
      </c>
      <c r="AF207">
        <f t="shared" si="125"/>
        <v>1</v>
      </c>
      <c r="AR207">
        <f t="shared" si="126"/>
        <v>3.6201246488858442E+41</v>
      </c>
      <c r="AS207">
        <f t="shared" si="127"/>
        <v>1.0689929256706291E+31</v>
      </c>
      <c r="AT207">
        <f t="shared" si="128"/>
        <v>1.6566361742071548E+24</v>
      </c>
      <c r="AU207">
        <f t="shared" si="129"/>
        <v>6.1832873716634206E+19</v>
      </c>
      <c r="AV207">
        <f t="shared" si="130"/>
        <v>6.0609605780972019E+17</v>
      </c>
      <c r="AW207">
        <f t="shared" si="131"/>
        <v>1867900808997.5137</v>
      </c>
      <c r="AX207">
        <f t="shared" si="132"/>
        <v>19139169754966.469</v>
      </c>
      <c r="AY207">
        <f t="shared" si="133"/>
        <v>15307359.163452676</v>
      </c>
      <c r="AZ207">
        <f t="shared" si="134"/>
        <v>392.89110246569237</v>
      </c>
      <c r="BA207">
        <f t="shared" si="135"/>
        <v>3.6201246489927435E+41</v>
      </c>
      <c r="BB207">
        <f t="shared" si="136"/>
        <v>6.6852746316920275E+19</v>
      </c>
    </row>
    <row r="208" spans="1:54" x14ac:dyDescent="0.25">
      <c r="A208">
        <f t="shared" si="104"/>
        <v>21.850000000000023</v>
      </c>
      <c r="C208">
        <f t="shared" si="106"/>
        <v>1.5324439110484469E+40</v>
      </c>
      <c r="D208">
        <f t="shared" si="105"/>
        <v>1.0650767250582541E+30</v>
      </c>
      <c r="E208">
        <f t="shared" si="105"/>
        <v>2.8875440915748377E+23</v>
      </c>
      <c r="F208">
        <f t="shared" si="105"/>
        <v>1.5150060005052926E+19</v>
      </c>
      <c r="G208">
        <f t="shared" si="105"/>
        <v>1.760230583592695E+17</v>
      </c>
      <c r="H208">
        <f t="shared" si="105"/>
        <v>842925881269.57495</v>
      </c>
      <c r="I208">
        <f t="shared" si="105"/>
        <v>7437544851508.4863</v>
      </c>
      <c r="J208">
        <f t="shared" si="105"/>
        <v>9148199.4578577019</v>
      </c>
      <c r="K208">
        <f t="shared" si="105"/>
        <v>293.69721221174035</v>
      </c>
      <c r="L208">
        <f t="shared" si="107"/>
        <v>293.69721221174035</v>
      </c>
      <c r="N208">
        <f t="shared" si="108"/>
        <v>8.0654942686760367E+39</v>
      </c>
      <c r="O208">
        <f t="shared" si="109"/>
        <v>5.6056669739908114E+29</v>
      </c>
      <c r="P208">
        <f t="shared" si="110"/>
        <v>1.5197600481972832E+23</v>
      </c>
      <c r="Q208">
        <f t="shared" si="111"/>
        <v>7.973715792133119E+18</v>
      </c>
      <c r="R208">
        <f t="shared" si="112"/>
        <v>9.2643714925931328E+16</v>
      </c>
      <c r="S208">
        <f t="shared" si="113"/>
        <v>443645200668.19739</v>
      </c>
      <c r="T208">
        <f t="shared" si="114"/>
        <v>3914497290267.6245</v>
      </c>
      <c r="U208">
        <f t="shared" si="115"/>
        <v>4814841.8199251061</v>
      </c>
      <c r="V208">
        <f t="shared" si="116"/>
        <v>154.5774801114423</v>
      </c>
      <c r="X208">
        <f t="shared" si="117"/>
        <v>5.2177679846127882E+37</v>
      </c>
      <c r="Y208">
        <f t="shared" si="118"/>
        <v>3.6264447899845553E+27</v>
      </c>
      <c r="Z208">
        <f t="shared" si="119"/>
        <v>9.8317041208176987E+20</v>
      </c>
      <c r="AA208">
        <f t="shared" si="120"/>
        <v>5.1583942152404648E+16</v>
      </c>
      <c r="AB208">
        <f t="shared" si="121"/>
        <v>599335135099498.62</v>
      </c>
      <c r="AC208">
        <f t="shared" si="122"/>
        <v>2870050671.9889102</v>
      </c>
      <c r="AD208">
        <f t="shared" si="123"/>
        <v>25323852397.163391</v>
      </c>
      <c r="AE208">
        <f t="shared" si="124"/>
        <v>31148.404130109098</v>
      </c>
      <c r="AF208">
        <f t="shared" si="125"/>
        <v>1</v>
      </c>
      <c r="AR208">
        <f t="shared" si="126"/>
        <v>5.1439928718871914E+39</v>
      </c>
      <c r="AS208">
        <f t="shared" si="127"/>
        <v>4.6561745604744694E+29</v>
      </c>
      <c r="AT208">
        <f t="shared" si="128"/>
        <v>1.4864708539816907E+23</v>
      </c>
      <c r="AU208">
        <f t="shared" si="129"/>
        <v>8.8351551047302011E+18</v>
      </c>
      <c r="AV208">
        <f t="shared" si="130"/>
        <v>1.0744058575685138E+17</v>
      </c>
      <c r="AW208">
        <f t="shared" si="131"/>
        <v>592477696607.85657</v>
      </c>
      <c r="AX208">
        <f t="shared" si="132"/>
        <v>5465529654306.7197</v>
      </c>
      <c r="AY208">
        <f t="shared" si="133"/>
        <v>8357751.1521972297</v>
      </c>
      <c r="AZ208">
        <f t="shared" si="134"/>
        <v>350.73165769338982</v>
      </c>
      <c r="BA208">
        <f t="shared" si="135"/>
        <v>5.1439928723528086E+39</v>
      </c>
      <c r="BB208">
        <f t="shared" si="136"/>
        <v>7.9690705131691387E+18</v>
      </c>
    </row>
    <row r="209" spans="1:54" x14ac:dyDescent="0.25">
      <c r="A209">
        <f t="shared" si="104"/>
        <v>22.850000000000023</v>
      </c>
      <c r="C209">
        <f t="shared" si="106"/>
        <v>3.1598137150922091E+38</v>
      </c>
      <c r="D209">
        <f t="shared" si="105"/>
        <v>6.1031673670466916E+28</v>
      </c>
      <c r="E209">
        <f t="shared" si="105"/>
        <v>3.1996701665870423E+22</v>
      </c>
      <c r="F209">
        <f t="shared" si="105"/>
        <v>2.5666708157885225E+18</v>
      </c>
      <c r="G209">
        <f t="shared" si="105"/>
        <v>3.630464278612604E+16</v>
      </c>
      <c r="H209">
        <f t="shared" si="105"/>
        <v>295635023231.67487</v>
      </c>
      <c r="I209">
        <f t="shared" si="105"/>
        <v>2370167803483.0322</v>
      </c>
      <c r="J209">
        <f t="shared" si="105"/>
        <v>5266570.5199171957</v>
      </c>
      <c r="K209">
        <f t="shared" si="105"/>
        <v>264.72556524882617</v>
      </c>
      <c r="L209">
        <f t="shared" si="107"/>
        <v>264.72556524882617</v>
      </c>
      <c r="N209">
        <f t="shared" si="108"/>
        <v>1.6630598500485311E+38</v>
      </c>
      <c r="O209">
        <f t="shared" si="109"/>
        <v>3.2121933510772064E+28</v>
      </c>
      <c r="P209">
        <f t="shared" si="110"/>
        <v>1.6840369297826538E+22</v>
      </c>
      <c r="Q209">
        <f t="shared" si="111"/>
        <v>1.3508793767308014E+18</v>
      </c>
      <c r="R209">
        <f t="shared" si="112"/>
        <v>1.910770672954002E+16</v>
      </c>
      <c r="S209">
        <f t="shared" si="113"/>
        <v>155597380648.24994</v>
      </c>
      <c r="T209">
        <f t="shared" si="114"/>
        <v>1247456738675.2803</v>
      </c>
      <c r="U209">
        <f t="shared" si="115"/>
        <v>2771879.2210090505</v>
      </c>
      <c r="V209">
        <f t="shared" si="116"/>
        <v>139.32924486780325</v>
      </c>
      <c r="X209">
        <f t="shared" si="117"/>
        <v>1.1936186488532656E+36</v>
      </c>
      <c r="Y209">
        <f t="shared" si="118"/>
        <v>2.3054695761288034E+26</v>
      </c>
      <c r="Z209">
        <f t="shared" si="119"/>
        <v>1.2086744110186503E+20</v>
      </c>
      <c r="AA209">
        <f t="shared" si="120"/>
        <v>9695591029812348</v>
      </c>
      <c r="AB209">
        <f t="shared" si="121"/>
        <v>137140675295194.3</v>
      </c>
      <c r="AC209">
        <f t="shared" si="122"/>
        <v>1116760381.4682412</v>
      </c>
      <c r="AD209">
        <f t="shared" si="123"/>
        <v>8953301511.5303135</v>
      </c>
      <c r="AE209">
        <f t="shared" si="124"/>
        <v>19894.453771274169</v>
      </c>
      <c r="AF209">
        <f t="shared" si="125"/>
        <v>1</v>
      </c>
      <c r="AR209">
        <f t="shared" si="126"/>
        <v>1.0606625867177888E+38</v>
      </c>
      <c r="AS209">
        <f t="shared" si="127"/>
        <v>2.6681094388957255E+28</v>
      </c>
      <c r="AT209">
        <f t="shared" si="128"/>
        <v>1.6471493747450921E+22</v>
      </c>
      <c r="AU209">
        <f t="shared" si="129"/>
        <v>1.4968214484109414E+18</v>
      </c>
      <c r="AV209">
        <f t="shared" si="130"/>
        <v>2.2159551839358332E+16</v>
      </c>
      <c r="AW209">
        <f t="shared" si="131"/>
        <v>207796630158.80685</v>
      </c>
      <c r="AX209">
        <f t="shared" si="132"/>
        <v>1741733686889.5952</v>
      </c>
      <c r="AY209">
        <f t="shared" si="133"/>
        <v>4811513.99413219</v>
      </c>
      <c r="AZ209">
        <f t="shared" si="134"/>
        <v>316.23251470818917</v>
      </c>
      <c r="BA209">
        <f t="shared" si="135"/>
        <v>1.0606625869845999E+38</v>
      </c>
      <c r="BB209">
        <f t="shared" si="136"/>
        <v>1.1443163827943758E+18</v>
      </c>
    </row>
    <row r="210" spans="1:54" x14ac:dyDescent="0.25">
      <c r="A210">
        <f t="shared" si="104"/>
        <v>23.850000000000023</v>
      </c>
      <c r="C210">
        <f t="shared" si="106"/>
        <v>9.0219164335446347E+36</v>
      </c>
      <c r="D210">
        <f t="shared" si="105"/>
        <v>4.4449408409037566E+27</v>
      </c>
      <c r="E210">
        <f t="shared" si="105"/>
        <v>4.2638425899959127E+21</v>
      </c>
      <c r="F210">
        <f t="shared" si="105"/>
        <v>5.0464245563117402E+17</v>
      </c>
      <c r="G210">
        <f t="shared" si="105"/>
        <v>8547676080768712</v>
      </c>
      <c r="H210">
        <f t="shared" si="105"/>
        <v>113208835387.77142</v>
      </c>
      <c r="I210">
        <f t="shared" si="105"/>
        <v>831335702166.61377</v>
      </c>
      <c r="J210">
        <f t="shared" si="105"/>
        <v>3175629.6254170118</v>
      </c>
      <c r="K210">
        <f t="shared" si="105"/>
        <v>240.69897753052965</v>
      </c>
      <c r="L210">
        <f t="shared" si="107"/>
        <v>240.69897753052965</v>
      </c>
      <c r="N210">
        <f t="shared" si="108"/>
        <v>4.7483770702866498E+36</v>
      </c>
      <c r="O210">
        <f t="shared" si="109"/>
        <v>2.3394425478440825E+27</v>
      </c>
      <c r="P210">
        <f t="shared" si="110"/>
        <v>2.2441276789452172E+21</v>
      </c>
      <c r="Q210">
        <f t="shared" si="111"/>
        <v>2.6560129243746003E+17</v>
      </c>
      <c r="R210">
        <f t="shared" si="112"/>
        <v>4498776884615112</v>
      </c>
      <c r="S210">
        <f t="shared" si="113"/>
        <v>59583597572.511276</v>
      </c>
      <c r="T210">
        <f t="shared" si="114"/>
        <v>437545106403.48096</v>
      </c>
      <c r="U210">
        <f t="shared" si="115"/>
        <v>1671384.0133773747</v>
      </c>
      <c r="V210">
        <f t="shared" si="116"/>
        <v>126.6836723844893</v>
      </c>
      <c r="X210">
        <f t="shared" si="117"/>
        <v>3.7482155205251413E+34</v>
      </c>
      <c r="Y210">
        <f t="shared" si="118"/>
        <v>1.8466803999364608E+25</v>
      </c>
      <c r="Z210">
        <f t="shared" si="119"/>
        <v>1.7714419204190835E+19</v>
      </c>
      <c r="AA210">
        <f t="shared" si="120"/>
        <v>2096570832201256.3</v>
      </c>
      <c r="AB210">
        <f t="shared" si="121"/>
        <v>35511891942642.531</v>
      </c>
      <c r="AC210">
        <f t="shared" si="122"/>
        <v>470333677.97921908</v>
      </c>
      <c r="AD210">
        <f t="shared" si="123"/>
        <v>3453839774.0437818</v>
      </c>
      <c r="AE210">
        <f t="shared" si="124"/>
        <v>13193.3656636087</v>
      </c>
      <c r="AF210">
        <f t="shared" si="125"/>
        <v>1</v>
      </c>
      <c r="AR210">
        <f t="shared" si="126"/>
        <v>3.0284092938295044E+36</v>
      </c>
      <c r="AS210">
        <f t="shared" si="127"/>
        <v>1.9431858737780681E+27</v>
      </c>
      <c r="AT210">
        <f t="shared" si="128"/>
        <v>2.1949717597344125E+21</v>
      </c>
      <c r="AU210">
        <f t="shared" si="129"/>
        <v>2.9429549232453856E+17</v>
      </c>
      <c r="AV210">
        <f t="shared" si="130"/>
        <v>5217312626753689</v>
      </c>
      <c r="AW210">
        <f t="shared" si="131"/>
        <v>79572488539.456512</v>
      </c>
      <c r="AX210">
        <f t="shared" si="132"/>
        <v>610912609415.80457</v>
      </c>
      <c r="AY210">
        <f t="shared" si="133"/>
        <v>2901240.6491152137</v>
      </c>
      <c r="AZ210">
        <f t="shared" si="134"/>
        <v>287.62189805249733</v>
      </c>
      <c r="BA210">
        <f t="shared" si="135"/>
        <v>3.0284092957726926E+36</v>
      </c>
      <c r="BB210">
        <f t="shared" si="136"/>
        <v>1.9335917119085274E+17</v>
      </c>
    </row>
    <row r="211" spans="1:54" x14ac:dyDescent="0.25">
      <c r="A211">
        <f t="shared" si="104"/>
        <v>24.850000000000023</v>
      </c>
      <c r="C211">
        <f t="shared" si="106"/>
        <v>3.4295007599867385E+35</v>
      </c>
      <c r="D211">
        <f t="shared" si="105"/>
        <v>3.997065097248017E+26</v>
      </c>
      <c r="E211">
        <f t="shared" si="105"/>
        <v>6.6825792910314701E+20</v>
      </c>
      <c r="F211">
        <f t="shared" si="105"/>
        <v>1.1309656655028909E+17</v>
      </c>
      <c r="G211">
        <f t="shared" si="105"/>
        <v>2260926205400956</v>
      </c>
      <c r="H211">
        <f t="shared" si="105"/>
        <v>46833446144.538284</v>
      </c>
      <c r="I211">
        <f t="shared" si="105"/>
        <v>317244208186.29517</v>
      </c>
      <c r="J211">
        <f t="shared" si="105"/>
        <v>1994406.6894603139</v>
      </c>
      <c r="K211">
        <f t="shared" si="105"/>
        <v>220.53538990161596</v>
      </c>
      <c r="L211">
        <f t="shared" si="107"/>
        <v>220.53538990161596</v>
      </c>
      <c r="N211">
        <f t="shared" si="108"/>
        <v>1.8050003999930204E+35</v>
      </c>
      <c r="O211">
        <f t="shared" si="109"/>
        <v>2.1037184722357985E+26</v>
      </c>
      <c r="P211">
        <f t="shared" si="110"/>
        <v>3.5171469952797213E+20</v>
      </c>
      <c r="Q211">
        <f t="shared" si="111"/>
        <v>5.9524508710678472E+16</v>
      </c>
      <c r="R211">
        <f t="shared" si="112"/>
        <v>1189961160737345.2</v>
      </c>
      <c r="S211">
        <f t="shared" si="113"/>
        <v>24649182181.335941</v>
      </c>
      <c r="T211">
        <f t="shared" si="114"/>
        <v>166970635887.52377</v>
      </c>
      <c r="U211">
        <f t="shared" si="115"/>
        <v>1049687.731294902</v>
      </c>
      <c r="V211">
        <f t="shared" si="116"/>
        <v>116.07125784295577</v>
      </c>
      <c r="X211">
        <f t="shared" si="117"/>
        <v>1.5550795550395283E+33</v>
      </c>
      <c r="Y211">
        <f t="shared" si="118"/>
        <v>1.8124370419782356E+24</v>
      </c>
      <c r="Z211">
        <f t="shared" si="119"/>
        <v>3.030161868357122E+18</v>
      </c>
      <c r="AA211">
        <f t="shared" si="120"/>
        <v>512827290897588.44</v>
      </c>
      <c r="AB211">
        <f t="shared" si="121"/>
        <v>10251988156683.551</v>
      </c>
      <c r="AC211">
        <f t="shared" si="122"/>
        <v>212362497.30907753</v>
      </c>
      <c r="AD211">
        <f t="shared" si="123"/>
        <v>1438518363.5507319</v>
      </c>
      <c r="AE211">
        <f t="shared" si="124"/>
        <v>9043.4768331289033</v>
      </c>
      <c r="AF211">
        <f t="shared" si="125"/>
        <v>1</v>
      </c>
      <c r="AR211">
        <f t="shared" si="126"/>
        <v>1.1511891127835069E+35</v>
      </c>
      <c r="AS211">
        <f t="shared" si="127"/>
        <v>1.7473889330694651E+26</v>
      </c>
      <c r="AT211">
        <f t="shared" si="128"/>
        <v>3.4401065509348816E+20</v>
      </c>
      <c r="AU211">
        <f t="shared" si="129"/>
        <v>6.5955230999149752E+16</v>
      </c>
      <c r="AV211">
        <f t="shared" si="130"/>
        <v>1380019402716519</v>
      </c>
      <c r="AW211">
        <f t="shared" si="131"/>
        <v>32918401146.881218</v>
      </c>
      <c r="AX211">
        <f t="shared" si="132"/>
        <v>233129031437.66577</v>
      </c>
      <c r="AY211">
        <f t="shared" si="133"/>
        <v>1822081.1687989815</v>
      </c>
      <c r="AZ211">
        <f t="shared" si="134"/>
        <v>263.61130267298824</v>
      </c>
      <c r="BA211">
        <f t="shared" si="135"/>
        <v>1.1511891145308993E+35</v>
      </c>
      <c r="BB211">
        <f t="shared" si="136"/>
        <v>3.7699086581116168E+16</v>
      </c>
    </row>
    <row r="212" spans="1:54" x14ac:dyDescent="0.25">
      <c r="A212">
        <f t="shared" si="104"/>
        <v>25.850000000000023</v>
      </c>
      <c r="C212">
        <f t="shared" si="106"/>
        <v>1.678931059314884E+34</v>
      </c>
      <c r="D212">
        <f t="shared" si="105"/>
        <v>4.3306645378729937E+25</v>
      </c>
      <c r="E212">
        <f t="shared" si="105"/>
        <v>1.208811034223344E+20</v>
      </c>
      <c r="F212">
        <f t="shared" si="105"/>
        <v>2.8455692926007292E+16</v>
      </c>
      <c r="G212">
        <f t="shared" si="105"/>
        <v>662842492212799.62</v>
      </c>
      <c r="H212">
        <f t="shared" si="105"/>
        <v>20743855927.3647</v>
      </c>
      <c r="I212">
        <f t="shared" si="105"/>
        <v>130431055677.82672</v>
      </c>
      <c r="J212">
        <f t="shared" si="105"/>
        <v>1298456.7058168617</v>
      </c>
      <c r="K212">
        <f t="shared" si="105"/>
        <v>203.43330922346044</v>
      </c>
      <c r="L212">
        <f t="shared" si="107"/>
        <v>203.43330922346044</v>
      </c>
      <c r="N212">
        <f t="shared" si="108"/>
        <v>8.8364792595520207E+33</v>
      </c>
      <c r="O212">
        <f t="shared" si="109"/>
        <v>2.2792971251963125E+25</v>
      </c>
      <c r="P212">
        <f t="shared" si="110"/>
        <v>6.3621633380176003E+19</v>
      </c>
      <c r="Q212">
        <f t="shared" si="111"/>
        <v>1.497668048737226E+16</v>
      </c>
      <c r="R212">
        <f t="shared" si="112"/>
        <v>348864469585684</v>
      </c>
      <c r="S212">
        <f t="shared" si="113"/>
        <v>10917818909.139317</v>
      </c>
      <c r="T212">
        <f t="shared" si="114"/>
        <v>68647924040.961433</v>
      </c>
      <c r="U212">
        <f t="shared" si="115"/>
        <v>683398.26621940092</v>
      </c>
      <c r="V212">
        <f t="shared" si="116"/>
        <v>107.07016274918971</v>
      </c>
      <c r="X212">
        <f t="shared" si="117"/>
        <v>8.2529801325242625E+31</v>
      </c>
      <c r="Y212">
        <f t="shared" si="118"/>
        <v>2.1287883259648468E+23</v>
      </c>
      <c r="Z212">
        <f t="shared" si="119"/>
        <v>5.9420506840181747E+17</v>
      </c>
      <c r="AA212">
        <f t="shared" si="120"/>
        <v>139877255276569.58</v>
      </c>
      <c r="AB212">
        <f t="shared" si="121"/>
        <v>3258279063261.4795</v>
      </c>
      <c r="AC212">
        <f t="shared" si="122"/>
        <v>101968827.06449366</v>
      </c>
      <c r="AD212">
        <f t="shared" si="123"/>
        <v>641148965.11148667</v>
      </c>
      <c r="AE212">
        <f t="shared" si="124"/>
        <v>6382.7143685234823</v>
      </c>
      <c r="AF212">
        <f t="shared" si="125"/>
        <v>1</v>
      </c>
      <c r="AR212">
        <f t="shared" si="126"/>
        <v>5.6357099527362357E+33</v>
      </c>
      <c r="AS212">
        <f t="shared" si="127"/>
        <v>1.8932279315455206E+25</v>
      </c>
      <c r="AT212">
        <f t="shared" si="128"/>
        <v>6.222804962830798E+19</v>
      </c>
      <c r="AU212">
        <f t="shared" si="129"/>
        <v>1.65946841484454E+16</v>
      </c>
      <c r="AV212">
        <f t="shared" si="130"/>
        <v>404584412358747.37</v>
      </c>
      <c r="AW212">
        <f t="shared" si="131"/>
        <v>14580489521.713854</v>
      </c>
      <c r="AX212">
        <f t="shared" si="132"/>
        <v>95848134954.428452</v>
      </c>
      <c r="AY212">
        <f t="shared" si="133"/>
        <v>1186264.6774213621</v>
      </c>
      <c r="AZ212">
        <f t="shared" si="134"/>
        <v>243.24631867965931</v>
      </c>
      <c r="BA212">
        <f t="shared" si="135"/>
        <v>5.6357099716685776E+33</v>
      </c>
      <c r="BB212">
        <f t="shared" si="136"/>
        <v>8341262873024444</v>
      </c>
    </row>
    <row r="213" spans="1:54" x14ac:dyDescent="0.25">
      <c r="A213">
        <f t="shared" si="104"/>
        <v>26.850000000000023</v>
      </c>
      <c r="C213">
        <f t="shared" si="106"/>
        <v>1.0290316162058406E+33</v>
      </c>
      <c r="D213">
        <f t="shared" si="105"/>
        <v>5.5368478648466606E+24</v>
      </c>
      <c r="E213">
        <f t="shared" si="105"/>
        <v>2.4836269133841183E+19</v>
      </c>
      <c r="F213">
        <f t="shared" si="105"/>
        <v>7934654770854176</v>
      </c>
      <c r="G213">
        <f t="shared" si="105"/>
        <v>212925223037923.72</v>
      </c>
      <c r="H213">
        <f t="shared" si="105"/>
        <v>9762628025.6769524</v>
      </c>
      <c r="I213">
        <f t="shared" si="105"/>
        <v>57295641971.123833</v>
      </c>
      <c r="J213">
        <f t="shared" si="105"/>
        <v>872820.11110203934</v>
      </c>
      <c r="K213">
        <f t="shared" si="105"/>
        <v>188.78918011947144</v>
      </c>
      <c r="L213">
        <f t="shared" si="107"/>
        <v>188.78918011947144</v>
      </c>
      <c r="N213">
        <f t="shared" si="108"/>
        <v>5.4159558747675827E+32</v>
      </c>
      <c r="O213">
        <f t="shared" si="109"/>
        <v>2.914130455182453E+24</v>
      </c>
      <c r="P213">
        <f t="shared" si="110"/>
        <v>1.3071720596758518E+19</v>
      </c>
      <c r="Q213">
        <f t="shared" si="111"/>
        <v>4176134089923250.5</v>
      </c>
      <c r="R213">
        <f t="shared" si="112"/>
        <v>112065906862065.12</v>
      </c>
      <c r="S213">
        <f t="shared" si="113"/>
        <v>5138225276.67208</v>
      </c>
      <c r="T213">
        <f t="shared" si="114"/>
        <v>30155601037.433598</v>
      </c>
      <c r="U213">
        <f t="shared" si="115"/>
        <v>459379.0058431786</v>
      </c>
      <c r="V213">
        <f t="shared" si="116"/>
        <v>99.36272637866918</v>
      </c>
      <c r="X213">
        <f t="shared" si="117"/>
        <v>5.4506916951206559E+30</v>
      </c>
      <c r="Y213">
        <f t="shared" si="118"/>
        <v>2.9328205468887452E+22</v>
      </c>
      <c r="Z213">
        <f t="shared" si="119"/>
        <v>1.3155557494409398E+17</v>
      </c>
      <c r="AA213">
        <f t="shared" si="120"/>
        <v>42029181788028.789</v>
      </c>
      <c r="AB213">
        <f t="shared" si="121"/>
        <v>1127846537090.6228</v>
      </c>
      <c r="AC213">
        <f t="shared" si="122"/>
        <v>51711798.417149059</v>
      </c>
      <c r="AD213">
        <f t="shared" si="123"/>
        <v>303490072.55005527</v>
      </c>
      <c r="AE213">
        <f t="shared" si="124"/>
        <v>4623.2528291594499</v>
      </c>
      <c r="AF213">
        <f t="shared" si="125"/>
        <v>1</v>
      </c>
      <c r="AR213">
        <f t="shared" si="126"/>
        <v>3.4541762086991364E+32</v>
      </c>
      <c r="AS213">
        <f t="shared" si="127"/>
        <v>2.4205326777849118E+24</v>
      </c>
      <c r="AT213">
        <f t="shared" si="128"/>
        <v>1.2785394445341641E+19</v>
      </c>
      <c r="AU213">
        <f t="shared" si="129"/>
        <v>4627302174354604</v>
      </c>
      <c r="AV213">
        <f t="shared" si="130"/>
        <v>129964851757719.8</v>
      </c>
      <c r="AW213">
        <f t="shared" si="131"/>
        <v>6861978609.0963945</v>
      </c>
      <c r="AX213">
        <f t="shared" si="132"/>
        <v>42104086296.647316</v>
      </c>
      <c r="AY213">
        <f t="shared" si="133"/>
        <v>797405.17226453323</v>
      </c>
      <c r="AZ213">
        <f t="shared" si="134"/>
        <v>225.80823845940262</v>
      </c>
      <c r="BA213">
        <f t="shared" si="135"/>
        <v>3.4541762329045908E+32</v>
      </c>
      <c r="BB213">
        <f t="shared" si="136"/>
        <v>2065046029112026.2</v>
      </c>
    </row>
    <row r="214" spans="1:54" x14ac:dyDescent="0.25">
      <c r="A214">
        <f t="shared" si="104"/>
        <v>27.850000000000023</v>
      </c>
      <c r="C214">
        <f t="shared" si="106"/>
        <v>7.7073602863801285E+31</v>
      </c>
      <c r="D214">
        <f t="shared" si="105"/>
        <v>8.2057988642532594E+23</v>
      </c>
      <c r="E214">
        <f t="shared" si="105"/>
        <v>5.7170180522618235E+18</v>
      </c>
      <c r="F214">
        <f t="shared" si="105"/>
        <v>2425032189435609.5</v>
      </c>
      <c r="G214">
        <f t="shared" si="105"/>
        <v>74209753372538.891</v>
      </c>
      <c r="H214">
        <f t="shared" si="105"/>
        <v>4850093585.7048941</v>
      </c>
      <c r="I214">
        <f t="shared" si="105"/>
        <v>26700423080.953377</v>
      </c>
      <c r="J214">
        <f t="shared" si="105"/>
        <v>603684.46930663183</v>
      </c>
      <c r="K214">
        <f t="shared" si="105"/>
        <v>176.1416727892603</v>
      </c>
      <c r="L214">
        <f t="shared" si="107"/>
        <v>176.1416727892603</v>
      </c>
      <c r="N214">
        <f t="shared" si="108"/>
        <v>4.0565054138842784E+31</v>
      </c>
      <c r="O214">
        <f t="shared" si="109"/>
        <v>4.3188415075017159E+23</v>
      </c>
      <c r="P214">
        <f t="shared" si="110"/>
        <v>3.0089568696114862E+18</v>
      </c>
      <c r="Q214">
        <f t="shared" si="111"/>
        <v>1276332731281899.7</v>
      </c>
      <c r="R214">
        <f t="shared" si="112"/>
        <v>39057764932915.211</v>
      </c>
      <c r="S214">
        <f t="shared" si="113"/>
        <v>2552680834.5815234</v>
      </c>
      <c r="T214">
        <f t="shared" si="114"/>
        <v>14052854253.133356</v>
      </c>
      <c r="U214">
        <f t="shared" si="115"/>
        <v>317728.66805612203</v>
      </c>
      <c r="V214">
        <f t="shared" si="116"/>
        <v>92.706143573294895</v>
      </c>
      <c r="X214">
        <f t="shared" si="117"/>
        <v>4.375659754067046E+29</v>
      </c>
      <c r="Y214">
        <f t="shared" si="118"/>
        <v>4.6586357074460478E+21</v>
      </c>
      <c r="Z214">
        <f t="shared" si="119"/>
        <v>3.2456930615742404E+16</v>
      </c>
      <c r="AA214">
        <f t="shared" si="120"/>
        <v>13767509704174.152</v>
      </c>
      <c r="AB214">
        <f t="shared" si="121"/>
        <v>421307190952.62054</v>
      </c>
      <c r="AC214">
        <f t="shared" si="122"/>
        <v>27535185.22279308</v>
      </c>
      <c r="AD214">
        <f t="shared" si="123"/>
        <v>151584929.66566941</v>
      </c>
      <c r="AE214">
        <f t="shared" si="124"/>
        <v>3427.2665846025716</v>
      </c>
      <c r="AF214">
        <f t="shared" si="125"/>
        <v>1</v>
      </c>
      <c r="AR214">
        <f t="shared" si="126"/>
        <v>2.5871489382656047E+31</v>
      </c>
      <c r="AS214">
        <f t="shared" si="127"/>
        <v>3.5873126340279911E+23</v>
      </c>
      <c r="AT214">
        <f t="shared" si="128"/>
        <v>2.9430479455430764E+18</v>
      </c>
      <c r="AU214">
        <f t="shared" si="129"/>
        <v>1414221166152552.7</v>
      </c>
      <c r="AV214">
        <f t="shared" si="130"/>
        <v>45295993863166.273</v>
      </c>
      <c r="AW214">
        <f t="shared" si="131"/>
        <v>3409045018.8823404</v>
      </c>
      <c r="AX214">
        <f t="shared" si="132"/>
        <v>19620984754.034676</v>
      </c>
      <c r="AY214">
        <f t="shared" si="133"/>
        <v>551524.17004773009</v>
      </c>
      <c r="AZ214">
        <f t="shared" si="134"/>
        <v>210.74771517089715</v>
      </c>
      <c r="BA214">
        <f t="shared" si="135"/>
        <v>2.5871489741390252E+31</v>
      </c>
      <c r="BB214">
        <f t="shared" si="136"/>
        <v>565155826227066.5</v>
      </c>
    </row>
    <row r="215" spans="1:54" x14ac:dyDescent="0.25">
      <c r="A215">
        <f t="shared" si="104"/>
        <v>28.850000000000023</v>
      </c>
      <c r="C215">
        <f t="shared" si="106"/>
        <v>6.9088929779129971E+30</v>
      </c>
      <c r="D215">
        <f t="shared" si="106"/>
        <v>1.3882210967607882E+23</v>
      </c>
      <c r="E215">
        <f t="shared" si="106"/>
        <v>1.4570544145976535E+18</v>
      </c>
      <c r="F215">
        <f t="shared" si="106"/>
        <v>804629129680853</v>
      </c>
      <c r="G215">
        <f t="shared" si="106"/>
        <v>27824609987693.422</v>
      </c>
      <c r="H215">
        <f t="shared" si="106"/>
        <v>2529270659.9481692</v>
      </c>
      <c r="I215">
        <f t="shared" si="106"/>
        <v>13119062570.858568</v>
      </c>
      <c r="J215">
        <f t="shared" si="106"/>
        <v>428346.34992753319</v>
      </c>
      <c r="K215">
        <f t="shared" si="106"/>
        <v>165.13336330854298</v>
      </c>
      <c r="L215">
        <f t="shared" si="107"/>
        <v>165.13336330854298</v>
      </c>
      <c r="N215">
        <f t="shared" si="108"/>
        <v>3.6362594620594722E+30</v>
      </c>
      <c r="O215">
        <f t="shared" si="109"/>
        <v>7.3064268250567806E+22</v>
      </c>
      <c r="P215">
        <f t="shared" si="110"/>
        <v>7.6687074452508083E+17</v>
      </c>
      <c r="Q215">
        <f t="shared" si="111"/>
        <v>423489015621501.62</v>
      </c>
      <c r="R215">
        <f t="shared" si="112"/>
        <v>14644531572470.223</v>
      </c>
      <c r="S215">
        <f t="shared" si="113"/>
        <v>1331195084.1832471</v>
      </c>
      <c r="T215">
        <f t="shared" si="114"/>
        <v>6904769774.1360884</v>
      </c>
      <c r="U215">
        <f t="shared" si="115"/>
        <v>225445.44733028064</v>
      </c>
      <c r="V215">
        <f t="shared" si="116"/>
        <v>86.912296478180522</v>
      </c>
      <c r="X215">
        <f t="shared" si="117"/>
        <v>4.1838262356493613E+28</v>
      </c>
      <c r="Y215">
        <f t="shared" si="118"/>
        <v>8.4066663994905159E+20</v>
      </c>
      <c r="Z215">
        <f t="shared" si="119"/>
        <v>8823501110888320</v>
      </c>
      <c r="AA215">
        <f t="shared" si="120"/>
        <v>4872601838657.1943</v>
      </c>
      <c r="AB215">
        <f t="shared" si="121"/>
        <v>168497809468.72986</v>
      </c>
      <c r="AC215">
        <f t="shared" si="122"/>
        <v>15316533.311456634</v>
      </c>
      <c r="AD215">
        <f t="shared" si="123"/>
        <v>79445257.505875975</v>
      </c>
      <c r="AE215">
        <f t="shared" si="124"/>
        <v>2593.9418985077573</v>
      </c>
      <c r="AF215">
        <f t="shared" si="125"/>
        <v>1</v>
      </c>
      <c r="AR215">
        <f t="shared" si="126"/>
        <v>2.31912541625756E+30</v>
      </c>
      <c r="AS215">
        <f t="shared" si="127"/>
        <v>6.0688583300869828E+22</v>
      </c>
      <c r="AT215">
        <f t="shared" si="128"/>
        <v>7.5007302097455526E+17</v>
      </c>
      <c r="AU215">
        <f t="shared" si="129"/>
        <v>469240594436153.06</v>
      </c>
      <c r="AV215">
        <f t="shared" si="130"/>
        <v>16983527177628.23</v>
      </c>
      <c r="AW215">
        <f t="shared" si="131"/>
        <v>1777779623.1470516</v>
      </c>
      <c r="AX215">
        <f t="shared" si="132"/>
        <v>9640631008.8489094</v>
      </c>
      <c r="AY215">
        <f t="shared" si="133"/>
        <v>391336.12422763958</v>
      </c>
      <c r="AZ215">
        <f t="shared" si="134"/>
        <v>197.63913203488323</v>
      </c>
      <c r="BA215">
        <f t="shared" si="135"/>
        <v>2.319125476946894E+30</v>
      </c>
      <c r="BB215">
        <f t="shared" si="136"/>
        <v>169207501984218.87</v>
      </c>
    </row>
    <row r="216" spans="1:54" x14ac:dyDescent="0.25">
      <c r="A216">
        <f t="shared" si="104"/>
        <v>29.850000000000023</v>
      </c>
      <c r="C216">
        <f t="shared" ref="C216:K244" si="137">C$5/100*EXP(5.372697*(1+C$8)*(1-C$2+273.15)/$A216)</f>
        <v>7.2793958447444753E+29</v>
      </c>
      <c r="D216">
        <f t="shared" si="137"/>
        <v>2.6454470564169262E+22</v>
      </c>
      <c r="E216">
        <f t="shared" si="137"/>
        <v>4.0696818297086035E+17</v>
      </c>
      <c r="F216">
        <f t="shared" si="137"/>
        <v>287459029331179.62</v>
      </c>
      <c r="G216">
        <f t="shared" si="137"/>
        <v>11141458170077.066</v>
      </c>
      <c r="H216">
        <f t="shared" si="137"/>
        <v>1377797967.2697048</v>
      </c>
      <c r="I216">
        <f t="shared" si="137"/>
        <v>6760288163.1380816</v>
      </c>
      <c r="J216">
        <f t="shared" si="137"/>
        <v>311002.86366781074</v>
      </c>
      <c r="K216">
        <f t="shared" si="137"/>
        <v>155.48389504565037</v>
      </c>
      <c r="L216">
        <f t="shared" si="107"/>
        <v>155.48389504565037</v>
      </c>
      <c r="N216">
        <f t="shared" si="108"/>
        <v>3.8312609709181452E+29</v>
      </c>
      <c r="O216">
        <f t="shared" si="109"/>
        <v>1.3923405560089087E+22</v>
      </c>
      <c r="P216">
        <f t="shared" si="110"/>
        <v>2.1419378051097914E+17</v>
      </c>
      <c r="Q216">
        <f t="shared" si="111"/>
        <v>151294225963778.75</v>
      </c>
      <c r="R216">
        <f t="shared" si="112"/>
        <v>5863925352672.1406</v>
      </c>
      <c r="S216">
        <f t="shared" si="113"/>
        <v>725156824.87879205</v>
      </c>
      <c r="T216">
        <f t="shared" si="114"/>
        <v>3558046401.6516218</v>
      </c>
      <c r="U216">
        <f t="shared" si="115"/>
        <v>163685.71771990039</v>
      </c>
      <c r="V216">
        <f t="shared" si="116"/>
        <v>81.83362897139493</v>
      </c>
      <c r="X216">
        <f t="shared" si="117"/>
        <v>4.6817683867562171E+27</v>
      </c>
      <c r="Y216">
        <f t="shared" si="118"/>
        <v>1.7014283412698261E+20</v>
      </c>
      <c r="Z216">
        <f t="shared" si="119"/>
        <v>2617429817096965</v>
      </c>
      <c r="AA216">
        <f t="shared" si="120"/>
        <v>1848802599438.2319</v>
      </c>
      <c r="AB216">
        <f t="shared" si="121"/>
        <v>71656670080.241516</v>
      </c>
      <c r="AC216">
        <f t="shared" si="122"/>
        <v>8861354.8487782646</v>
      </c>
      <c r="AD216">
        <f t="shared" si="123"/>
        <v>43479025.021551251</v>
      </c>
      <c r="AE216">
        <f t="shared" si="124"/>
        <v>2000.2255769094265</v>
      </c>
      <c r="AF216">
        <f t="shared" si="125"/>
        <v>1</v>
      </c>
      <c r="AR216">
        <f t="shared" si="126"/>
        <v>2.4434930418687948E+29</v>
      </c>
      <c r="AS216">
        <f t="shared" si="127"/>
        <v>1.1565047846197982E+22</v>
      </c>
      <c r="AT216">
        <f t="shared" si="128"/>
        <v>2.095020277782633E+17</v>
      </c>
      <c r="AU216">
        <f t="shared" si="129"/>
        <v>167639277306433.56</v>
      </c>
      <c r="AV216">
        <f t="shared" si="130"/>
        <v>6800499906867.3213</v>
      </c>
      <c r="AW216">
        <f t="shared" si="131"/>
        <v>968429828.78992343</v>
      </c>
      <c r="AX216">
        <f t="shared" si="132"/>
        <v>4967843041.2727861</v>
      </c>
      <c r="AY216">
        <f t="shared" si="133"/>
        <v>284131.6907580382</v>
      </c>
      <c r="AZ216">
        <f t="shared" si="134"/>
        <v>186.14864322149882</v>
      </c>
      <c r="BA216">
        <f t="shared" si="135"/>
        <v>2.4434931575213698E+29</v>
      </c>
      <c r="BB216">
        <f t="shared" si="136"/>
        <v>54924113276066.508</v>
      </c>
    </row>
    <row r="217" spans="1:54" x14ac:dyDescent="0.25">
      <c r="A217">
        <f t="shared" si="104"/>
        <v>30.850000000000023</v>
      </c>
      <c r="C217">
        <f t="shared" si="137"/>
        <v>8.8744458436014771E+28</v>
      </c>
      <c r="D217">
        <f t="shared" si="137"/>
        <v>5.6132496631107148E+21</v>
      </c>
      <c r="E217">
        <f t="shared" si="137"/>
        <v>1.2346827320331162E+17</v>
      </c>
      <c r="F217">
        <f t="shared" si="137"/>
        <v>109783322977755.03</v>
      </c>
      <c r="G217">
        <f t="shared" si="137"/>
        <v>4733953604018.2031</v>
      </c>
      <c r="H217">
        <f t="shared" si="137"/>
        <v>780689814.66778326</v>
      </c>
      <c r="I217">
        <f t="shared" si="137"/>
        <v>3636591811.9796357</v>
      </c>
      <c r="J217">
        <f t="shared" si="137"/>
        <v>230540.39864440341</v>
      </c>
      <c r="K217">
        <f t="shared" si="137"/>
        <v>146.97086791512044</v>
      </c>
      <c r="L217">
        <f t="shared" si="107"/>
        <v>146.97086791512044</v>
      </c>
      <c r="N217">
        <f t="shared" si="108"/>
        <v>4.6707609703165672E+28</v>
      </c>
      <c r="O217">
        <f t="shared" si="109"/>
        <v>2.9543419279530079E+21</v>
      </c>
      <c r="P217">
        <f t="shared" si="110"/>
        <v>6.4983301685953488E+16</v>
      </c>
      <c r="Q217">
        <f t="shared" si="111"/>
        <v>57780696304081.602</v>
      </c>
      <c r="R217">
        <f t="shared" si="112"/>
        <v>2491554528430.6333</v>
      </c>
      <c r="S217">
        <f t="shared" si="113"/>
        <v>410889376.14093858</v>
      </c>
      <c r="T217">
        <f t="shared" si="114"/>
        <v>1913995690.5155978</v>
      </c>
      <c r="U217">
        <f t="shared" si="115"/>
        <v>121337.05191810706</v>
      </c>
      <c r="V217">
        <f t="shared" si="116"/>
        <v>77.353088376379176</v>
      </c>
      <c r="X217">
        <f t="shared" si="117"/>
        <v>6.0382346307750627E+26</v>
      </c>
      <c r="Y217">
        <f t="shared" si="118"/>
        <v>3.8192940837448925E+19</v>
      </c>
      <c r="Z217">
        <f t="shared" si="119"/>
        <v>840086712113708.25</v>
      </c>
      <c r="AA217">
        <f t="shared" si="120"/>
        <v>746973359653.54578</v>
      </c>
      <c r="AB217">
        <f t="shared" si="121"/>
        <v>32210149338.930122</v>
      </c>
      <c r="AC217">
        <f t="shared" si="122"/>
        <v>5311867.7581645111</v>
      </c>
      <c r="AD217">
        <f t="shared" si="123"/>
        <v>24743623.437536366</v>
      </c>
      <c r="AE217">
        <f t="shared" si="124"/>
        <v>1568.612895295322</v>
      </c>
      <c r="AF217">
        <f t="shared" si="125"/>
        <v>1</v>
      </c>
      <c r="AR217">
        <f t="shared" si="126"/>
        <v>2.9789074714129439E+28</v>
      </c>
      <c r="AS217">
        <f t="shared" si="127"/>
        <v>2.4539330987200453E+21</v>
      </c>
      <c r="AT217">
        <f t="shared" si="128"/>
        <v>6.355989161989724E+16</v>
      </c>
      <c r="AU217">
        <f t="shared" si="129"/>
        <v>64023026053868.328</v>
      </c>
      <c r="AV217">
        <f t="shared" si="130"/>
        <v>2889500687594.8027</v>
      </c>
      <c r="AW217">
        <f t="shared" si="131"/>
        <v>548733066.90390158</v>
      </c>
      <c r="AX217">
        <f t="shared" si="132"/>
        <v>2672373853.6361732</v>
      </c>
      <c r="AY217">
        <f t="shared" si="133"/>
        <v>210621.57738617394</v>
      </c>
      <c r="AZ217">
        <f t="shared" si="134"/>
        <v>176.01141696753433</v>
      </c>
      <c r="BA217">
        <f t="shared" si="135"/>
        <v>2.9789077168126169E+28</v>
      </c>
      <c r="BB217">
        <f t="shared" si="136"/>
        <v>19177236109295.859</v>
      </c>
    </row>
    <row r="218" spans="1:54" x14ac:dyDescent="0.25">
      <c r="A218">
        <f t="shared" si="104"/>
        <v>31.850000000000023</v>
      </c>
      <c r="C218">
        <f t="shared" si="137"/>
        <v>1.2347479174165716E+28</v>
      </c>
      <c r="D218">
        <f t="shared" si="137"/>
        <v>1.3128288701166961E+21</v>
      </c>
      <c r="E218">
        <f t="shared" si="137"/>
        <v>4.037179720754824E+16</v>
      </c>
      <c r="F218">
        <f t="shared" si="137"/>
        <v>44539702582911.766</v>
      </c>
      <c r="G218">
        <f t="shared" si="137"/>
        <v>2122500261048.1931</v>
      </c>
      <c r="H218">
        <f t="shared" si="137"/>
        <v>458419722.57579488</v>
      </c>
      <c r="I218">
        <f t="shared" si="137"/>
        <v>2033913972.1584713</v>
      </c>
      <c r="J218">
        <f t="shared" si="137"/>
        <v>174138.19811098714</v>
      </c>
      <c r="K218">
        <f t="shared" si="137"/>
        <v>139.41602261275858</v>
      </c>
      <c r="L218">
        <f t="shared" si="107"/>
        <v>139.41602261275858</v>
      </c>
      <c r="N218">
        <f t="shared" si="108"/>
        <v>6.4986732495609031E+27</v>
      </c>
      <c r="O218">
        <f t="shared" si="109"/>
        <v>6.9096256321931379E+20</v>
      </c>
      <c r="P218">
        <f t="shared" si="110"/>
        <v>2.1248314319762232E+16</v>
      </c>
      <c r="Q218">
        <f t="shared" si="111"/>
        <v>23441948727848.297</v>
      </c>
      <c r="R218">
        <f t="shared" si="112"/>
        <v>1117105400551.6807</v>
      </c>
      <c r="S218">
        <f t="shared" si="113"/>
        <v>241273538.19778678</v>
      </c>
      <c r="T218">
        <f t="shared" si="114"/>
        <v>1070481037.9781429</v>
      </c>
      <c r="U218">
        <f t="shared" si="115"/>
        <v>91651.683216309029</v>
      </c>
      <c r="V218">
        <f t="shared" si="116"/>
        <v>73.37685400671505</v>
      </c>
      <c r="X218">
        <f t="shared" si="117"/>
        <v>8.8565711047875942E+25</v>
      </c>
      <c r="Y218">
        <f t="shared" si="118"/>
        <v>9.416628343810988E+18</v>
      </c>
      <c r="Z218">
        <f t="shared" si="119"/>
        <v>289577886751831.87</v>
      </c>
      <c r="AA218">
        <f t="shared" si="120"/>
        <v>319473341357.79413</v>
      </c>
      <c r="AB218">
        <f t="shared" si="121"/>
        <v>15224220439.451509</v>
      </c>
      <c r="AC218">
        <f t="shared" si="122"/>
        <v>3288142.309504122</v>
      </c>
      <c r="AD218">
        <f t="shared" si="123"/>
        <v>14588810.769676475</v>
      </c>
      <c r="AE218">
        <f t="shared" si="124"/>
        <v>1249.0544117348172</v>
      </c>
      <c r="AF218">
        <f t="shared" si="125"/>
        <v>1</v>
      </c>
      <c r="AR218">
        <f t="shared" si="126"/>
        <v>4.1447092712338757E+27</v>
      </c>
      <c r="AS218">
        <f t="shared" si="127"/>
        <v>5.7392676447412421E+20</v>
      </c>
      <c r="AT218">
        <f t="shared" si="128"/>
        <v>2.0782886068122404E+16</v>
      </c>
      <c r="AU218">
        <f t="shared" si="129"/>
        <v>25974496504129.074</v>
      </c>
      <c r="AV218">
        <f t="shared" si="130"/>
        <v>1295527264676.9971</v>
      </c>
      <c r="AW218">
        <f t="shared" si="131"/>
        <v>322215117.82828498</v>
      </c>
      <c r="AX218">
        <f t="shared" si="132"/>
        <v>1494635307.553375</v>
      </c>
      <c r="AY218">
        <f t="shared" si="133"/>
        <v>159092.8036352343</v>
      </c>
      <c r="AZ218">
        <f t="shared" si="134"/>
        <v>167.01518390384675</v>
      </c>
      <c r="BA218">
        <f t="shared" si="135"/>
        <v>4.1447098451814501E+27</v>
      </c>
      <c r="BB218">
        <f t="shared" si="136"/>
        <v>7153268997312.9863</v>
      </c>
    </row>
    <row r="219" spans="1:54" x14ac:dyDescent="0.25">
      <c r="A219">
        <f t="shared" si="104"/>
        <v>32.850000000000023</v>
      </c>
      <c r="C219">
        <f t="shared" si="137"/>
        <v>1.9371591932838715E+27</v>
      </c>
      <c r="D219">
        <f t="shared" si="137"/>
        <v>3.3544344173253853E+20</v>
      </c>
      <c r="E219">
        <f t="shared" si="137"/>
        <v>1.4130515605223132E+16</v>
      </c>
      <c r="F219">
        <f t="shared" si="137"/>
        <v>19090243521895.066</v>
      </c>
      <c r="G219">
        <f t="shared" si="137"/>
        <v>999267192050.59045</v>
      </c>
      <c r="H219">
        <f t="shared" si="137"/>
        <v>278051411.93402952</v>
      </c>
      <c r="I219">
        <f t="shared" si="137"/>
        <v>1178514979.1708074</v>
      </c>
      <c r="J219">
        <f t="shared" si="137"/>
        <v>133801.13711246522</v>
      </c>
      <c r="K219">
        <f t="shared" si="137"/>
        <v>132.6751126821724</v>
      </c>
      <c r="L219">
        <f t="shared" si="107"/>
        <v>132.6751126821724</v>
      </c>
      <c r="N219">
        <f t="shared" si="108"/>
        <v>1.0195574701494061E+27</v>
      </c>
      <c r="O219">
        <f t="shared" si="109"/>
        <v>1.7654917985923082E+20</v>
      </c>
      <c r="P219">
        <f t="shared" si="110"/>
        <v>7437113476433228</v>
      </c>
      <c r="Q219">
        <f t="shared" si="111"/>
        <v>10047496590471.088</v>
      </c>
      <c r="R219">
        <f t="shared" si="112"/>
        <v>525930101079.25818</v>
      </c>
      <c r="S219">
        <f t="shared" si="113"/>
        <v>146342848.38633132</v>
      </c>
      <c r="T219">
        <f t="shared" si="114"/>
        <v>620271041.66884601</v>
      </c>
      <c r="U219">
        <f t="shared" si="115"/>
        <v>70421.651111823798</v>
      </c>
      <c r="V219">
        <f t="shared" si="116"/>
        <v>69.829006674827582</v>
      </c>
      <c r="X219">
        <f t="shared" si="117"/>
        <v>1.4600772926603048E+25</v>
      </c>
      <c r="Y219">
        <f t="shared" si="118"/>
        <v>2.5283071930461015E+18</v>
      </c>
      <c r="Z219">
        <f t="shared" si="119"/>
        <v>106504643708675.41</v>
      </c>
      <c r="AA219">
        <f t="shared" si="120"/>
        <v>143887147604.13562</v>
      </c>
      <c r="AB219">
        <f t="shared" si="121"/>
        <v>7531685271.25632</v>
      </c>
      <c r="AC219">
        <f t="shared" si="122"/>
        <v>2095731.4926131689</v>
      </c>
      <c r="AD219">
        <f t="shared" si="123"/>
        <v>8882713.2334455121</v>
      </c>
      <c r="AE219">
        <f t="shared" si="124"/>
        <v>1008.4870810171479</v>
      </c>
      <c r="AF219">
        <f t="shared" si="125"/>
        <v>1</v>
      </c>
      <c r="AR219">
        <f t="shared" si="126"/>
        <v>6.5025107999844763E+26</v>
      </c>
      <c r="AS219">
        <f t="shared" si="127"/>
        <v>1.4664513674238999E+20</v>
      </c>
      <c r="AT219">
        <f t="shared" si="128"/>
        <v>7274209131622970</v>
      </c>
      <c r="AU219">
        <f t="shared" si="129"/>
        <v>11132976532553.33</v>
      </c>
      <c r="AV219">
        <f t="shared" si="130"/>
        <v>609930616150.10742</v>
      </c>
      <c r="AW219">
        <f t="shared" si="131"/>
        <v>195437421.70516995</v>
      </c>
      <c r="AX219">
        <f t="shared" si="132"/>
        <v>866039627.69147813</v>
      </c>
      <c r="AY219">
        <f t="shared" si="133"/>
        <v>122241.06256284045</v>
      </c>
      <c r="AZ219">
        <f t="shared" si="134"/>
        <v>158.98817681504232</v>
      </c>
      <c r="BA219">
        <f t="shared" si="135"/>
        <v>6.5025122665087025E+26</v>
      </c>
      <c r="BB219">
        <f t="shared" si="136"/>
        <v>2833336005774.0562</v>
      </c>
    </row>
    <row r="220" spans="1:54" x14ac:dyDescent="0.25">
      <c r="A220">
        <f>A219+$B$11</f>
        <v>33.850000000000023</v>
      </c>
      <c r="C220">
        <f t="shared" si="137"/>
        <v>3.3906301190198365E+26</v>
      </c>
      <c r="D220">
        <f t="shared" si="137"/>
        <v>9.290586370696305E+19</v>
      </c>
      <c r="E220">
        <f t="shared" si="137"/>
        <v>5262300026955877</v>
      </c>
      <c r="F220">
        <f t="shared" si="137"/>
        <v>8602304617767.5127</v>
      </c>
      <c r="G220">
        <f t="shared" si="137"/>
        <v>491864923235.22241</v>
      </c>
      <c r="H220">
        <f t="shared" si="137"/>
        <v>173706612.31384188</v>
      </c>
      <c r="I220">
        <f t="shared" si="137"/>
        <v>705245687.02714956</v>
      </c>
      <c r="J220">
        <f t="shared" si="137"/>
        <v>104420.75220956402</v>
      </c>
      <c r="K220">
        <f t="shared" si="137"/>
        <v>126.63038404548173</v>
      </c>
      <c r="L220">
        <f t="shared" si="107"/>
        <v>126.63038404548173</v>
      </c>
      <c r="N220">
        <f t="shared" si="108"/>
        <v>1.7845421679051773E+26</v>
      </c>
      <c r="O220">
        <f t="shared" si="109"/>
        <v>4.8897823003664769E+19</v>
      </c>
      <c r="P220">
        <f t="shared" si="110"/>
        <v>2769631593134672</v>
      </c>
      <c r="Q220">
        <f t="shared" si="111"/>
        <v>4527528746193.4277</v>
      </c>
      <c r="R220">
        <f t="shared" si="112"/>
        <v>258876275386.95917</v>
      </c>
      <c r="S220">
        <f t="shared" si="113"/>
        <v>91424532.79675889</v>
      </c>
      <c r="T220">
        <f t="shared" si="114"/>
        <v>371181940.54060507</v>
      </c>
      <c r="U220">
        <f t="shared" si="115"/>
        <v>54958.290636612641</v>
      </c>
      <c r="V220">
        <f t="shared" si="116"/>
        <v>66.647570550253548</v>
      </c>
      <c r="X220">
        <f t="shared" si="117"/>
        <v>2.6775802226123131E+24</v>
      </c>
      <c r="Y220">
        <f t="shared" si="118"/>
        <v>7.3367750091948019E+17</v>
      </c>
      <c r="Z220">
        <f t="shared" si="119"/>
        <v>41556377378321.945</v>
      </c>
      <c r="AA220">
        <f t="shared" si="120"/>
        <v>67932389865.277748</v>
      </c>
      <c r="AB220">
        <f t="shared" si="121"/>
        <v>3884256744.088841</v>
      </c>
      <c r="AC220">
        <f t="shared" si="122"/>
        <v>1371760.9215451153</v>
      </c>
      <c r="AD220">
        <f t="shared" si="123"/>
        <v>5569324.3951139487</v>
      </c>
      <c r="AE220">
        <f t="shared" si="124"/>
        <v>824.61056243862686</v>
      </c>
      <c r="AF220">
        <f t="shared" si="125"/>
        <v>1</v>
      </c>
      <c r="AR220">
        <f t="shared" si="126"/>
        <v>1.1381413073390238E+26</v>
      </c>
      <c r="AS220">
        <f t="shared" si="127"/>
        <v>4.0615470128465109E+19</v>
      </c>
      <c r="AT220">
        <f t="shared" si="128"/>
        <v>2708964908207098</v>
      </c>
      <c r="AU220">
        <f t="shared" si="129"/>
        <v>5016659705029.4951</v>
      </c>
      <c r="AV220">
        <f t="shared" si="130"/>
        <v>300223481846.08807</v>
      </c>
      <c r="AW220">
        <f t="shared" si="131"/>
        <v>122095307.16627423</v>
      </c>
      <c r="AX220">
        <f t="shared" si="132"/>
        <v>518254518.17932391</v>
      </c>
      <c r="AY220">
        <f t="shared" si="133"/>
        <v>95399.287028210965</v>
      </c>
      <c r="AZ220">
        <f t="shared" si="134"/>
        <v>151.79017534101939</v>
      </c>
      <c r="BA220">
        <f t="shared" si="135"/>
        <v>1.1381417135208679E+26</v>
      </c>
      <c r="BB220">
        <f t="shared" si="136"/>
        <v>1185374719896.1907</v>
      </c>
    </row>
    <row r="221" spans="1:54" x14ac:dyDescent="0.25">
      <c r="A221">
        <f t="shared" ref="A221:A259" si="138">A220+$B$11</f>
        <v>34.850000000000023</v>
      </c>
      <c r="C221">
        <f t="shared" si="137"/>
        <v>6.5589186141456179E+25</v>
      </c>
      <c r="D221">
        <f t="shared" si="137"/>
        <v>2.7699094879501443E+19</v>
      </c>
      <c r="E221">
        <f t="shared" si="137"/>
        <v>2074015469224580</v>
      </c>
      <c r="F221">
        <f t="shared" si="137"/>
        <v>4057756478891.4072</v>
      </c>
      <c r="G221">
        <f t="shared" si="137"/>
        <v>252160121275.07971</v>
      </c>
      <c r="H221">
        <f t="shared" si="137"/>
        <v>111489157.23740107</v>
      </c>
      <c r="I221">
        <f t="shared" si="137"/>
        <v>434653488.24949342</v>
      </c>
      <c r="J221">
        <f t="shared" si="137"/>
        <v>82659.553486696343</v>
      </c>
      <c r="K221">
        <f t="shared" si="137"/>
        <v>121.18492396372169</v>
      </c>
      <c r="L221">
        <f t="shared" si="107"/>
        <v>121.18492396372169</v>
      </c>
      <c r="N221">
        <f t="shared" si="108"/>
        <v>3.452062428497694E+25</v>
      </c>
      <c r="O221">
        <f t="shared" si="109"/>
        <v>1.4578470989211286E+19</v>
      </c>
      <c r="P221">
        <f t="shared" si="110"/>
        <v>1091587089065568.5</v>
      </c>
      <c r="Q221">
        <f t="shared" si="111"/>
        <v>2135661304679.6882</v>
      </c>
      <c r="R221">
        <f t="shared" si="112"/>
        <v>132715853302.67354</v>
      </c>
      <c r="S221">
        <f t="shared" si="113"/>
        <v>58678503.809158459</v>
      </c>
      <c r="T221">
        <f t="shared" si="114"/>
        <v>228764993.81552285</v>
      </c>
      <c r="U221">
        <f t="shared" si="115"/>
        <v>43505.028150892816</v>
      </c>
      <c r="V221">
        <f t="shared" si="116"/>
        <v>63.781538928274578</v>
      </c>
      <c r="X221">
        <f t="shared" si="117"/>
        <v>5.4123222589215119E+23</v>
      </c>
      <c r="Y221">
        <f t="shared" si="118"/>
        <v>2.2856881841006506E+17</v>
      </c>
      <c r="Z221">
        <f t="shared" si="119"/>
        <v>17114467719148.498</v>
      </c>
      <c r="AA221">
        <f t="shared" si="120"/>
        <v>33484004001.241528</v>
      </c>
      <c r="AB221">
        <f t="shared" si="121"/>
        <v>2080787882.0847979</v>
      </c>
      <c r="AC221">
        <f t="shared" si="122"/>
        <v>919991.97252272756</v>
      </c>
      <c r="AD221">
        <f t="shared" si="123"/>
        <v>3586696.0512316921</v>
      </c>
      <c r="AE221">
        <f t="shared" si="124"/>
        <v>682.09436275622511</v>
      </c>
      <c r="AF221">
        <f t="shared" si="125"/>
        <v>1</v>
      </c>
      <c r="AR221">
        <f t="shared" si="126"/>
        <v>2.2016486447044031E+25</v>
      </c>
      <c r="AS221">
        <f t="shared" si="127"/>
        <v>1.2109157762230618E+19</v>
      </c>
      <c r="AT221">
        <f t="shared" si="128"/>
        <v>1067676699623341</v>
      </c>
      <c r="AU221">
        <f t="shared" si="129"/>
        <v>2366387186340.3472</v>
      </c>
      <c r="AV221">
        <f t="shared" si="130"/>
        <v>153912966784.11887</v>
      </c>
      <c r="AW221">
        <f t="shared" si="131"/>
        <v>78363758.175383419</v>
      </c>
      <c r="AX221">
        <f t="shared" si="132"/>
        <v>319408028.35370481</v>
      </c>
      <c r="AY221">
        <f t="shared" si="133"/>
        <v>75518.362615066144</v>
      </c>
      <c r="AZ221">
        <f t="shared" si="134"/>
        <v>145.30577677640477</v>
      </c>
      <c r="BA221">
        <f t="shared" si="135"/>
        <v>2.2016498557271992E+25</v>
      </c>
      <c r="BB221">
        <f t="shared" si="136"/>
        <v>521352686924.93738</v>
      </c>
    </row>
    <row r="222" spans="1:54" x14ac:dyDescent="0.25">
      <c r="A222">
        <f t="shared" si="138"/>
        <v>35.850000000000023</v>
      </c>
      <c r="C222">
        <f t="shared" si="137"/>
        <v>1.3905477900296059E+25</v>
      </c>
      <c r="D222">
        <f t="shared" si="137"/>
        <v>8.8350488232797368E+18</v>
      </c>
      <c r="E222">
        <f t="shared" si="137"/>
        <v>861007662867160.87</v>
      </c>
      <c r="F222">
        <f t="shared" si="137"/>
        <v>1996008458329.3357</v>
      </c>
      <c r="G222">
        <f t="shared" si="137"/>
        <v>134182207274.01601</v>
      </c>
      <c r="H222">
        <f t="shared" si="137"/>
        <v>73348759.969559878</v>
      </c>
      <c r="I222">
        <f t="shared" si="137"/>
        <v>275215181.08712536</v>
      </c>
      <c r="J222">
        <f t="shared" si="137"/>
        <v>66292.046623414179</v>
      </c>
      <c r="K222">
        <f t="shared" si="137"/>
        <v>116.25836768451326</v>
      </c>
      <c r="L222">
        <f t="shared" si="107"/>
        <v>116.25836768451326</v>
      </c>
      <c r="N222">
        <f t="shared" si="108"/>
        <v>7.3186725791031897E+24</v>
      </c>
      <c r="O222">
        <f t="shared" si="109"/>
        <v>4.65002569646302E+18</v>
      </c>
      <c r="P222">
        <f t="shared" si="110"/>
        <v>453161927824821.56</v>
      </c>
      <c r="Q222">
        <f t="shared" si="111"/>
        <v>1050530767541.7557</v>
      </c>
      <c r="R222">
        <f t="shared" si="112"/>
        <v>70622214354.74527</v>
      </c>
      <c r="S222">
        <f t="shared" si="113"/>
        <v>38604610.510294676</v>
      </c>
      <c r="T222">
        <f t="shared" si="114"/>
        <v>144850095.30901337</v>
      </c>
      <c r="U222">
        <f t="shared" si="115"/>
        <v>34890.550854428519</v>
      </c>
      <c r="V222">
        <f t="shared" si="116"/>
        <v>61.188614570796453</v>
      </c>
      <c r="X222">
        <f t="shared" si="117"/>
        <v>1.1960840477333146E+23</v>
      </c>
      <c r="Y222">
        <f t="shared" si="118"/>
        <v>7.599494986249192E+16</v>
      </c>
      <c r="Z222">
        <f t="shared" si="119"/>
        <v>7405984446673.5566</v>
      </c>
      <c r="AA222">
        <f t="shared" si="120"/>
        <v>17168729426.391417</v>
      </c>
      <c r="AB222">
        <f t="shared" si="121"/>
        <v>1154172469.0143776</v>
      </c>
      <c r="AC222">
        <f t="shared" si="122"/>
        <v>630911.66193391033</v>
      </c>
      <c r="AD222">
        <f t="shared" si="123"/>
        <v>2367272.0215199329</v>
      </c>
      <c r="AE222">
        <f t="shared" si="124"/>
        <v>570.21312051540974</v>
      </c>
      <c r="AF222">
        <f t="shared" si="125"/>
        <v>1</v>
      </c>
      <c r="AR222">
        <f t="shared" si="126"/>
        <v>4.667686607229206E+24</v>
      </c>
      <c r="AS222">
        <f t="shared" si="127"/>
        <v>3.8624005767523466E+18</v>
      </c>
      <c r="AT222">
        <f t="shared" si="128"/>
        <v>443235758595432.12</v>
      </c>
      <c r="AU222">
        <f t="shared" si="129"/>
        <v>1164024717646.4324</v>
      </c>
      <c r="AV222">
        <f t="shared" si="130"/>
        <v>81901854690.075348</v>
      </c>
      <c r="AW222">
        <f t="shared" si="131"/>
        <v>51555547.366995417</v>
      </c>
      <c r="AX222">
        <f t="shared" si="132"/>
        <v>202243720.34264311</v>
      </c>
      <c r="AY222">
        <f t="shared" si="133"/>
        <v>60565.088628436199</v>
      </c>
      <c r="AZ222">
        <f t="shared" si="134"/>
        <v>139.43928359020057</v>
      </c>
      <c r="BA222">
        <f t="shared" si="135"/>
        <v>4.6676904700742648E+24</v>
      </c>
      <c r="BB222">
        <f t="shared" si="136"/>
        <v>240053761213.02869</v>
      </c>
    </row>
    <row r="223" spans="1:54" x14ac:dyDescent="0.25">
      <c r="A223">
        <f t="shared" si="138"/>
        <v>36.850000000000023</v>
      </c>
      <c r="C223">
        <f t="shared" si="137"/>
        <v>3.2070160509263045E+24</v>
      </c>
      <c r="D223">
        <f t="shared" si="137"/>
        <v>2.9983767627573427E+18</v>
      </c>
      <c r="E223">
        <f t="shared" si="137"/>
        <v>374907524831989.62</v>
      </c>
      <c r="F223">
        <f t="shared" si="137"/>
        <v>1020379914300.9124</v>
      </c>
      <c r="G223">
        <f t="shared" si="137"/>
        <v>73889640262.757339</v>
      </c>
      <c r="H223">
        <f t="shared" si="137"/>
        <v>49365337.581412509</v>
      </c>
      <c r="I223">
        <f t="shared" si="137"/>
        <v>178637825.32179353</v>
      </c>
      <c r="J223">
        <f t="shared" si="137"/>
        <v>53806.032933777802</v>
      </c>
      <c r="K223">
        <f t="shared" si="137"/>
        <v>111.7836030026439</v>
      </c>
      <c r="L223">
        <f t="shared" si="107"/>
        <v>111.7836030026439</v>
      </c>
      <c r="N223">
        <f t="shared" si="108"/>
        <v>1.6879031846980551E+24</v>
      </c>
      <c r="O223">
        <f t="shared" si="109"/>
        <v>1.5780930330301804E+18</v>
      </c>
      <c r="P223">
        <f t="shared" si="110"/>
        <v>197319749911573.5</v>
      </c>
      <c r="Q223">
        <f t="shared" si="111"/>
        <v>537042060158.37494</v>
      </c>
      <c r="R223">
        <f t="shared" si="112"/>
        <v>38889284348.819656</v>
      </c>
      <c r="S223">
        <f t="shared" si="113"/>
        <v>25981756.62179606</v>
      </c>
      <c r="T223">
        <f t="shared" si="114"/>
        <v>94019908.06410186</v>
      </c>
      <c r="U223">
        <f t="shared" si="115"/>
        <v>28318.96470198832</v>
      </c>
      <c r="V223">
        <f t="shared" si="116"/>
        <v>58.833475264549421</v>
      </c>
      <c r="X223">
        <f t="shared" si="117"/>
        <v>2.8689503333064443E+22</v>
      </c>
      <c r="Y223">
        <f t="shared" si="118"/>
        <v>2.6823046334321728E+16</v>
      </c>
      <c r="Z223">
        <f t="shared" si="119"/>
        <v>3353868678066.5171</v>
      </c>
      <c r="AA223">
        <f t="shared" si="120"/>
        <v>9128171636.0205212</v>
      </c>
      <c r="AB223">
        <f t="shared" si="121"/>
        <v>661006071.35565042</v>
      </c>
      <c r="AC223">
        <f t="shared" si="122"/>
        <v>441615.19449542993</v>
      </c>
      <c r="AD223">
        <f t="shared" si="123"/>
        <v>1598068.2365155863</v>
      </c>
      <c r="AE223">
        <f t="shared" si="124"/>
        <v>481.34101503692972</v>
      </c>
      <c r="AF223">
        <f t="shared" si="125"/>
        <v>1</v>
      </c>
      <c r="AR223">
        <f t="shared" si="126"/>
        <v>1.0765071130535613E+24</v>
      </c>
      <c r="AS223">
        <f t="shared" si="127"/>
        <v>1.3107943565948209E+18</v>
      </c>
      <c r="AT223">
        <f t="shared" si="128"/>
        <v>192997610054581.87</v>
      </c>
      <c r="AU223">
        <f t="shared" si="129"/>
        <v>595061326859.97424</v>
      </c>
      <c r="AV223">
        <f t="shared" si="130"/>
        <v>45100603894.555847</v>
      </c>
      <c r="AW223">
        <f t="shared" si="131"/>
        <v>34698023.865786776</v>
      </c>
      <c r="AX223">
        <f t="shared" si="132"/>
        <v>131273203.53792134</v>
      </c>
      <c r="AY223">
        <f t="shared" si="133"/>
        <v>49157.927766277564</v>
      </c>
      <c r="AZ223">
        <f t="shared" si="134"/>
        <v>134.11077924999</v>
      </c>
      <c r="BA223">
        <f t="shared" si="135"/>
        <v>1.0765084240415559E+24</v>
      </c>
      <c r="BB223">
        <f t="shared" si="136"/>
        <v>115283248814.83502</v>
      </c>
    </row>
    <row r="224" spans="1:54" x14ac:dyDescent="0.25">
      <c r="A224">
        <f t="shared" si="138"/>
        <v>37.850000000000023</v>
      </c>
      <c r="C224">
        <f t="shared" si="137"/>
        <v>7.9924514893851742E+23</v>
      </c>
      <c r="D224">
        <f t="shared" si="137"/>
        <v>1.07736420367584E+18</v>
      </c>
      <c r="E224">
        <f t="shared" si="137"/>
        <v>170577196954886.44</v>
      </c>
      <c r="F224">
        <f t="shared" si="137"/>
        <v>540454419150.56378</v>
      </c>
      <c r="G224">
        <f t="shared" si="137"/>
        <v>41991719529.5952</v>
      </c>
      <c r="H224">
        <f t="shared" si="137"/>
        <v>33926448.855664469</v>
      </c>
      <c r="I224">
        <f t="shared" si="137"/>
        <v>118629446.2017272</v>
      </c>
      <c r="J224">
        <f t="shared" si="137"/>
        <v>44155.971734656436</v>
      </c>
      <c r="K224">
        <f t="shared" si="137"/>
        <v>107.70421652412303</v>
      </c>
      <c r="L224">
        <f t="shared" si="107"/>
        <v>107.70421652412303</v>
      </c>
      <c r="N224">
        <f t="shared" si="108"/>
        <v>4.2065534154658815E+23</v>
      </c>
      <c r="O224">
        <f t="shared" si="109"/>
        <v>5.670337914083369E+17</v>
      </c>
      <c r="P224">
        <f t="shared" si="110"/>
        <v>89777472081519.187</v>
      </c>
      <c r="Q224">
        <f t="shared" si="111"/>
        <v>284449694289.77045</v>
      </c>
      <c r="R224">
        <f t="shared" si="112"/>
        <v>22100905015.576424</v>
      </c>
      <c r="S224">
        <f t="shared" si="113"/>
        <v>17856025.713507615</v>
      </c>
      <c r="T224">
        <f t="shared" si="114"/>
        <v>62436550.632487997</v>
      </c>
      <c r="U224">
        <f t="shared" si="115"/>
        <v>23239.985123503389</v>
      </c>
      <c r="V224">
        <f t="shared" si="116"/>
        <v>56.686429749538441</v>
      </c>
      <c r="X224">
        <f t="shared" si="117"/>
        <v>7.4207414967779522E+21</v>
      </c>
      <c r="Y224">
        <f t="shared" si="118"/>
        <v>1.0002990026249692E+16</v>
      </c>
      <c r="Z224">
        <f t="shared" si="119"/>
        <v>1583755979661.9609</v>
      </c>
      <c r="AA224">
        <f t="shared" si="120"/>
        <v>5017950425.6410952</v>
      </c>
      <c r="AB224">
        <f t="shared" si="121"/>
        <v>389879996.20414221</v>
      </c>
      <c r="AC224">
        <f t="shared" si="122"/>
        <v>314996.47785902419</v>
      </c>
      <c r="AD224">
        <f t="shared" si="123"/>
        <v>1101437.3441466629</v>
      </c>
      <c r="AE224">
        <f t="shared" si="124"/>
        <v>409.97440174281951</v>
      </c>
      <c r="AF224">
        <f t="shared" si="125"/>
        <v>1</v>
      </c>
      <c r="AR224">
        <f t="shared" si="126"/>
        <v>2.6828462166796882E+23</v>
      </c>
      <c r="AS224">
        <f t="shared" si="127"/>
        <v>4.7098914843406336E+17</v>
      </c>
      <c r="AT224">
        <f t="shared" si="128"/>
        <v>87810964468787.703</v>
      </c>
      <c r="AU224">
        <f t="shared" si="129"/>
        <v>315180178735.57385</v>
      </c>
      <c r="AV224">
        <f t="shared" si="130"/>
        <v>25630817833.904324</v>
      </c>
      <c r="AW224">
        <f t="shared" si="131"/>
        <v>23846301.984114695</v>
      </c>
      <c r="AX224">
        <f t="shared" si="132"/>
        <v>87175644.177183896</v>
      </c>
      <c r="AY224">
        <f t="shared" si="133"/>
        <v>40341.679188925686</v>
      </c>
      <c r="AZ224">
        <f t="shared" si="134"/>
        <v>129.25308725910881</v>
      </c>
      <c r="BA224">
        <f t="shared" si="135"/>
        <v>2.6828509274526918E+23</v>
      </c>
      <c r="BB224">
        <f t="shared" si="136"/>
        <v>57551382597.036568</v>
      </c>
    </row>
    <row r="225" spans="1:54" x14ac:dyDescent="0.25">
      <c r="A225">
        <f t="shared" si="138"/>
        <v>38.850000000000023</v>
      </c>
      <c r="C225">
        <f t="shared" si="137"/>
        <v>2.1395529303850374E+23</v>
      </c>
      <c r="D225">
        <f t="shared" si="137"/>
        <v>4.0805901869671322E+17</v>
      </c>
      <c r="E225">
        <f t="shared" si="137"/>
        <v>80820983534971.047</v>
      </c>
      <c r="F225">
        <f t="shared" si="137"/>
        <v>295777329374.42041</v>
      </c>
      <c r="G225">
        <f t="shared" si="137"/>
        <v>24568463380.006367</v>
      </c>
      <c r="H225">
        <f t="shared" si="137"/>
        <v>23770589.798898179</v>
      </c>
      <c r="I225">
        <f t="shared" si="137"/>
        <v>80456984.949682996</v>
      </c>
      <c r="J225">
        <f t="shared" si="137"/>
        <v>36607.245049154153</v>
      </c>
      <c r="K225">
        <f t="shared" si="137"/>
        <v>103.97249697504519</v>
      </c>
      <c r="L225">
        <f t="shared" si="107"/>
        <v>103.97249697504519</v>
      </c>
      <c r="N225">
        <f t="shared" si="108"/>
        <v>1.1260804896763355E+23</v>
      </c>
      <c r="O225">
        <f t="shared" si="109"/>
        <v>2.147679045772175E+17</v>
      </c>
      <c r="P225">
        <f t="shared" si="110"/>
        <v>42537359755247.922</v>
      </c>
      <c r="Q225">
        <f t="shared" si="111"/>
        <v>155672278618.11603</v>
      </c>
      <c r="R225">
        <f t="shared" si="112"/>
        <v>12930770200.003351</v>
      </c>
      <c r="S225">
        <f t="shared" si="113"/>
        <v>12510836.7362622</v>
      </c>
      <c r="T225">
        <f t="shared" si="114"/>
        <v>42345781.552464738</v>
      </c>
      <c r="U225">
        <f t="shared" si="115"/>
        <v>19266.971078502185</v>
      </c>
      <c r="V225">
        <f t="shared" si="116"/>
        <v>54.722366828971154</v>
      </c>
      <c r="X225">
        <f t="shared" si="117"/>
        <v>2.0578066244754698E+21</v>
      </c>
      <c r="Y225">
        <f t="shared" si="118"/>
        <v>3924682301269084</v>
      </c>
      <c r="Z225">
        <f t="shared" si="119"/>
        <v>777330408390.29944</v>
      </c>
      <c r="AA225">
        <f t="shared" si="120"/>
        <v>2844765086.7268386</v>
      </c>
      <c r="AB225">
        <f t="shared" si="121"/>
        <v>236297714.24940512</v>
      </c>
      <c r="AC225">
        <f t="shared" si="122"/>
        <v>228623.82351559223</v>
      </c>
      <c r="AD225">
        <f t="shared" si="123"/>
        <v>773829.49616948958</v>
      </c>
      <c r="AE225">
        <f t="shared" si="124"/>
        <v>352.08585072204613</v>
      </c>
      <c r="AF225">
        <f t="shared" si="125"/>
        <v>1</v>
      </c>
      <c r="AR225">
        <f t="shared" si="126"/>
        <v>7.1818909283251705E+22</v>
      </c>
      <c r="AS225">
        <f t="shared" si="127"/>
        <v>1.783903429045351E+17</v>
      </c>
      <c r="AT225">
        <f t="shared" si="128"/>
        <v>41605611067690.875</v>
      </c>
      <c r="AU225">
        <f t="shared" si="129"/>
        <v>172490312291.13589</v>
      </c>
      <c r="AV225">
        <f t="shared" si="130"/>
        <v>14996047230.823797</v>
      </c>
      <c r="AW225">
        <f t="shared" si="131"/>
        <v>16707928.237713559</v>
      </c>
      <c r="AX225">
        <f t="shared" si="132"/>
        <v>59124355.329013981</v>
      </c>
      <c r="AY225">
        <f t="shared" si="133"/>
        <v>33445.199516036439</v>
      </c>
      <c r="AZ225">
        <f t="shared" si="134"/>
        <v>124.80939351711676</v>
      </c>
      <c r="BA225">
        <f t="shared" si="135"/>
        <v>7.1819087715387776E+22</v>
      </c>
      <c r="BB225">
        <f t="shared" si="136"/>
        <v>29776759459.243988</v>
      </c>
    </row>
    <row r="226" spans="1:54" x14ac:dyDescent="0.25">
      <c r="A226">
        <f t="shared" si="138"/>
        <v>39.850000000000023</v>
      </c>
      <c r="C226">
        <f t="shared" si="137"/>
        <v>6.1191574852800732E+22</v>
      </c>
      <c r="D226">
        <f t="shared" si="137"/>
        <v>1.6227243499512198E+17</v>
      </c>
      <c r="E226">
        <f t="shared" si="137"/>
        <v>39756503705554.109</v>
      </c>
      <c r="F226">
        <f t="shared" si="137"/>
        <v>166843647192.40271</v>
      </c>
      <c r="G226">
        <f t="shared" si="137"/>
        <v>14766427079.086084</v>
      </c>
      <c r="H226">
        <f t="shared" si="137"/>
        <v>16954910.884156227</v>
      </c>
      <c r="I226">
        <f t="shared" si="137"/>
        <v>55641416.668855868</v>
      </c>
      <c r="J226">
        <f t="shared" si="137"/>
        <v>30635.931538711011</v>
      </c>
      <c r="K226">
        <f t="shared" si="137"/>
        <v>100.5478609650021</v>
      </c>
      <c r="L226">
        <f t="shared" si="107"/>
        <v>100.5478609650021</v>
      </c>
      <c r="N226">
        <f t="shared" si="108"/>
        <v>3.2206092027789859E+22</v>
      </c>
      <c r="O226">
        <f t="shared" si="109"/>
        <v>8.5406544734274736E+16</v>
      </c>
      <c r="P226">
        <f t="shared" si="110"/>
        <v>20924475634502.164</v>
      </c>
      <c r="Q226">
        <f t="shared" si="111"/>
        <v>87812445890.738266</v>
      </c>
      <c r="R226">
        <f t="shared" si="112"/>
        <v>7771803725.8347816</v>
      </c>
      <c r="S226">
        <f t="shared" si="113"/>
        <v>8923637.3074506465</v>
      </c>
      <c r="T226">
        <f t="shared" si="114"/>
        <v>29284956.141503088</v>
      </c>
      <c r="U226">
        <f t="shared" si="115"/>
        <v>16124.174494058427</v>
      </c>
      <c r="V226">
        <f t="shared" si="116"/>
        <v>52.919926823685316</v>
      </c>
      <c r="X226">
        <f t="shared" si="117"/>
        <v>6.08581567678499E+20</v>
      </c>
      <c r="Y226">
        <f t="shared" si="118"/>
        <v>1613882517616207.5</v>
      </c>
      <c r="Z226">
        <f t="shared" si="119"/>
        <v>395398801366.76636</v>
      </c>
      <c r="AA226">
        <f t="shared" si="120"/>
        <v>1659345565.2972698</v>
      </c>
      <c r="AB226">
        <f t="shared" si="121"/>
        <v>146859683.90939578</v>
      </c>
      <c r="AC226">
        <f t="shared" si="122"/>
        <v>168625.27677299627</v>
      </c>
      <c r="AD226">
        <f t="shared" si="123"/>
        <v>553382.40052886948</v>
      </c>
      <c r="AE226">
        <f t="shared" si="124"/>
        <v>304.69003760681215</v>
      </c>
      <c r="AF226">
        <f t="shared" si="125"/>
        <v>1</v>
      </c>
      <c r="AR226">
        <f t="shared" si="126"/>
        <v>2.0540329247483128E+22</v>
      </c>
      <c r="AS226">
        <f t="shared" si="127"/>
        <v>7.094031499460364E+16</v>
      </c>
      <c r="AT226">
        <f t="shared" si="128"/>
        <v>20466140824292.418</v>
      </c>
      <c r="AU226">
        <f t="shared" si="129"/>
        <v>97299251666.809601</v>
      </c>
      <c r="AV226">
        <f t="shared" si="130"/>
        <v>9013100839.6112022</v>
      </c>
      <c r="AW226">
        <f t="shared" si="131"/>
        <v>11917308.049214682</v>
      </c>
      <c r="AX226">
        <f t="shared" si="132"/>
        <v>40888468.75149633</v>
      </c>
      <c r="AY226">
        <f t="shared" si="133"/>
        <v>27989.836782569048</v>
      </c>
      <c r="AZ226">
        <f t="shared" si="134"/>
        <v>120.73137173485563</v>
      </c>
      <c r="BA226">
        <f t="shared" si="135"/>
        <v>2.054040020837063E+22</v>
      </c>
      <c r="BB226">
        <f t="shared" si="136"/>
        <v>15924358315.412968</v>
      </c>
    </row>
    <row r="227" spans="1:54" x14ac:dyDescent="0.25">
      <c r="A227">
        <f t="shared" si="138"/>
        <v>40.850000000000023</v>
      </c>
      <c r="C227">
        <f t="shared" si="137"/>
        <v>1.8606993534977403E+22</v>
      </c>
      <c r="D227">
        <f t="shared" si="137"/>
        <v>6.7510882087681896E+16</v>
      </c>
      <c r="E227">
        <f t="shared" si="137"/>
        <v>20247782807800.953</v>
      </c>
      <c r="F227">
        <f t="shared" si="137"/>
        <v>96789562804.187729</v>
      </c>
      <c r="G227">
        <f t="shared" si="137"/>
        <v>9099089790.3982124</v>
      </c>
      <c r="H227">
        <f t="shared" si="137"/>
        <v>12295200.517606348</v>
      </c>
      <c r="I227">
        <f t="shared" si="137"/>
        <v>39180885.580273695</v>
      </c>
      <c r="J227">
        <f t="shared" si="137"/>
        <v>25863.153202173562</v>
      </c>
      <c r="K227">
        <f t="shared" si="137"/>
        <v>97.39560207202851</v>
      </c>
      <c r="L227">
        <f t="shared" si="107"/>
        <v>97.39560207202851</v>
      </c>
      <c r="N227">
        <f t="shared" si="108"/>
        <v>9.793154492093371E+21</v>
      </c>
      <c r="O227">
        <f t="shared" si="109"/>
        <v>3.5532043204043104E+16</v>
      </c>
      <c r="P227">
        <f t="shared" si="110"/>
        <v>10656727793579.449</v>
      </c>
      <c r="Q227">
        <f t="shared" si="111"/>
        <v>50941875160.098808</v>
      </c>
      <c r="R227">
        <f t="shared" si="112"/>
        <v>4788994626.5253754</v>
      </c>
      <c r="S227">
        <f t="shared" si="113"/>
        <v>6471158.1671612356</v>
      </c>
      <c r="T227">
        <f t="shared" si="114"/>
        <v>20621518.726459842</v>
      </c>
      <c r="U227">
        <f t="shared" si="115"/>
        <v>13612.185895880822</v>
      </c>
      <c r="V227">
        <f t="shared" si="116"/>
        <v>51.260843195804483</v>
      </c>
      <c r="X227">
        <f t="shared" si="117"/>
        <v>1.9104552093858077E+20</v>
      </c>
      <c r="Y227">
        <f t="shared" si="118"/>
        <v>693161504743864.12</v>
      </c>
      <c r="Z227">
        <f t="shared" si="119"/>
        <v>207892167377.60696</v>
      </c>
      <c r="AA227">
        <f t="shared" si="120"/>
        <v>993777549.96172631</v>
      </c>
      <c r="AB227">
        <f t="shared" si="121"/>
        <v>93424031.443114012</v>
      </c>
      <c r="AC227">
        <f t="shared" si="122"/>
        <v>126239.7916952501</v>
      </c>
      <c r="AD227">
        <f t="shared" si="123"/>
        <v>402285.98362478049</v>
      </c>
      <c r="AE227">
        <f t="shared" si="124"/>
        <v>265.54744415509208</v>
      </c>
      <c r="AF227">
        <f t="shared" si="125"/>
        <v>1</v>
      </c>
      <c r="AR227">
        <f t="shared" si="126"/>
        <v>6.2458561400586811E+21</v>
      </c>
      <c r="AS227">
        <f t="shared" si="127"/>
        <v>2.9513596939663016E+16</v>
      </c>
      <c r="AT227">
        <f t="shared" si="128"/>
        <v>10423300232667.809</v>
      </c>
      <c r="AU227">
        <f t="shared" si="129"/>
        <v>56445373788.880005</v>
      </c>
      <c r="AV227">
        <f t="shared" si="130"/>
        <v>5553883373.1388311</v>
      </c>
      <c r="AW227">
        <f t="shared" si="131"/>
        <v>8642080.0295572281</v>
      </c>
      <c r="AX227">
        <f t="shared" si="132"/>
        <v>28792337.220669974</v>
      </c>
      <c r="AY227">
        <f t="shared" si="133"/>
        <v>23629.449905090452</v>
      </c>
      <c r="AZ227">
        <f t="shared" si="134"/>
        <v>116.97769385750631</v>
      </c>
      <c r="BA227">
        <f t="shared" si="135"/>
        <v>6.2458856641409581E+21</v>
      </c>
      <c r="BB227">
        <f t="shared" si="136"/>
        <v>8781212875.0700359</v>
      </c>
    </row>
    <row r="228" spans="1:54" x14ac:dyDescent="0.25">
      <c r="A228">
        <f t="shared" si="138"/>
        <v>41.850000000000023</v>
      </c>
      <c r="C228">
        <f t="shared" si="137"/>
        <v>5.9891998904334753E+21</v>
      </c>
      <c r="D228">
        <f t="shared" si="137"/>
        <v>2.9288999113018664E+16</v>
      </c>
      <c r="E228">
        <f t="shared" si="137"/>
        <v>10650024822726.064</v>
      </c>
      <c r="F228">
        <f t="shared" si="137"/>
        <v>57630017362.600731</v>
      </c>
      <c r="G228">
        <f t="shared" si="137"/>
        <v>5738119375.5795574</v>
      </c>
      <c r="H228">
        <f t="shared" si="137"/>
        <v>9054099.218374148</v>
      </c>
      <c r="I228">
        <f t="shared" si="137"/>
        <v>28056263.751111887</v>
      </c>
      <c r="J228">
        <f t="shared" si="137"/>
        <v>22011.354609855829</v>
      </c>
      <c r="K228">
        <f t="shared" si="137"/>
        <v>94.485889509091024</v>
      </c>
      <c r="L228">
        <f t="shared" si="107"/>
        <v>94.485889509091024</v>
      </c>
      <c r="N228">
        <f t="shared" si="108"/>
        <v>3.1522104686491976E+21</v>
      </c>
      <c r="O228">
        <f t="shared" si="109"/>
        <v>1.5415262691062456E+16</v>
      </c>
      <c r="P228">
        <f t="shared" si="110"/>
        <v>5605276222487.4023</v>
      </c>
      <c r="Q228">
        <f t="shared" si="111"/>
        <v>30331588085.579334</v>
      </c>
      <c r="R228">
        <f t="shared" si="112"/>
        <v>3020062829.252399</v>
      </c>
      <c r="S228">
        <f t="shared" si="113"/>
        <v>4765315.3780916575</v>
      </c>
      <c r="T228">
        <f t="shared" si="114"/>
        <v>14766454.605848363</v>
      </c>
      <c r="U228">
        <f t="shared" si="115"/>
        <v>11584.923478871489</v>
      </c>
      <c r="V228">
        <f t="shared" si="116"/>
        <v>49.729415531100543</v>
      </c>
      <c r="X228">
        <f t="shared" si="117"/>
        <v>6.3387241434153198E+19</v>
      </c>
      <c r="Y228">
        <f t="shared" si="118"/>
        <v>309982784362744.5</v>
      </c>
      <c r="Z228">
        <f t="shared" si="119"/>
        <v>112715505754.97694</v>
      </c>
      <c r="AA228">
        <f t="shared" si="120"/>
        <v>609932527.08972824</v>
      </c>
      <c r="AB228">
        <f t="shared" si="121"/>
        <v>60729907.983005866</v>
      </c>
      <c r="AC228">
        <f t="shared" si="122"/>
        <v>95824.882058214644</v>
      </c>
      <c r="AD228">
        <f t="shared" si="123"/>
        <v>296936.0176094065</v>
      </c>
      <c r="AE228">
        <f t="shared" si="124"/>
        <v>232.95917225542965</v>
      </c>
      <c r="AF228">
        <f t="shared" si="125"/>
        <v>1</v>
      </c>
      <c r="AR228">
        <f t="shared" si="126"/>
        <v>2.0104097332749533E+21</v>
      </c>
      <c r="AS228">
        <f t="shared" si="127"/>
        <v>1.2804213007690862E+16</v>
      </c>
      <c r="AT228">
        <f t="shared" si="128"/>
        <v>5482496887011.2246</v>
      </c>
      <c r="AU228">
        <f t="shared" si="129"/>
        <v>33608457123.747433</v>
      </c>
      <c r="AV228">
        <f t="shared" si="130"/>
        <v>3502421289.4467254</v>
      </c>
      <c r="AW228">
        <f t="shared" si="131"/>
        <v>6363967.2382565886</v>
      </c>
      <c r="AX228">
        <f t="shared" si="132"/>
        <v>20617334.351559378</v>
      </c>
      <c r="AY228">
        <f t="shared" si="133"/>
        <v>20110.465604466634</v>
      </c>
      <c r="AZ228">
        <f t="shared" si="134"/>
        <v>113.51283768681253</v>
      </c>
      <c r="BA228">
        <f t="shared" si="135"/>
        <v>2.0104225430075959E+21</v>
      </c>
      <c r="BB228">
        <f t="shared" si="136"/>
        <v>4981970633.7106714</v>
      </c>
    </row>
    <row r="229" spans="1:54" x14ac:dyDescent="0.25">
      <c r="A229">
        <f t="shared" si="138"/>
        <v>42.850000000000023</v>
      </c>
      <c r="C229">
        <f t="shared" si="137"/>
        <v>2.0325422604523054E+21</v>
      </c>
      <c r="D229">
        <f t="shared" si="137"/>
        <v>1.3211820530697242E+16</v>
      </c>
      <c r="E229">
        <f t="shared" si="137"/>
        <v>5772277349615.082</v>
      </c>
      <c r="F229">
        <f t="shared" si="137"/>
        <v>35154353376.344406</v>
      </c>
      <c r="G229">
        <f t="shared" si="137"/>
        <v>3697317579.0967274</v>
      </c>
      <c r="H229">
        <f t="shared" si="137"/>
        <v>6763281.5485439198</v>
      </c>
      <c r="I229">
        <f t="shared" si="137"/>
        <v>20405878.239185184</v>
      </c>
      <c r="J229">
        <f t="shared" si="137"/>
        <v>18874.736589167784</v>
      </c>
      <c r="K229">
        <f t="shared" si="137"/>
        <v>91.792961010102388</v>
      </c>
      <c r="L229">
        <f t="shared" si="107"/>
        <v>91.792961010102388</v>
      </c>
      <c r="N229">
        <f t="shared" si="108"/>
        <v>1.0697590844485818E+21</v>
      </c>
      <c r="O229">
        <f t="shared" si="109"/>
        <v>6953589752998549</v>
      </c>
      <c r="P229">
        <f t="shared" si="110"/>
        <v>3038040710323.7275</v>
      </c>
      <c r="Q229">
        <f t="shared" si="111"/>
        <v>18502291250.707584</v>
      </c>
      <c r="R229">
        <f t="shared" si="112"/>
        <v>1945956620.577225</v>
      </c>
      <c r="S229">
        <f t="shared" si="113"/>
        <v>3559621.8676546947</v>
      </c>
      <c r="T229">
        <f t="shared" si="114"/>
        <v>10739935.915360624</v>
      </c>
      <c r="U229">
        <f t="shared" si="115"/>
        <v>9934.0718890356766</v>
      </c>
      <c r="V229">
        <f t="shared" si="116"/>
        <v>48.312084742159151</v>
      </c>
      <c r="X229">
        <f t="shared" si="117"/>
        <v>2.2142681073645847E+19</v>
      </c>
      <c r="Y229">
        <f t="shared" si="118"/>
        <v>143930649859341.59</v>
      </c>
      <c r="Z229">
        <f t="shared" si="119"/>
        <v>62883659989.787308</v>
      </c>
      <c r="AA229">
        <f t="shared" si="120"/>
        <v>382974391.38579971</v>
      </c>
      <c r="AB229">
        <f t="shared" si="121"/>
        <v>40278879.1037018</v>
      </c>
      <c r="AC229">
        <f t="shared" si="122"/>
        <v>73679.740517353814</v>
      </c>
      <c r="AD229">
        <f t="shared" si="123"/>
        <v>222303.30097903029</v>
      </c>
      <c r="AE229">
        <f t="shared" si="124"/>
        <v>205.62291902851354</v>
      </c>
      <c r="AF229">
        <f t="shared" si="125"/>
        <v>1</v>
      </c>
      <c r="AR229">
        <f t="shared" si="126"/>
        <v>6.8226855313894749E+20</v>
      </c>
      <c r="AS229">
        <f t="shared" si="127"/>
        <v>5775785087146861</v>
      </c>
      <c r="AT229">
        <f t="shared" si="128"/>
        <v>2971494726726.3257</v>
      </c>
      <c r="AU229">
        <f t="shared" si="129"/>
        <v>20501183797.163696</v>
      </c>
      <c r="AV229">
        <f t="shared" si="130"/>
        <v>2256760962.4898896</v>
      </c>
      <c r="AW229">
        <f t="shared" si="131"/>
        <v>4753792.006333394</v>
      </c>
      <c r="AX229">
        <f t="shared" si="132"/>
        <v>14995397.312238447</v>
      </c>
      <c r="AY229">
        <f t="shared" si="133"/>
        <v>17244.866766077394</v>
      </c>
      <c r="AZ229">
        <f t="shared" si="134"/>
        <v>110.30612577794334</v>
      </c>
      <c r="BA229">
        <f t="shared" si="135"/>
        <v>6.8227433191830716E+20</v>
      </c>
      <c r="BB229">
        <f t="shared" si="136"/>
        <v>2902264615.8174505</v>
      </c>
    </row>
    <row r="230" spans="1:54" x14ac:dyDescent="0.25">
      <c r="A230">
        <f t="shared" si="138"/>
        <v>43.850000000000023</v>
      </c>
      <c r="C230">
        <f t="shared" si="137"/>
        <v>7.2463028745439242E+20</v>
      </c>
      <c r="D230">
        <f t="shared" si="137"/>
        <v>6180023103056592</v>
      </c>
      <c r="E230">
        <f t="shared" si="137"/>
        <v>3217186116072.6997</v>
      </c>
      <c r="F230">
        <f t="shared" si="137"/>
        <v>21933127691.794933</v>
      </c>
      <c r="G230">
        <f t="shared" si="137"/>
        <v>2430581031.9766631</v>
      </c>
      <c r="H230">
        <f t="shared" si="137"/>
        <v>5119740.1463098656</v>
      </c>
      <c r="I230">
        <f t="shared" si="137"/>
        <v>15058699.014723957</v>
      </c>
      <c r="J230">
        <f t="shared" si="137"/>
        <v>16298.972315222785</v>
      </c>
      <c r="K230">
        <f t="shared" si="137"/>
        <v>89.294468006827515</v>
      </c>
      <c r="L230">
        <f t="shared" si="107"/>
        <v>89.294468006827515</v>
      </c>
      <c r="N230">
        <f t="shared" si="108"/>
        <v>3.8138436181810132E+20</v>
      </c>
      <c r="O230">
        <f t="shared" si="109"/>
        <v>3252643738450838</v>
      </c>
      <c r="P230">
        <f t="shared" si="110"/>
        <v>1693255850564.5789</v>
      </c>
      <c r="Q230">
        <f t="shared" si="111"/>
        <v>11543751416.734177</v>
      </c>
      <c r="R230">
        <f t="shared" si="112"/>
        <v>1279253174.7245595</v>
      </c>
      <c r="S230">
        <f t="shared" si="113"/>
        <v>2694600.0770051926</v>
      </c>
      <c r="T230">
        <f t="shared" si="114"/>
        <v>7925631.0603810297</v>
      </c>
      <c r="U230">
        <f t="shared" si="115"/>
        <v>8578.4064816962036</v>
      </c>
      <c r="V230">
        <f t="shared" si="116"/>
        <v>46.997088424646066</v>
      </c>
      <c r="X230">
        <f t="shared" si="117"/>
        <v>8.1150636050487101E+18</v>
      </c>
      <c r="Y230">
        <f t="shared" si="118"/>
        <v>69209473341439.953</v>
      </c>
      <c r="Z230">
        <f t="shared" si="119"/>
        <v>36028952161.142967</v>
      </c>
      <c r="AA230">
        <f t="shared" si="120"/>
        <v>245626948.47028947</v>
      </c>
      <c r="AB230">
        <f t="shared" si="121"/>
        <v>27219838.879501686</v>
      </c>
      <c r="AC230">
        <f t="shared" si="122"/>
        <v>57335.468373230098</v>
      </c>
      <c r="AD230">
        <f t="shared" si="123"/>
        <v>168640.89512882879</v>
      </c>
      <c r="AE230">
        <f t="shared" si="124"/>
        <v>182.53059432502084</v>
      </c>
      <c r="AF230">
        <f t="shared" si="125"/>
        <v>1</v>
      </c>
      <c r="AR230">
        <f t="shared" si="126"/>
        <v>2.4323846416465157E+20</v>
      </c>
      <c r="AS230">
        <f t="shared" si="127"/>
        <v>2701708306884909.5</v>
      </c>
      <c r="AT230">
        <f t="shared" si="128"/>
        <v>1656166362042.0491</v>
      </c>
      <c r="AU230">
        <f t="shared" si="129"/>
        <v>12790879048.622913</v>
      </c>
      <c r="AV230">
        <f t="shared" si="130"/>
        <v>1483572961.4928372</v>
      </c>
      <c r="AW230">
        <f t="shared" si="131"/>
        <v>3598575.8172100964</v>
      </c>
      <c r="AX230">
        <f t="shared" si="132"/>
        <v>11065986.841220872</v>
      </c>
      <c r="AY230">
        <f t="shared" si="133"/>
        <v>14891.661159689222</v>
      </c>
      <c r="AZ230">
        <f t="shared" si="134"/>
        <v>107.33094568280274</v>
      </c>
      <c r="BA230">
        <f t="shared" si="135"/>
        <v>2.4324116754341393E+20</v>
      </c>
      <c r="BB230">
        <f t="shared" si="136"/>
        <v>1732910089.150382</v>
      </c>
    </row>
    <row r="231" spans="1:54" x14ac:dyDescent="0.25">
      <c r="A231">
        <f t="shared" si="138"/>
        <v>44.850000000000023</v>
      </c>
      <c r="C231">
        <f t="shared" si="137"/>
        <v>2.7050024003315352E+20</v>
      </c>
      <c r="D231">
        <f t="shared" si="137"/>
        <v>2990418889936546</v>
      </c>
      <c r="E231">
        <f t="shared" si="137"/>
        <v>1840458688299.6021</v>
      </c>
      <c r="F231">
        <f t="shared" si="137"/>
        <v>13975204998.784857</v>
      </c>
      <c r="G231">
        <f t="shared" si="137"/>
        <v>1628010766.0832586</v>
      </c>
      <c r="H231">
        <f t="shared" si="137"/>
        <v>3924009.9570115828</v>
      </c>
      <c r="I231">
        <f t="shared" si="137"/>
        <v>11264306.741998663</v>
      </c>
      <c r="J231">
        <f t="shared" si="137"/>
        <v>14167.102840035841</v>
      </c>
      <c r="K231">
        <f t="shared" si="137"/>
        <v>86.970941079369936</v>
      </c>
      <c r="L231">
        <f t="shared" si="107"/>
        <v>86.970941079369936</v>
      </c>
      <c r="N231">
        <f t="shared" si="108"/>
        <v>1.4236854738587027E+20</v>
      </c>
      <c r="O231">
        <f t="shared" si="109"/>
        <v>1573904678913971.7</v>
      </c>
      <c r="P231">
        <f t="shared" si="110"/>
        <v>968662467526.10645</v>
      </c>
      <c r="Q231">
        <f t="shared" si="111"/>
        <v>7355371051.9920301</v>
      </c>
      <c r="R231">
        <f t="shared" si="112"/>
        <v>856847771.62276769</v>
      </c>
      <c r="S231">
        <f t="shared" si="113"/>
        <v>2065268.398427149</v>
      </c>
      <c r="T231">
        <f t="shared" si="114"/>
        <v>5928582.4957887707</v>
      </c>
      <c r="U231">
        <f t="shared" si="115"/>
        <v>7456.3699158083373</v>
      </c>
      <c r="V231">
        <f t="shared" si="116"/>
        <v>45.774179515457867</v>
      </c>
      <c r="X231">
        <f t="shared" si="117"/>
        <v>3.1102370133754701E+18</v>
      </c>
      <c r="Y231">
        <f t="shared" si="118"/>
        <v>34384115577264.836</v>
      </c>
      <c r="Z231">
        <f t="shared" si="119"/>
        <v>21161765820.378948</v>
      </c>
      <c r="AA231">
        <f t="shared" si="120"/>
        <v>160688211.77904749</v>
      </c>
      <c r="AB231">
        <f t="shared" si="121"/>
        <v>18719019.77693367</v>
      </c>
      <c r="AC231">
        <f t="shared" si="122"/>
        <v>45118.632825077977</v>
      </c>
      <c r="AD231">
        <f t="shared" si="123"/>
        <v>129518.05053734929</v>
      </c>
      <c r="AE231">
        <f t="shared" si="124"/>
        <v>162.89467107303003</v>
      </c>
      <c r="AF231">
        <f t="shared" si="125"/>
        <v>1</v>
      </c>
      <c r="AR231">
        <f t="shared" si="126"/>
        <v>9.0799493315375661E+19</v>
      </c>
      <c r="AS231">
        <f t="shared" si="127"/>
        <v>1307315429292034.7</v>
      </c>
      <c r="AT231">
        <f t="shared" si="128"/>
        <v>947444648931.93982</v>
      </c>
      <c r="AU231">
        <f t="shared" si="129"/>
        <v>8150007574.7973089</v>
      </c>
      <c r="AV231">
        <f t="shared" si="130"/>
        <v>993701803.23456216</v>
      </c>
      <c r="AW231">
        <f t="shared" si="131"/>
        <v>2758118.2110778671</v>
      </c>
      <c r="AX231">
        <f t="shared" si="132"/>
        <v>8277652.2629840244</v>
      </c>
      <c r="AY231">
        <f t="shared" si="133"/>
        <v>12943.995664114118</v>
      </c>
      <c r="AZ231">
        <f t="shared" si="134"/>
        <v>104.56411341389745</v>
      </c>
      <c r="BA231">
        <f t="shared" si="135"/>
        <v>9.0800801587404358E+19</v>
      </c>
      <c r="BB231">
        <f t="shared" si="136"/>
        <v>1058771717.8229604</v>
      </c>
    </row>
    <row r="232" spans="1:54" x14ac:dyDescent="0.25">
      <c r="A232">
        <f t="shared" si="138"/>
        <v>45.850000000000023</v>
      </c>
      <c r="C232">
        <f t="shared" si="137"/>
        <v>1.0541105739731452E+20</v>
      </c>
      <c r="D232">
        <f t="shared" si="137"/>
        <v>1493570308274721.5</v>
      </c>
      <c r="E232">
        <f t="shared" si="137"/>
        <v>1078837710821.7114</v>
      </c>
      <c r="F232">
        <f t="shared" si="137"/>
        <v>9081428920.0709267</v>
      </c>
      <c r="G232">
        <f t="shared" si="137"/>
        <v>1109677326.9619472</v>
      </c>
      <c r="H232">
        <f t="shared" si="137"/>
        <v>3042644.6055521946</v>
      </c>
      <c r="I232">
        <f t="shared" si="137"/>
        <v>8533383.9536510129</v>
      </c>
      <c r="J232">
        <f t="shared" si="137"/>
        <v>12389.604728196642</v>
      </c>
      <c r="K232">
        <f t="shared" si="137"/>
        <v>84.805351040443526</v>
      </c>
      <c r="L232">
        <f t="shared" si="107"/>
        <v>84.805351040443526</v>
      </c>
      <c r="N232">
        <f t="shared" si="108"/>
        <v>5.5479503893323432E+19</v>
      </c>
      <c r="O232">
        <f t="shared" si="109"/>
        <v>786089635934064</v>
      </c>
      <c r="P232">
        <f t="shared" si="110"/>
        <v>567809321485.11133</v>
      </c>
      <c r="Q232">
        <f t="shared" si="111"/>
        <v>4779699431.6162777</v>
      </c>
      <c r="R232">
        <f t="shared" si="112"/>
        <v>584040698.40102482</v>
      </c>
      <c r="S232">
        <f t="shared" si="113"/>
        <v>1601391.8976590498</v>
      </c>
      <c r="T232">
        <f t="shared" si="114"/>
        <v>4491254.7124479013</v>
      </c>
      <c r="U232">
        <f t="shared" si="115"/>
        <v>6520.8445937877068</v>
      </c>
      <c r="V232">
        <f t="shared" si="116"/>
        <v>44.634395284443961</v>
      </c>
      <c r="X232">
        <f t="shared" si="117"/>
        <v>1.2429764879700122E+18</v>
      </c>
      <c r="Y232">
        <f t="shared" si="118"/>
        <v>17611746074400.898</v>
      </c>
      <c r="Z232">
        <f t="shared" si="119"/>
        <v>12721340075.665928</v>
      </c>
      <c r="AA232">
        <f t="shared" si="120"/>
        <v>107085564.86889617</v>
      </c>
      <c r="AB232">
        <f t="shared" si="121"/>
        <v>13084991.847185964</v>
      </c>
      <c r="AC232">
        <f t="shared" si="122"/>
        <v>35877.979021644082</v>
      </c>
      <c r="AD232">
        <f t="shared" si="123"/>
        <v>100623.17824239012</v>
      </c>
      <c r="AE232">
        <f t="shared" si="124"/>
        <v>146.09461049560494</v>
      </c>
      <c r="AF232">
        <f t="shared" si="125"/>
        <v>1</v>
      </c>
      <c r="AR232">
        <f t="shared" si="126"/>
        <v>3.5383593745946583E+19</v>
      </c>
      <c r="AS232">
        <f t="shared" si="127"/>
        <v>652941136544732.5</v>
      </c>
      <c r="AT232">
        <f t="shared" si="128"/>
        <v>555371887824.9469</v>
      </c>
      <c r="AU232">
        <f t="shared" si="129"/>
        <v>5296073617.5169287</v>
      </c>
      <c r="AV232">
        <f t="shared" si="130"/>
        <v>677322524.08982921</v>
      </c>
      <c r="AW232">
        <f t="shared" si="131"/>
        <v>2138622.0905942316</v>
      </c>
      <c r="AX232">
        <f t="shared" si="132"/>
        <v>6270815.3589610429</v>
      </c>
      <c r="AY232">
        <f t="shared" si="133"/>
        <v>11320.082107879387</v>
      </c>
      <c r="AZ232">
        <f t="shared" si="134"/>
        <v>101.98535078794511</v>
      </c>
      <c r="BA232">
        <f t="shared" si="135"/>
        <v>3.5384247248436834E+19</v>
      </c>
      <c r="BB232">
        <f t="shared" si="136"/>
        <v>660940661.95285416</v>
      </c>
    </row>
    <row r="233" spans="1:54" x14ac:dyDescent="0.25">
      <c r="A233">
        <f t="shared" si="138"/>
        <v>46.850000000000023</v>
      </c>
      <c r="C233">
        <f t="shared" si="137"/>
        <v>4.2763838422022365E+19</v>
      </c>
      <c r="D233">
        <f t="shared" si="137"/>
        <v>768405475971734.75</v>
      </c>
      <c r="E233">
        <f t="shared" si="137"/>
        <v>646976982841.27661</v>
      </c>
      <c r="F233">
        <f t="shared" si="137"/>
        <v>6010932095.5465679</v>
      </c>
      <c r="G233">
        <f t="shared" si="137"/>
        <v>768851134.86012208</v>
      </c>
      <c r="H233">
        <f t="shared" si="137"/>
        <v>2385001.3843642897</v>
      </c>
      <c r="I233">
        <f t="shared" si="137"/>
        <v>6541626.3353986833</v>
      </c>
      <c r="J233">
        <f t="shared" si="137"/>
        <v>10897.312067836821</v>
      </c>
      <c r="K233">
        <f t="shared" si="137"/>
        <v>82.78274655111899</v>
      </c>
      <c r="L233">
        <f t="shared" si="107"/>
        <v>82.78274655111899</v>
      </c>
      <c r="N233">
        <f t="shared" si="108"/>
        <v>2.2507283380011774E+19</v>
      </c>
      <c r="O233">
        <f t="shared" si="109"/>
        <v>404423934721965.69</v>
      </c>
      <c r="P233">
        <f t="shared" si="110"/>
        <v>340514201495.40875</v>
      </c>
      <c r="Q233">
        <f t="shared" si="111"/>
        <v>3163648471.3402991</v>
      </c>
      <c r="R233">
        <f t="shared" si="112"/>
        <v>404658492.03164321</v>
      </c>
      <c r="S233">
        <f t="shared" si="113"/>
        <v>1255263.8865075209</v>
      </c>
      <c r="T233">
        <f t="shared" si="114"/>
        <v>3442961.2291572019</v>
      </c>
      <c r="U233">
        <f t="shared" si="115"/>
        <v>5735.4274041246435</v>
      </c>
      <c r="V233">
        <f t="shared" si="116"/>
        <v>43.569866605852098</v>
      </c>
      <c r="X233">
        <f t="shared" si="117"/>
        <v>5.1657912069413357E+17</v>
      </c>
      <c r="Y233">
        <f t="shared" si="118"/>
        <v>9282193548594.5547</v>
      </c>
      <c r="Z233">
        <f t="shared" si="119"/>
        <v>7815360202.4035683</v>
      </c>
      <c r="AA233">
        <f t="shared" si="120"/>
        <v>72610928.556650028</v>
      </c>
      <c r="AB233">
        <f t="shared" si="121"/>
        <v>9287577.0241006743</v>
      </c>
      <c r="AC233">
        <f t="shared" si="122"/>
        <v>28810.367905485389</v>
      </c>
      <c r="AD233">
        <f t="shared" si="123"/>
        <v>79021.615106224795</v>
      </c>
      <c r="AE233">
        <f t="shared" si="124"/>
        <v>131.63747908638965</v>
      </c>
      <c r="AF233">
        <f t="shared" si="125"/>
        <v>1</v>
      </c>
      <c r="AR233">
        <f t="shared" si="126"/>
        <v>1.4354644788722991E+19</v>
      </c>
      <c r="AS233">
        <f t="shared" si="127"/>
        <v>335922281012496</v>
      </c>
      <c r="AT233">
        <f t="shared" si="128"/>
        <v>333055495498.58099</v>
      </c>
      <c r="AU233">
        <f t="shared" si="129"/>
        <v>3505432809.216085</v>
      </c>
      <c r="AV233">
        <f t="shared" si="130"/>
        <v>469289746.6683768</v>
      </c>
      <c r="AW233">
        <f t="shared" si="131"/>
        <v>1676376.2994320623</v>
      </c>
      <c r="AX233">
        <f t="shared" si="132"/>
        <v>4807158.9314586883</v>
      </c>
      <c r="AY233">
        <f t="shared" si="133"/>
        <v>9956.7308531652925</v>
      </c>
      <c r="AZ233">
        <f t="shared" si="134"/>
        <v>99.576853902385338</v>
      </c>
      <c r="BA233">
        <f t="shared" si="135"/>
        <v>1.4354981048040716E+19</v>
      </c>
      <c r="BB233">
        <f t="shared" si="136"/>
        <v>420977420.11587304</v>
      </c>
    </row>
    <row r="234" spans="1:54" x14ac:dyDescent="0.25">
      <c r="A234">
        <f t="shared" si="138"/>
        <v>47.850000000000023</v>
      </c>
      <c r="C234">
        <f t="shared" si="137"/>
        <v>1.8015393900197292E+19</v>
      </c>
      <c r="D234">
        <f t="shared" si="137"/>
        <v>406461484493354.94</v>
      </c>
      <c r="E234">
        <f t="shared" si="137"/>
        <v>396372349597.10651</v>
      </c>
      <c r="F234">
        <f t="shared" si="137"/>
        <v>4047809316.3270459</v>
      </c>
      <c r="G234">
        <f t="shared" si="137"/>
        <v>540939119.89308012</v>
      </c>
      <c r="H234">
        <f t="shared" si="137"/>
        <v>1888628.9049195659</v>
      </c>
      <c r="I234">
        <f t="shared" si="137"/>
        <v>5070783.5404200973</v>
      </c>
      <c r="J234">
        <f t="shared" si="137"/>
        <v>9636.3158084089555</v>
      </c>
      <c r="K234">
        <f t="shared" si="137"/>
        <v>80.889953355098854</v>
      </c>
      <c r="L234">
        <f t="shared" si="107"/>
        <v>80.889953355098854</v>
      </c>
      <c r="N234">
        <f t="shared" si="108"/>
        <v>9.4817862632617329E+18</v>
      </c>
      <c r="O234">
        <f t="shared" si="109"/>
        <v>213927097101765.78</v>
      </c>
      <c r="P234">
        <f t="shared" si="110"/>
        <v>208617026103.74026</v>
      </c>
      <c r="Q234">
        <f t="shared" si="111"/>
        <v>2130425955.9616032</v>
      </c>
      <c r="R234">
        <f t="shared" si="112"/>
        <v>284704799.94372636</v>
      </c>
      <c r="S234">
        <f t="shared" si="113"/>
        <v>994015.21311556106</v>
      </c>
      <c r="T234">
        <f t="shared" si="114"/>
        <v>2668833.4423263669</v>
      </c>
      <c r="U234">
        <f t="shared" si="115"/>
        <v>5071.7451623205034</v>
      </c>
      <c r="V234">
        <f t="shared" si="116"/>
        <v>42.573659660578343</v>
      </c>
      <c r="X234">
        <f t="shared" si="117"/>
        <v>2.2271485089268755E+17</v>
      </c>
      <c r="Y234">
        <f t="shared" si="118"/>
        <v>5024869809344.9189</v>
      </c>
      <c r="Z234">
        <f t="shared" si="119"/>
        <v>4900143134.6742315</v>
      </c>
      <c r="AA234">
        <f t="shared" si="120"/>
        <v>50040940.171612725</v>
      </c>
      <c r="AB234">
        <f t="shared" si="121"/>
        <v>6687346.1716365581</v>
      </c>
      <c r="AC234">
        <f t="shared" si="122"/>
        <v>23348.127011875909</v>
      </c>
      <c r="AD234">
        <f t="shared" si="123"/>
        <v>62687.433112488783</v>
      </c>
      <c r="AE234">
        <f t="shared" si="124"/>
        <v>119.1287101638752</v>
      </c>
      <c r="AF234">
        <f t="shared" si="125"/>
        <v>1</v>
      </c>
      <c r="AR234">
        <f t="shared" si="126"/>
        <v>6.047272408388012E+18</v>
      </c>
      <c r="AS234">
        <f t="shared" si="127"/>
        <v>177691952080461.19</v>
      </c>
      <c r="AT234">
        <f t="shared" si="128"/>
        <v>204047427958.71423</v>
      </c>
      <c r="AU234">
        <f t="shared" si="129"/>
        <v>2360586238.4270134</v>
      </c>
      <c r="AV234">
        <f t="shared" si="130"/>
        <v>330177288.23634344</v>
      </c>
      <c r="AW234">
        <f t="shared" si="131"/>
        <v>1327484.8609137663</v>
      </c>
      <c r="AX234">
        <f t="shared" si="132"/>
        <v>3726300.2511716164</v>
      </c>
      <c r="AY234">
        <f t="shared" si="133"/>
        <v>8804.6908558190371</v>
      </c>
      <c r="AZ234">
        <f t="shared" si="134"/>
        <v>97.322934986608757</v>
      </c>
      <c r="BA234">
        <f t="shared" si="135"/>
        <v>6.0474503070833469E+18</v>
      </c>
      <c r="BB234">
        <f t="shared" si="136"/>
        <v>273239602.42681205</v>
      </c>
    </row>
    <row r="235" spans="1:54" x14ac:dyDescent="0.25">
      <c r="A235">
        <f t="shared" si="138"/>
        <v>48.850000000000023</v>
      </c>
      <c r="C235">
        <f t="shared" si="137"/>
        <v>7.862880779239041E+18</v>
      </c>
      <c r="D235">
        <f t="shared" si="137"/>
        <v>220684394881943.59</v>
      </c>
      <c r="E235">
        <f t="shared" si="137"/>
        <v>247759127074.0379</v>
      </c>
      <c r="F235">
        <f t="shared" si="137"/>
        <v>2770313023.350399</v>
      </c>
      <c r="G235">
        <f t="shared" si="137"/>
        <v>386105564.49631357</v>
      </c>
      <c r="H235">
        <f t="shared" si="137"/>
        <v>1509919.3074179559</v>
      </c>
      <c r="I235">
        <f t="shared" si="137"/>
        <v>3971851.4265411571</v>
      </c>
      <c r="J235">
        <f t="shared" si="137"/>
        <v>8564.2490482755547</v>
      </c>
      <c r="K235">
        <f t="shared" si="137"/>
        <v>79.115323411862008</v>
      </c>
      <c r="L235">
        <f t="shared" si="107"/>
        <v>79.115323411862008</v>
      </c>
      <c r="N235">
        <f t="shared" si="108"/>
        <v>4.1383583048626534E+18</v>
      </c>
      <c r="O235">
        <f t="shared" si="109"/>
        <v>116149681516812.42</v>
      </c>
      <c r="P235">
        <f t="shared" si="110"/>
        <v>130399540565.28311</v>
      </c>
      <c r="Q235">
        <f t="shared" si="111"/>
        <v>1458059485.9738944</v>
      </c>
      <c r="R235">
        <f t="shared" si="112"/>
        <v>203213454.99805978</v>
      </c>
      <c r="S235">
        <f t="shared" si="113"/>
        <v>794694.37232524005</v>
      </c>
      <c r="T235">
        <f t="shared" si="114"/>
        <v>2090448.119232188</v>
      </c>
      <c r="U235">
        <f t="shared" si="115"/>
        <v>4507.4994990923979</v>
      </c>
      <c r="V235">
        <f t="shared" si="116"/>
        <v>41.639643900980005</v>
      </c>
      <c r="X235">
        <f t="shared" si="117"/>
        <v>9.9385055134087136E+16</v>
      </c>
      <c r="Y235">
        <f t="shared" si="118"/>
        <v>2789401412582.1763</v>
      </c>
      <c r="Z235">
        <f t="shared" si="119"/>
        <v>3131619974.3536739</v>
      </c>
      <c r="AA235">
        <f t="shared" si="120"/>
        <v>35016137.252306767</v>
      </c>
      <c r="AB235">
        <f t="shared" si="121"/>
        <v>4880288.0130604832</v>
      </c>
      <c r="AC235">
        <f t="shared" si="122"/>
        <v>19085.042470945256</v>
      </c>
      <c r="AD235">
        <f t="shared" si="123"/>
        <v>50203.31403897977</v>
      </c>
      <c r="AE235">
        <f t="shared" si="124"/>
        <v>108.25019324880229</v>
      </c>
      <c r="AF235">
        <f t="shared" si="125"/>
        <v>1</v>
      </c>
      <c r="AR235">
        <f t="shared" si="126"/>
        <v>2.6393528917630807E+18</v>
      </c>
      <c r="AS235">
        <f t="shared" si="127"/>
        <v>96476154362195.578</v>
      </c>
      <c r="AT235">
        <f t="shared" si="128"/>
        <v>127543237272.45009</v>
      </c>
      <c r="AU235">
        <f t="shared" si="129"/>
        <v>1615580747.333112</v>
      </c>
      <c r="AV235">
        <f t="shared" si="130"/>
        <v>235670306.92545739</v>
      </c>
      <c r="AW235">
        <f t="shared" si="131"/>
        <v>1061296.5814974105</v>
      </c>
      <c r="AX235">
        <f t="shared" si="132"/>
        <v>2918742.6261233417</v>
      </c>
      <c r="AY235">
        <f t="shared" si="133"/>
        <v>7825.2559223169692</v>
      </c>
      <c r="AZ235">
        <f t="shared" si="134"/>
        <v>95.209723672253148</v>
      </c>
      <c r="BA235">
        <f t="shared" si="135"/>
        <v>2.6394494973159194E+18</v>
      </c>
      <c r="BB235">
        <f t="shared" si="136"/>
        <v>180515362.95606393</v>
      </c>
    </row>
    <row r="236" spans="1:54" x14ac:dyDescent="0.25">
      <c r="A236">
        <f t="shared" si="138"/>
        <v>49.850000000000023</v>
      </c>
      <c r="C236">
        <f t="shared" si="137"/>
        <v>3.5478515487152471E+18</v>
      </c>
      <c r="D236">
        <f t="shared" si="137"/>
        <v>122790759615373.47</v>
      </c>
      <c r="E236">
        <f t="shared" si="137"/>
        <v>157813257145.36685</v>
      </c>
      <c r="F236">
        <f t="shared" si="137"/>
        <v>1925063732.7162089</v>
      </c>
      <c r="G236">
        <f t="shared" si="137"/>
        <v>279343808.78836823</v>
      </c>
      <c r="H236">
        <f t="shared" si="137"/>
        <v>1218036.3770432048</v>
      </c>
      <c r="I236">
        <f t="shared" si="137"/>
        <v>3141716.3240184751</v>
      </c>
      <c r="J236">
        <f t="shared" si="137"/>
        <v>7647.5545969627219</v>
      </c>
      <c r="K236">
        <f t="shared" si="137"/>
        <v>77.448524660451994</v>
      </c>
      <c r="L236">
        <f t="shared" si="107"/>
        <v>77.448524660451994</v>
      </c>
      <c r="N236">
        <f t="shared" si="108"/>
        <v>1.8672902887974986E+18</v>
      </c>
      <c r="O236">
        <f t="shared" si="109"/>
        <v>64626715587038.672</v>
      </c>
      <c r="P236">
        <f t="shared" si="110"/>
        <v>83059609023.877289</v>
      </c>
      <c r="Q236">
        <f t="shared" si="111"/>
        <v>1013191438.2716889</v>
      </c>
      <c r="R236">
        <f t="shared" si="112"/>
        <v>147023057.25703591</v>
      </c>
      <c r="S236">
        <f t="shared" si="113"/>
        <v>641071.77739116049</v>
      </c>
      <c r="T236">
        <f t="shared" si="114"/>
        <v>1653534.9073781448</v>
      </c>
      <c r="U236">
        <f t="shared" si="115"/>
        <v>4025.028735243538</v>
      </c>
      <c r="V236">
        <f t="shared" si="116"/>
        <v>40.762381400237892</v>
      </c>
      <c r="X236">
        <f t="shared" si="117"/>
        <v>4.580915600742112E+16</v>
      </c>
      <c r="Y236">
        <f t="shared" si="118"/>
        <v>1585449950837.7964</v>
      </c>
      <c r="Z236">
        <f t="shared" si="119"/>
        <v>2037653497.4326243</v>
      </c>
      <c r="AA236">
        <f t="shared" si="120"/>
        <v>24856041.366262667</v>
      </c>
      <c r="AB236">
        <f t="shared" si="121"/>
        <v>3606831.892706295</v>
      </c>
      <c r="AC236">
        <f t="shared" si="122"/>
        <v>15727.044283713491</v>
      </c>
      <c r="AD236">
        <f t="shared" si="123"/>
        <v>40565.218482757598</v>
      </c>
      <c r="AE236">
        <f t="shared" si="124"/>
        <v>98.743709198993159</v>
      </c>
      <c r="AF236">
        <f t="shared" si="125"/>
        <v>1</v>
      </c>
      <c r="AR236">
        <f t="shared" si="126"/>
        <v>1.1909162185661361E+18</v>
      </c>
      <c r="AS236">
        <f t="shared" si="127"/>
        <v>53680190143219.727</v>
      </c>
      <c r="AT236">
        <f t="shared" si="128"/>
        <v>81240251120.616806</v>
      </c>
      <c r="AU236">
        <f t="shared" si="129"/>
        <v>1122651439.9623485</v>
      </c>
      <c r="AV236">
        <f t="shared" si="130"/>
        <v>170505290.04295489</v>
      </c>
      <c r="AW236">
        <f t="shared" si="131"/>
        <v>856137.23106101528</v>
      </c>
      <c r="AX236">
        <f t="shared" si="132"/>
        <v>2308712.2853990616</v>
      </c>
      <c r="AY236">
        <f t="shared" si="133"/>
        <v>6987.7683680422897</v>
      </c>
      <c r="AZ236">
        <f t="shared" si="134"/>
        <v>93.224916646057636</v>
      </c>
      <c r="BA236">
        <f t="shared" si="135"/>
        <v>1.1909699812928586E+18</v>
      </c>
      <c r="BB236">
        <f t="shared" si="136"/>
        <v>121257301.23329057</v>
      </c>
    </row>
    <row r="237" spans="1:54" x14ac:dyDescent="0.25">
      <c r="A237">
        <f t="shared" si="138"/>
        <v>50.850000000000023</v>
      </c>
      <c r="C237">
        <f t="shared" si="137"/>
        <v>1.6517440379318044E+18</v>
      </c>
      <c r="D237">
        <f t="shared" si="137"/>
        <v>69915544994840.266</v>
      </c>
      <c r="E237">
        <f t="shared" si="137"/>
        <v>102320293164.12686</v>
      </c>
      <c r="F237">
        <f t="shared" si="137"/>
        <v>1356997444.9313843</v>
      </c>
      <c r="G237">
        <f t="shared" si="137"/>
        <v>204691935.55946434</v>
      </c>
      <c r="H237">
        <f t="shared" si="137"/>
        <v>990914.39907523431</v>
      </c>
      <c r="I237">
        <f t="shared" si="137"/>
        <v>2508106.0703527629</v>
      </c>
      <c r="J237">
        <f t="shared" si="137"/>
        <v>6859.4560497944512</v>
      </c>
      <c r="K237">
        <f t="shared" si="137"/>
        <v>75.880364040383284</v>
      </c>
      <c r="L237">
        <f t="shared" si="107"/>
        <v>75.880364040383284</v>
      </c>
      <c r="N237">
        <f t="shared" si="108"/>
        <v>8.6933896733252864E+17</v>
      </c>
      <c r="O237">
        <f t="shared" si="109"/>
        <v>36797655260442.25</v>
      </c>
      <c r="P237">
        <f t="shared" si="110"/>
        <v>53852785875.856247</v>
      </c>
      <c r="Q237">
        <f t="shared" si="111"/>
        <v>714209181.54283392</v>
      </c>
      <c r="R237">
        <f t="shared" si="112"/>
        <v>107732597.66287597</v>
      </c>
      <c r="S237">
        <f t="shared" si="113"/>
        <v>521533.89425012335</v>
      </c>
      <c r="T237">
        <f t="shared" si="114"/>
        <v>1320055.8265014542</v>
      </c>
      <c r="U237">
        <f t="shared" si="115"/>
        <v>3610.2400262076062</v>
      </c>
      <c r="V237">
        <f t="shared" si="116"/>
        <v>39.937033705464891</v>
      </c>
      <c r="X237">
        <f t="shared" si="117"/>
        <v>2.1767740031568004E+16</v>
      </c>
      <c r="Y237">
        <f t="shared" si="118"/>
        <v>921391797193.1637</v>
      </c>
      <c r="Z237">
        <f t="shared" si="119"/>
        <v>1348442307.2835066</v>
      </c>
      <c r="AA237">
        <f t="shared" si="120"/>
        <v>17883380.794130016</v>
      </c>
      <c r="AB237">
        <f t="shared" si="121"/>
        <v>2697561.3275989024</v>
      </c>
      <c r="AC237">
        <f t="shared" si="122"/>
        <v>13058.904126341209</v>
      </c>
      <c r="AD237">
        <f t="shared" si="123"/>
        <v>33053.426957967109</v>
      </c>
      <c r="AE237">
        <f t="shared" si="124"/>
        <v>90.398301807617457</v>
      </c>
      <c r="AF237">
        <f t="shared" si="125"/>
        <v>1</v>
      </c>
      <c r="AR237">
        <f t="shared" si="126"/>
        <v>5.5444505968837101E+17</v>
      </c>
      <c r="AS237">
        <f t="shared" si="127"/>
        <v>30564838600607.742</v>
      </c>
      <c r="AT237">
        <f t="shared" si="128"/>
        <v>52673181339.812004</v>
      </c>
      <c r="AU237">
        <f t="shared" si="129"/>
        <v>791368675.3611995</v>
      </c>
      <c r="AV237">
        <f t="shared" si="130"/>
        <v>124939435.98769115</v>
      </c>
      <c r="AW237">
        <f t="shared" si="131"/>
        <v>696497.20891270798</v>
      </c>
      <c r="AX237">
        <f t="shared" si="132"/>
        <v>1843099.5462732268</v>
      </c>
      <c r="AY237">
        <f t="shared" si="133"/>
        <v>6267.7654010229762</v>
      </c>
      <c r="AZ237">
        <f t="shared" si="134"/>
        <v>91.357566904955135</v>
      </c>
      <c r="BA237">
        <f t="shared" si="135"/>
        <v>5.5447567811900698E+17</v>
      </c>
      <c r="BB237">
        <f t="shared" si="136"/>
        <v>82736804.036716104</v>
      </c>
    </row>
    <row r="238" spans="1:54" x14ac:dyDescent="0.25">
      <c r="A238">
        <f t="shared" si="138"/>
        <v>51.850000000000023</v>
      </c>
      <c r="C238">
        <f t="shared" si="137"/>
        <v>7.9200350423389107E+17</v>
      </c>
      <c r="D238">
        <f t="shared" si="137"/>
        <v>40683321817695.258</v>
      </c>
      <c r="E238">
        <f t="shared" si="137"/>
        <v>67458823808.73465</v>
      </c>
      <c r="F238">
        <f t="shared" si="137"/>
        <v>969551424.18585849</v>
      </c>
      <c r="G238">
        <f t="shared" si="137"/>
        <v>151799807.86957842</v>
      </c>
      <c r="H238">
        <f t="shared" si="137"/>
        <v>812585.5094256989</v>
      </c>
      <c r="I238">
        <f t="shared" si="137"/>
        <v>2019752.0758611078</v>
      </c>
      <c r="J238">
        <f t="shared" si="137"/>
        <v>6178.4377490217275</v>
      </c>
      <c r="K238">
        <f t="shared" si="137"/>
        <v>74.402637870009272</v>
      </c>
      <c r="L238">
        <f t="shared" si="107"/>
        <v>74.402637870009272</v>
      </c>
      <c r="N238">
        <f t="shared" si="108"/>
        <v>4.1684394959678477E+17</v>
      </c>
      <c r="O238">
        <f t="shared" si="109"/>
        <v>21412274640892.242</v>
      </c>
      <c r="P238">
        <f t="shared" si="110"/>
        <v>35504644109.860344</v>
      </c>
      <c r="Q238">
        <f t="shared" si="111"/>
        <v>510290223.25571501</v>
      </c>
      <c r="R238">
        <f t="shared" si="112"/>
        <v>79894635.720830753</v>
      </c>
      <c r="S238">
        <f t="shared" si="113"/>
        <v>427676.5839082626</v>
      </c>
      <c r="T238">
        <f t="shared" si="114"/>
        <v>1063027.4083479515</v>
      </c>
      <c r="U238">
        <f t="shared" si="115"/>
        <v>3251.8093415903832</v>
      </c>
      <c r="V238">
        <f t="shared" si="116"/>
        <v>39.159283089478564</v>
      </c>
      <c r="X238">
        <f t="shared" si="117"/>
        <v>1.0644830975181558E+16</v>
      </c>
      <c r="Y238">
        <f t="shared" si="118"/>
        <v>546799454728.66321</v>
      </c>
      <c r="Z238">
        <f t="shared" si="119"/>
        <v>906672474.79308009</v>
      </c>
      <c r="AA238">
        <f t="shared" si="120"/>
        <v>13031143.141454021</v>
      </c>
      <c r="AB238">
        <f t="shared" si="121"/>
        <v>2040247.6607723464</v>
      </c>
      <c r="AC238">
        <f t="shared" si="122"/>
        <v>10921.461021924888</v>
      </c>
      <c r="AD238">
        <f t="shared" si="123"/>
        <v>27146.242844102755</v>
      </c>
      <c r="AE238">
        <f t="shared" si="124"/>
        <v>83.04057390836374</v>
      </c>
      <c r="AF238">
        <f t="shared" si="125"/>
        <v>1</v>
      </c>
      <c r="AR238">
        <f t="shared" si="126"/>
        <v>2.6585380064588963E+17</v>
      </c>
      <c r="AS238">
        <f t="shared" si="127"/>
        <v>17785446214947.426</v>
      </c>
      <c r="AT238">
        <f t="shared" si="128"/>
        <v>34726941739.534943</v>
      </c>
      <c r="AU238">
        <f t="shared" si="129"/>
        <v>565419359.85647333</v>
      </c>
      <c r="AV238">
        <f t="shared" si="130"/>
        <v>92655249.848118484</v>
      </c>
      <c r="AW238">
        <f t="shared" si="131"/>
        <v>571152.98574224231</v>
      </c>
      <c r="AX238">
        <f t="shared" si="132"/>
        <v>1484229.3421962131</v>
      </c>
      <c r="AY238">
        <f t="shared" si="133"/>
        <v>5645.5904218751975</v>
      </c>
      <c r="AZ238">
        <f t="shared" si="134"/>
        <v>89.597905588152372</v>
      </c>
      <c r="BA238">
        <f t="shared" si="135"/>
        <v>2.6587162147918205E+17</v>
      </c>
      <c r="BB238">
        <f t="shared" si="136"/>
        <v>57291933.963463411</v>
      </c>
    </row>
    <row r="239" spans="1:54" x14ac:dyDescent="0.25">
      <c r="A239">
        <f t="shared" si="138"/>
        <v>52.850000000000023</v>
      </c>
      <c r="C239">
        <f t="shared" si="137"/>
        <v>3.9047345990081926E+17</v>
      </c>
      <c r="D239">
        <f t="shared" si="137"/>
        <v>24163403868532.402</v>
      </c>
      <c r="E239">
        <f t="shared" si="137"/>
        <v>45181684059.842064</v>
      </c>
      <c r="F239">
        <f t="shared" si="137"/>
        <v>701597524.32702696</v>
      </c>
      <c r="G239">
        <f t="shared" si="137"/>
        <v>113855717.10411626</v>
      </c>
      <c r="H239">
        <f t="shared" si="137"/>
        <v>671371.38005801209</v>
      </c>
      <c r="I239">
        <f t="shared" si="137"/>
        <v>1639869.4481380417</v>
      </c>
      <c r="J239">
        <f t="shared" si="137"/>
        <v>5587.0963277566516</v>
      </c>
      <c r="K239">
        <f t="shared" si="137"/>
        <v>73.008004836264689</v>
      </c>
      <c r="L239">
        <f t="shared" si="107"/>
        <v>73.008004836264689</v>
      </c>
      <c r="N239">
        <f t="shared" si="108"/>
        <v>2.0551234731622067E+17</v>
      </c>
      <c r="O239">
        <f t="shared" si="109"/>
        <v>12717580983438.107</v>
      </c>
      <c r="P239">
        <f t="shared" si="110"/>
        <v>23779833715.706352</v>
      </c>
      <c r="Q239">
        <f t="shared" si="111"/>
        <v>369261854.90896159</v>
      </c>
      <c r="R239">
        <f t="shared" si="112"/>
        <v>59924061.633745402</v>
      </c>
      <c r="S239">
        <f t="shared" si="113"/>
        <v>353353.35792526952</v>
      </c>
      <c r="T239">
        <f t="shared" si="114"/>
        <v>863089.18323054828</v>
      </c>
      <c r="U239">
        <f t="shared" si="115"/>
        <v>2940.5770146087643</v>
      </c>
      <c r="V239">
        <f t="shared" si="116"/>
        <v>38.425265703297207</v>
      </c>
      <c r="X239">
        <f t="shared" si="117"/>
        <v>5348365028965460</v>
      </c>
      <c r="Y239">
        <f t="shared" si="118"/>
        <v>330969239917.23584</v>
      </c>
      <c r="Z239">
        <f t="shared" si="119"/>
        <v>618859317.7031914</v>
      </c>
      <c r="AA239">
        <f t="shared" si="120"/>
        <v>9609871.2175535019</v>
      </c>
      <c r="AB239">
        <f t="shared" si="121"/>
        <v>1559496.3505640358</v>
      </c>
      <c r="AC239">
        <f t="shared" si="122"/>
        <v>9195.8598452827064</v>
      </c>
      <c r="AD239">
        <f t="shared" si="123"/>
        <v>22461.50202043985</v>
      </c>
      <c r="AE239">
        <f t="shared" si="124"/>
        <v>76.527174524038188</v>
      </c>
      <c r="AF239">
        <f t="shared" si="125"/>
        <v>1</v>
      </c>
      <c r="AR239">
        <f t="shared" si="126"/>
        <v>1.3107120462351744E+17</v>
      </c>
      <c r="AS239">
        <f t="shared" si="127"/>
        <v>10563466813246.523</v>
      </c>
      <c r="AT239">
        <f t="shared" si="128"/>
        <v>23258954447.695671</v>
      </c>
      <c r="AU239">
        <f t="shared" si="129"/>
        <v>409155010.71326673</v>
      </c>
      <c r="AV239">
        <f t="shared" si="130"/>
        <v>69495015.184250638</v>
      </c>
      <c r="AW239">
        <f t="shared" si="131"/>
        <v>471896.07127890218</v>
      </c>
      <c r="AX239">
        <f t="shared" si="132"/>
        <v>1205070.0485813464</v>
      </c>
      <c r="AY239">
        <f t="shared" si="133"/>
        <v>5105.3437999747957</v>
      </c>
      <c r="AZ239">
        <f t="shared" si="134"/>
        <v>87.937190734605139</v>
      </c>
      <c r="BA239">
        <f t="shared" si="135"/>
        <v>1.3108179182961731E+17</v>
      </c>
      <c r="BB239">
        <f t="shared" si="136"/>
        <v>40228021.655204125</v>
      </c>
    </row>
    <row r="240" spans="1:54" x14ac:dyDescent="0.25">
      <c r="A240">
        <f t="shared" si="138"/>
        <v>53.850000000000023</v>
      </c>
      <c r="C240">
        <f t="shared" si="137"/>
        <v>1.9763461699225174E+17</v>
      </c>
      <c r="D240">
        <f t="shared" si="137"/>
        <v>14631979994704.455</v>
      </c>
      <c r="E240">
        <f t="shared" si="137"/>
        <v>30715054853.831612</v>
      </c>
      <c r="F240">
        <f t="shared" si="137"/>
        <v>513833963.63627577</v>
      </c>
      <c r="G240">
        <f t="shared" si="137"/>
        <v>86313332.33335273</v>
      </c>
      <c r="H240">
        <f t="shared" si="137"/>
        <v>558644.75946346403</v>
      </c>
      <c r="I240">
        <f t="shared" si="137"/>
        <v>1341779.827729298</v>
      </c>
      <c r="J240">
        <f t="shared" si="137"/>
        <v>5071.2660122176003</v>
      </c>
      <c r="K240">
        <f t="shared" si="137"/>
        <v>71.689877757875038</v>
      </c>
      <c r="L240">
        <f t="shared" si="107"/>
        <v>71.689877757875038</v>
      </c>
      <c r="N240">
        <f t="shared" si="108"/>
        <v>1.0401821946960619E+17</v>
      </c>
      <c r="O240">
        <f t="shared" si="109"/>
        <v>7701042102476.0293</v>
      </c>
      <c r="P240">
        <f t="shared" si="110"/>
        <v>16165818344.121902</v>
      </c>
      <c r="Q240">
        <f t="shared" si="111"/>
        <v>270438928.22961885</v>
      </c>
      <c r="R240">
        <f t="shared" si="112"/>
        <v>45428069.649133019</v>
      </c>
      <c r="S240">
        <f t="shared" si="113"/>
        <v>294023.55761234951</v>
      </c>
      <c r="T240">
        <f t="shared" si="114"/>
        <v>706199.90933120949</v>
      </c>
      <c r="U240">
        <f t="shared" si="115"/>
        <v>2669.0873748513686</v>
      </c>
      <c r="V240">
        <f t="shared" si="116"/>
        <v>37.731514609407917</v>
      </c>
      <c r="X240">
        <f t="shared" si="117"/>
        <v>2756799469790445.5</v>
      </c>
      <c r="Y240">
        <f t="shared" si="118"/>
        <v>204101059345.12006</v>
      </c>
      <c r="Z240">
        <f t="shared" si="119"/>
        <v>428443398.34932417</v>
      </c>
      <c r="AA240">
        <f t="shared" si="120"/>
        <v>7167454.8723837342</v>
      </c>
      <c r="AB240">
        <f t="shared" si="121"/>
        <v>1203982.1385226357</v>
      </c>
      <c r="AC240">
        <f t="shared" si="122"/>
        <v>7792.519347713599</v>
      </c>
      <c r="AD240">
        <f t="shared" si="123"/>
        <v>18716.447421782712</v>
      </c>
      <c r="AE240">
        <f t="shared" si="124"/>
        <v>70.738940709946021</v>
      </c>
      <c r="AF240">
        <f t="shared" si="125"/>
        <v>1</v>
      </c>
      <c r="AR240">
        <f t="shared" si="126"/>
        <v>6.6340507063045016E+16</v>
      </c>
      <c r="AS240">
        <f t="shared" si="127"/>
        <v>6396633352118.2334</v>
      </c>
      <c r="AT240">
        <f t="shared" si="128"/>
        <v>15811718323.115267</v>
      </c>
      <c r="AU240">
        <f t="shared" si="129"/>
        <v>299655762.44851279</v>
      </c>
      <c r="AV240">
        <f t="shared" si="130"/>
        <v>52683752.043533914</v>
      </c>
      <c r="AW240">
        <f t="shared" si="131"/>
        <v>392662.52299166733</v>
      </c>
      <c r="AX240">
        <f t="shared" si="132"/>
        <v>986016.89427945518</v>
      </c>
      <c r="AY240">
        <f t="shared" si="133"/>
        <v>4634.083753878901</v>
      </c>
      <c r="AZ240">
        <f t="shared" si="134"/>
        <v>86.367578395747088</v>
      </c>
      <c r="BA240">
        <f t="shared" si="135"/>
        <v>6.6346919861838368E+16</v>
      </c>
      <c r="BB240">
        <f t="shared" si="136"/>
        <v>28619884.27775484</v>
      </c>
    </row>
    <row r="241" spans="1:54" x14ac:dyDescent="0.25">
      <c r="A241">
        <f t="shared" si="138"/>
        <v>54.850000000000023</v>
      </c>
      <c r="C241">
        <f t="shared" si="137"/>
        <v>1.0254575445533677E+17</v>
      </c>
      <c r="D241">
        <f t="shared" si="137"/>
        <v>9023847549438.4277</v>
      </c>
      <c r="E241">
        <f t="shared" si="137"/>
        <v>21176383530.873669</v>
      </c>
      <c r="F241">
        <f t="shared" si="137"/>
        <v>380618377.57993245</v>
      </c>
      <c r="G241">
        <f t="shared" si="137"/>
        <v>66097737.401783437</v>
      </c>
      <c r="H241">
        <f t="shared" si="137"/>
        <v>467971.46921056462</v>
      </c>
      <c r="I241">
        <f t="shared" si="137"/>
        <v>1105936.5162906991</v>
      </c>
      <c r="J241">
        <f t="shared" si="137"/>
        <v>4619.3473293525121</v>
      </c>
      <c r="K241">
        <f t="shared" si="137"/>
        <v>70.442331003125702</v>
      </c>
      <c r="L241">
        <f t="shared" si="107"/>
        <v>70.442331003125702</v>
      </c>
      <c r="N241">
        <f t="shared" si="108"/>
        <v>5.3971449713335144E+16</v>
      </c>
      <c r="O241">
        <f t="shared" si="109"/>
        <v>4749393447072.8564</v>
      </c>
      <c r="P241">
        <f t="shared" si="110"/>
        <v>11145465016.2493</v>
      </c>
      <c r="Q241">
        <f t="shared" si="111"/>
        <v>200325461.88417497</v>
      </c>
      <c r="R241">
        <f t="shared" si="112"/>
        <v>34788282.843043916</v>
      </c>
      <c r="S241">
        <f t="shared" si="113"/>
        <v>246300.77326871824</v>
      </c>
      <c r="T241">
        <f t="shared" si="114"/>
        <v>582071.85067931539</v>
      </c>
      <c r="U241">
        <f t="shared" si="115"/>
        <v>2431.2354365013225</v>
      </c>
      <c r="V241">
        <f t="shared" si="116"/>
        <v>37.07491105427669</v>
      </c>
      <c r="X241">
        <f t="shared" si="117"/>
        <v>1455740504254275.2</v>
      </c>
      <c r="Y241">
        <f t="shared" si="118"/>
        <v>128102625522.68489</v>
      </c>
      <c r="Z241">
        <f t="shared" si="119"/>
        <v>300620141.74309504</v>
      </c>
      <c r="AA241">
        <f t="shared" si="120"/>
        <v>5403262.1033373168</v>
      </c>
      <c r="AB241">
        <f t="shared" si="121"/>
        <v>938324.10796926229</v>
      </c>
      <c r="AC241">
        <f t="shared" si="122"/>
        <v>6643.3274218282122</v>
      </c>
      <c r="AD241">
        <f t="shared" si="123"/>
        <v>15699.885289736167</v>
      </c>
      <c r="AE241">
        <f t="shared" si="124"/>
        <v>65.576298563253687</v>
      </c>
      <c r="AF241">
        <f t="shared" si="125"/>
        <v>1</v>
      </c>
      <c r="AR241">
        <f t="shared" si="126"/>
        <v>3.4421790328342416E+16</v>
      </c>
      <c r="AS241">
        <f t="shared" si="127"/>
        <v>3944937337261.562</v>
      </c>
      <c r="AT241">
        <f t="shared" si="128"/>
        <v>10901332037.185034</v>
      </c>
      <c r="AU241">
        <f t="shared" si="129"/>
        <v>221967597.20145935</v>
      </c>
      <c r="AV241">
        <f t="shared" si="130"/>
        <v>40344599.542059027</v>
      </c>
      <c r="AW241">
        <f t="shared" si="131"/>
        <v>328929.87063569814</v>
      </c>
      <c r="AX241">
        <f t="shared" si="132"/>
        <v>812705.85707933886</v>
      </c>
      <c r="AY241">
        <f t="shared" si="133"/>
        <v>4221.2130619033078</v>
      </c>
      <c r="AZ241">
        <f t="shared" si="134"/>
        <v>84.882012389509555</v>
      </c>
      <c r="BA241">
        <f t="shared" si="135"/>
        <v>3.4425746430469844E+16</v>
      </c>
      <c r="BB241">
        <f t="shared" si="136"/>
        <v>20615751.628087338</v>
      </c>
    </row>
    <row r="242" spans="1:54" x14ac:dyDescent="0.25">
      <c r="A242">
        <f t="shared" si="138"/>
        <v>55.850000000000023</v>
      </c>
      <c r="C242">
        <f t="shared" si="137"/>
        <v>5.447237411111024E+16</v>
      </c>
      <c r="D242">
        <f t="shared" si="137"/>
        <v>5662358590297.2285</v>
      </c>
      <c r="E242">
        <f t="shared" si="137"/>
        <v>14795703617.78697</v>
      </c>
      <c r="F242">
        <f t="shared" si="137"/>
        <v>284986280.91628122</v>
      </c>
      <c r="G242">
        <f t="shared" si="137"/>
        <v>51102882.055940755</v>
      </c>
      <c r="H242">
        <f t="shared" si="137"/>
        <v>394509.45292386226</v>
      </c>
      <c r="I242">
        <f t="shared" si="137"/>
        <v>917879.01809237315</v>
      </c>
      <c r="J242">
        <f t="shared" si="137"/>
        <v>4221.7881709273897</v>
      </c>
      <c r="K242">
        <f t="shared" si="137"/>
        <v>69.260021015562558</v>
      </c>
      <c r="L242">
        <f t="shared" si="107"/>
        <v>69.260021015562558</v>
      </c>
      <c r="N242">
        <f t="shared" si="108"/>
        <v>2.8669670584794864E+16</v>
      </c>
      <c r="O242">
        <f t="shared" si="109"/>
        <v>2980188731735.3838</v>
      </c>
      <c r="P242">
        <f t="shared" si="110"/>
        <v>7787212430.4141951</v>
      </c>
      <c r="Q242">
        <f t="shared" si="111"/>
        <v>149992779.4296217</v>
      </c>
      <c r="R242">
        <f t="shared" si="112"/>
        <v>26896253.713653032</v>
      </c>
      <c r="S242">
        <f t="shared" si="113"/>
        <v>207636.55417045383</v>
      </c>
      <c r="T242">
        <f t="shared" si="114"/>
        <v>483094.22004861746</v>
      </c>
      <c r="U242">
        <f t="shared" si="115"/>
        <v>2221.9937741723106</v>
      </c>
      <c r="V242">
        <f t="shared" si="116"/>
        <v>36.45264263976977</v>
      </c>
      <c r="X242">
        <f t="shared" si="117"/>
        <v>786490868936791.5</v>
      </c>
      <c r="Y242">
        <f t="shared" si="118"/>
        <v>81755080452.905304</v>
      </c>
      <c r="Z242">
        <f t="shared" si="119"/>
        <v>213625456.66081175</v>
      </c>
      <c r="AA242">
        <f t="shared" si="120"/>
        <v>4114729.9226525719</v>
      </c>
      <c r="AB242">
        <f t="shared" si="121"/>
        <v>737840.98397050821</v>
      </c>
      <c r="AC242">
        <f t="shared" si="122"/>
        <v>5696.0631420428963</v>
      </c>
      <c r="AD242">
        <f t="shared" si="123"/>
        <v>13252.652896049916</v>
      </c>
      <c r="AE242">
        <f t="shared" si="124"/>
        <v>60.955629366308798</v>
      </c>
      <c r="AF242">
        <f t="shared" si="125"/>
        <v>1</v>
      </c>
      <c r="AR242">
        <f t="shared" si="126"/>
        <v>1.8284878299435848E+16</v>
      </c>
      <c r="AS242">
        <f t="shared" si="127"/>
        <v>2475401949938.833</v>
      </c>
      <c r="AT242">
        <f t="shared" si="128"/>
        <v>7616639433.8534098</v>
      </c>
      <c r="AU242">
        <f t="shared" si="129"/>
        <v>166197230.17109072</v>
      </c>
      <c r="AV242">
        <f t="shared" si="130"/>
        <v>31192071.13632955</v>
      </c>
      <c r="AW242">
        <f t="shared" si="131"/>
        <v>277294.71840607846</v>
      </c>
      <c r="AX242">
        <f t="shared" si="132"/>
        <v>674510.54483069677</v>
      </c>
      <c r="AY242">
        <f t="shared" si="133"/>
        <v>3858.0049648191334</v>
      </c>
      <c r="AZ242">
        <f t="shared" si="134"/>
        <v>83.474129663132828</v>
      </c>
      <c r="BA242">
        <f t="shared" si="135"/>
        <v>1.8287361516370276E+16</v>
      </c>
      <c r="BB242">
        <f t="shared" si="136"/>
        <v>15025641.259654462</v>
      </c>
    </row>
    <row r="243" spans="1:54" x14ac:dyDescent="0.25">
      <c r="A243">
        <f t="shared" si="138"/>
        <v>56.850000000000023</v>
      </c>
      <c r="C243">
        <f t="shared" si="137"/>
        <v>2.9586964254804268E+16</v>
      </c>
      <c r="D243">
        <f t="shared" si="137"/>
        <v>3611796590234.1929</v>
      </c>
      <c r="E243">
        <f t="shared" si="137"/>
        <v>10468816649.989267</v>
      </c>
      <c r="F243">
        <f t="shared" si="137"/>
        <v>215565429.79438785</v>
      </c>
      <c r="G243">
        <f t="shared" si="137"/>
        <v>39868994.516406052</v>
      </c>
      <c r="H243">
        <f t="shared" si="137"/>
        <v>334583.47813476244</v>
      </c>
      <c r="I243">
        <f t="shared" si="137"/>
        <v>766811.02328700037</v>
      </c>
      <c r="J243">
        <f t="shared" si="137"/>
        <v>3870.6798568441955</v>
      </c>
      <c r="K243">
        <f t="shared" si="137"/>
        <v>68.138117858831521</v>
      </c>
      <c r="L243">
        <f t="shared" si="107"/>
        <v>68.138117858831521</v>
      </c>
      <c r="N243">
        <f t="shared" si="108"/>
        <v>1.5572086449896984E+16</v>
      </c>
      <c r="O243">
        <f t="shared" si="109"/>
        <v>1900945573807.47</v>
      </c>
      <c r="P243">
        <f t="shared" si="110"/>
        <v>5509903499.9943514</v>
      </c>
      <c r="Q243">
        <f t="shared" si="111"/>
        <v>113455489.3654673</v>
      </c>
      <c r="R243">
        <f t="shared" si="112"/>
        <v>20983681.324424237</v>
      </c>
      <c r="S243">
        <f t="shared" si="113"/>
        <v>176096.56743934867</v>
      </c>
      <c r="T243">
        <f t="shared" si="114"/>
        <v>403584.74909842125</v>
      </c>
      <c r="U243">
        <f t="shared" si="115"/>
        <v>2037.1999246548398</v>
      </c>
      <c r="V243">
        <f t="shared" si="116"/>
        <v>35.862167294121853</v>
      </c>
      <c r="X243">
        <f t="shared" si="117"/>
        <v>434220450821704.62</v>
      </c>
      <c r="Y243">
        <f t="shared" si="118"/>
        <v>53006990855.208374</v>
      </c>
      <c r="Z243">
        <f t="shared" si="119"/>
        <v>153641118.64196998</v>
      </c>
      <c r="AA243">
        <f t="shared" si="120"/>
        <v>3163654.0099477954</v>
      </c>
      <c r="AB243">
        <f t="shared" si="121"/>
        <v>585120.2787697569</v>
      </c>
      <c r="AC243">
        <f t="shared" si="122"/>
        <v>4910.3715900687503</v>
      </c>
      <c r="AD243">
        <f t="shared" si="123"/>
        <v>11253.774647484079</v>
      </c>
      <c r="AE243">
        <f t="shared" si="124"/>
        <v>56.80638060569072</v>
      </c>
      <c r="AF243">
        <f t="shared" si="125"/>
        <v>1</v>
      </c>
      <c r="AR243">
        <f t="shared" si="126"/>
        <v>9931530422106444</v>
      </c>
      <c r="AS243">
        <f t="shared" si="127"/>
        <v>1578961872455.5002</v>
      </c>
      <c r="AT243">
        <f t="shared" si="128"/>
        <v>5389213232.8575792</v>
      </c>
      <c r="AU243">
        <f t="shared" si="129"/>
        <v>125712638.89160103</v>
      </c>
      <c r="AV243">
        <f t="shared" si="130"/>
        <v>24335154.384487174</v>
      </c>
      <c r="AW243">
        <f t="shared" si="131"/>
        <v>235173.81038924219</v>
      </c>
      <c r="AX243">
        <f t="shared" si="132"/>
        <v>563497.21692346339</v>
      </c>
      <c r="AY243">
        <f t="shared" si="133"/>
        <v>3537.2341312813915</v>
      </c>
      <c r="AZ243">
        <f t="shared" si="134"/>
        <v>82.138178777456318</v>
      </c>
      <c r="BA243">
        <f t="shared" si="135"/>
        <v>9933114924042216</v>
      </c>
      <c r="BB243">
        <f t="shared" si="136"/>
        <v>11073890.393396787</v>
      </c>
    </row>
    <row r="244" spans="1:54" x14ac:dyDescent="0.25">
      <c r="A244">
        <f t="shared" si="138"/>
        <v>57.850000000000023</v>
      </c>
      <c r="C244">
        <f t="shared" si="137"/>
        <v>1.6413029837210144E+16</v>
      </c>
      <c r="D244">
        <f t="shared" si="137"/>
        <v>2339915891024.833</v>
      </c>
      <c r="E244">
        <f t="shared" si="137"/>
        <v>7496414962.9071503</v>
      </c>
      <c r="F244">
        <f t="shared" ref="D244:K276" si="139">F$5/100*EXP(5.372697*(1+F$8)*(1-F$2+273.15)/$A244)</f>
        <v>164636442.04589814</v>
      </c>
      <c r="G244">
        <f t="shared" si="139"/>
        <v>31372736.486704357</v>
      </c>
      <c r="H244">
        <f t="shared" si="139"/>
        <v>285381.1665625181</v>
      </c>
      <c r="I244">
        <f t="shared" si="139"/>
        <v>644601.3912390389</v>
      </c>
      <c r="J244">
        <f t="shared" si="139"/>
        <v>3559.4406380381679</v>
      </c>
      <c r="K244">
        <f t="shared" si="139"/>
        <v>67.072246059940127</v>
      </c>
      <c r="L244">
        <f t="shared" si="107"/>
        <v>67.072246059940127</v>
      </c>
      <c r="N244">
        <f t="shared" si="108"/>
        <v>8638436756426392</v>
      </c>
      <c r="O244">
        <f t="shared" si="109"/>
        <v>1231534679486.7542</v>
      </c>
      <c r="P244">
        <f t="shared" si="110"/>
        <v>3945481559.4248161</v>
      </c>
      <c r="Q244">
        <f t="shared" si="111"/>
        <v>86650758.971525341</v>
      </c>
      <c r="R244">
        <f t="shared" si="112"/>
        <v>16511966.571949663</v>
      </c>
      <c r="S244">
        <f t="shared" si="113"/>
        <v>150200.6139802727</v>
      </c>
      <c r="T244">
        <f t="shared" si="114"/>
        <v>339263.89012580994</v>
      </c>
      <c r="U244">
        <f t="shared" si="115"/>
        <v>1873.3898094937726</v>
      </c>
      <c r="V244">
        <f t="shared" si="116"/>
        <v>35.301182136810596</v>
      </c>
      <c r="X244">
        <f t="shared" si="117"/>
        <v>244706727467310.28</v>
      </c>
      <c r="Y244">
        <f t="shared" si="118"/>
        <v>34886499684.73893</v>
      </c>
      <c r="Z244">
        <f t="shared" si="119"/>
        <v>111766272.9858169</v>
      </c>
      <c r="AA244">
        <f t="shared" si="120"/>
        <v>2454613.5207514637</v>
      </c>
      <c r="AB244">
        <f t="shared" si="121"/>
        <v>467745.42869292968</v>
      </c>
      <c r="AC244">
        <f t="shared" si="122"/>
        <v>4254.8324132083326</v>
      </c>
      <c r="AD244">
        <f t="shared" si="123"/>
        <v>9610.5532333445517</v>
      </c>
      <c r="AE244">
        <f t="shared" si="124"/>
        <v>53.068755664708469</v>
      </c>
      <c r="AF244">
        <f t="shared" si="125"/>
        <v>1</v>
      </c>
      <c r="AR244">
        <f t="shared" si="126"/>
        <v>5509402848611773</v>
      </c>
      <c r="AS244">
        <f t="shared" si="127"/>
        <v>1022936337741.7269</v>
      </c>
      <c r="AT244">
        <f t="shared" si="128"/>
        <v>3859058771.4710417</v>
      </c>
      <c r="AU244">
        <f t="shared" si="129"/>
        <v>96012063.056605265</v>
      </c>
      <c r="AV244">
        <f t="shared" si="130"/>
        <v>19149226.200070817</v>
      </c>
      <c r="AW244">
        <f t="shared" si="131"/>
        <v>200590.37562253419</v>
      </c>
      <c r="AX244">
        <f t="shared" si="132"/>
        <v>473690.65019540495</v>
      </c>
      <c r="AY244">
        <f t="shared" si="133"/>
        <v>3252.8875076284153</v>
      </c>
      <c r="AZ244">
        <f t="shared" si="134"/>
        <v>80.86894946367525</v>
      </c>
      <c r="BA244">
        <f t="shared" si="135"/>
        <v>5510429759847190</v>
      </c>
      <c r="BB244">
        <f t="shared" si="136"/>
        <v>8248029.8881096737</v>
      </c>
    </row>
    <row r="245" spans="1:54" x14ac:dyDescent="0.25">
      <c r="A245">
        <f>A244+$B$11</f>
        <v>58.850000000000023</v>
      </c>
      <c r="C245">
        <f t="shared" ref="C245:C306" si="140">C$5/100*EXP(5.372697*(1+C$8)*(1-C$2+273.15)/$A245)</f>
        <v>9289111872984628</v>
      </c>
      <c r="D245">
        <f t="shared" si="139"/>
        <v>1538452564855.1455</v>
      </c>
      <c r="E245">
        <f t="shared" si="139"/>
        <v>5429238511.0129957</v>
      </c>
      <c r="F245">
        <f t="shared" si="139"/>
        <v>126896851.39602576</v>
      </c>
      <c r="G245">
        <f t="shared" si="139"/>
        <v>24888959.817528144</v>
      </c>
      <c r="H245">
        <f t="shared" si="139"/>
        <v>244733.69207759874</v>
      </c>
      <c r="I245">
        <f t="shared" si="139"/>
        <v>545075.26954476978</v>
      </c>
      <c r="J245">
        <f t="shared" si="139"/>
        <v>3282.5661499133703</v>
      </c>
      <c r="K245">
        <f t="shared" si="139"/>
        <v>66.058433327531731</v>
      </c>
      <c r="L245">
        <f t="shared" si="107"/>
        <v>66.058433327531731</v>
      </c>
      <c r="N245">
        <f t="shared" si="108"/>
        <v>4889006248939278</v>
      </c>
      <c r="O245">
        <f t="shared" si="109"/>
        <v>809711876239.55029</v>
      </c>
      <c r="P245">
        <f t="shared" si="110"/>
        <v>2857493953.1647348</v>
      </c>
      <c r="Q245">
        <f t="shared" si="111"/>
        <v>66787816.524224088</v>
      </c>
      <c r="R245">
        <f t="shared" si="112"/>
        <v>13099452.535541128</v>
      </c>
      <c r="S245">
        <f t="shared" si="113"/>
        <v>128807.20635663092</v>
      </c>
      <c r="T245">
        <f t="shared" si="114"/>
        <v>286881.72081303672</v>
      </c>
      <c r="U245">
        <f t="shared" si="115"/>
        <v>1727.6663946912477</v>
      </c>
      <c r="V245">
        <f t="shared" si="116"/>
        <v>34.767596488174597</v>
      </c>
      <c r="X245">
        <f t="shared" si="117"/>
        <v>140619621221218.5</v>
      </c>
      <c r="Y245">
        <f t="shared" si="118"/>
        <v>23289268112.478104</v>
      </c>
      <c r="Z245">
        <f t="shared" si="119"/>
        <v>82188423.756489635</v>
      </c>
      <c r="AA245">
        <f t="shared" si="120"/>
        <v>1920978.8213844588</v>
      </c>
      <c r="AB245">
        <f t="shared" si="121"/>
        <v>376771.87550185149</v>
      </c>
      <c r="AC245">
        <f t="shared" si="122"/>
        <v>3704.8061806757837</v>
      </c>
      <c r="AD245">
        <f t="shared" si="123"/>
        <v>8251.4107902343203</v>
      </c>
      <c r="AE245">
        <f t="shared" si="124"/>
        <v>49.691855900331618</v>
      </c>
      <c r="AF245">
        <f t="shared" si="125"/>
        <v>1</v>
      </c>
      <c r="AR245">
        <f t="shared" si="126"/>
        <v>3118099456449535.5</v>
      </c>
      <c r="AS245">
        <f t="shared" si="127"/>
        <v>672562222650.58728</v>
      </c>
      <c r="AT245">
        <f t="shared" si="128"/>
        <v>2794902710.7052054</v>
      </c>
      <c r="AU245">
        <f t="shared" si="129"/>
        <v>74003230.294923842</v>
      </c>
      <c r="AV245">
        <f t="shared" si="130"/>
        <v>15191672.174216596</v>
      </c>
      <c r="AW245">
        <f t="shared" si="131"/>
        <v>172019.98457054899</v>
      </c>
      <c r="AX245">
        <f t="shared" si="132"/>
        <v>400553.21299558214</v>
      </c>
      <c r="AY245">
        <f t="shared" si="133"/>
        <v>2999.9363333646161</v>
      </c>
      <c r="AZ245">
        <f t="shared" si="134"/>
        <v>79.661711557582251</v>
      </c>
      <c r="BA245">
        <f t="shared" si="135"/>
        <v>3118774903345451.5</v>
      </c>
      <c r="BB245">
        <f t="shared" si="136"/>
        <v>6205110.3026829716</v>
      </c>
    </row>
    <row r="246" spans="1:54" x14ac:dyDescent="0.25">
      <c r="A246">
        <f t="shared" si="138"/>
        <v>59.850000000000023</v>
      </c>
      <c r="C246">
        <f t="shared" si="140"/>
        <v>5358222774999726</v>
      </c>
      <c r="D246">
        <f t="shared" si="139"/>
        <v>1025778815631.1166</v>
      </c>
      <c r="E246">
        <f t="shared" si="139"/>
        <v>3974718887.6290426</v>
      </c>
      <c r="F246">
        <f t="shared" si="139"/>
        <v>98663004.872072428</v>
      </c>
      <c r="G246">
        <f t="shared" si="139"/>
        <v>19898530.86526449</v>
      </c>
      <c r="H246">
        <f t="shared" si="139"/>
        <v>210956.14229252588</v>
      </c>
      <c r="I246">
        <f t="shared" si="139"/>
        <v>463506.28567729529</v>
      </c>
      <c r="J246">
        <f t="shared" si="139"/>
        <v>3035.4314713024869</v>
      </c>
      <c r="K246">
        <f t="shared" si="139"/>
        <v>65.093065962992924</v>
      </c>
      <c r="L246">
        <f t="shared" si="107"/>
        <v>65.093065962992924</v>
      </c>
      <c r="N246">
        <f t="shared" si="108"/>
        <v>2820117249999856</v>
      </c>
      <c r="O246">
        <f t="shared" si="109"/>
        <v>539883587174.27191</v>
      </c>
      <c r="P246">
        <f t="shared" si="110"/>
        <v>2091957309.2784436</v>
      </c>
      <c r="Q246">
        <f t="shared" si="111"/>
        <v>51927897.301090755</v>
      </c>
      <c r="R246">
        <f t="shared" si="112"/>
        <v>10472910.981718153</v>
      </c>
      <c r="S246">
        <f t="shared" si="113"/>
        <v>111029.54857501363</v>
      </c>
      <c r="T246">
        <f t="shared" si="114"/>
        <v>243950.67667226068</v>
      </c>
      <c r="U246">
        <f t="shared" si="115"/>
        <v>1597.5955112118352</v>
      </c>
      <c r="V246">
        <f t="shared" si="116"/>
        <v>34.259508401575225</v>
      </c>
      <c r="X246">
        <f t="shared" si="117"/>
        <v>82316337319953.75</v>
      </c>
      <c r="Y246">
        <f t="shared" si="118"/>
        <v>15758649565.136448</v>
      </c>
      <c r="Z246">
        <f t="shared" si="119"/>
        <v>61062093.616680652</v>
      </c>
      <c r="AA246">
        <f t="shared" si="120"/>
        <v>1515722.1957891011</v>
      </c>
      <c r="AB246">
        <f t="shared" si="121"/>
        <v>305693.55692321074</v>
      </c>
      <c r="AC246">
        <f t="shared" si="122"/>
        <v>3240.8389307159055</v>
      </c>
      <c r="AD246">
        <f t="shared" si="123"/>
        <v>7120.6706708332113</v>
      </c>
      <c r="AE246">
        <f t="shared" si="124"/>
        <v>46.632178503132842</v>
      </c>
      <c r="AF246">
        <f t="shared" si="125"/>
        <v>1</v>
      </c>
      <c r="AR246">
        <f t="shared" si="126"/>
        <v>1798608064012258.7</v>
      </c>
      <c r="AS246">
        <f t="shared" si="127"/>
        <v>448437667790.05084</v>
      </c>
      <c r="AT246">
        <f t="shared" si="128"/>
        <v>2046134567.9041433</v>
      </c>
      <c r="AU246">
        <f t="shared" si="129"/>
        <v>57537921.698187113</v>
      </c>
      <c r="AV246">
        <f t="shared" si="130"/>
        <v>12145624.600637883</v>
      </c>
      <c r="AW246">
        <f t="shared" si="131"/>
        <v>148278.3421101922</v>
      </c>
      <c r="AX246">
        <f t="shared" si="132"/>
        <v>340611.69881313713</v>
      </c>
      <c r="AY246">
        <f t="shared" si="133"/>
        <v>2774.155303197067</v>
      </c>
      <c r="AZ246">
        <f t="shared" si="134"/>
        <v>78.512161903566977</v>
      </c>
      <c r="BA246">
        <f t="shared" si="135"/>
        <v>1799058617989905.7</v>
      </c>
      <c r="BB246">
        <f t="shared" si="136"/>
        <v>4712812.3474309482</v>
      </c>
    </row>
    <row r="247" spans="1:54" x14ac:dyDescent="0.25">
      <c r="A247">
        <f t="shared" si="138"/>
        <v>60.850000000000023</v>
      </c>
      <c r="C247">
        <f t="shared" si="140"/>
        <v>3147177154561723</v>
      </c>
      <c r="D247">
        <f t="shared" si="139"/>
        <v>693120999001.40173</v>
      </c>
      <c r="E247">
        <f t="shared" si="139"/>
        <v>2939850677.1392221</v>
      </c>
      <c r="F247">
        <f t="shared" si="139"/>
        <v>77348190.042433441</v>
      </c>
      <c r="G247">
        <f t="shared" si="139"/>
        <v>16026162.861582128</v>
      </c>
      <c r="H247">
        <f t="shared" si="139"/>
        <v>182730.31684173888</v>
      </c>
      <c r="I247">
        <f t="shared" si="139"/>
        <v>396249.46825856343</v>
      </c>
      <c r="J247">
        <f t="shared" si="139"/>
        <v>2814.1332153363514</v>
      </c>
      <c r="K247">
        <f t="shared" si="139"/>
        <v>64.172849978791234</v>
      </c>
      <c r="L247">
        <f t="shared" si="107"/>
        <v>64.172849978791234</v>
      </c>
      <c r="N247">
        <f t="shared" si="108"/>
        <v>1656409028716696.5</v>
      </c>
      <c r="O247">
        <f t="shared" si="109"/>
        <v>364800525790.21143</v>
      </c>
      <c r="P247">
        <f t="shared" si="110"/>
        <v>1547289830.0732749</v>
      </c>
      <c r="Q247">
        <f t="shared" si="111"/>
        <v>40709573.706543915</v>
      </c>
      <c r="R247">
        <f t="shared" si="112"/>
        <v>8434822.5587274358</v>
      </c>
      <c r="S247">
        <f t="shared" si="113"/>
        <v>96173.850969336258</v>
      </c>
      <c r="T247">
        <f t="shared" si="114"/>
        <v>208552.35171503338</v>
      </c>
      <c r="U247">
        <f t="shared" si="115"/>
        <v>1481.1227449138692</v>
      </c>
      <c r="V247">
        <f t="shared" si="116"/>
        <v>33.775184199363807</v>
      </c>
      <c r="X247">
        <f t="shared" si="117"/>
        <v>49042190826834.828</v>
      </c>
      <c r="Y247">
        <f t="shared" si="118"/>
        <v>10800844893.603359</v>
      </c>
      <c r="Z247">
        <f t="shared" si="119"/>
        <v>45811440.166843556</v>
      </c>
      <c r="AA247">
        <f t="shared" si="120"/>
        <v>1205310.1906491076</v>
      </c>
      <c r="AB247">
        <f t="shared" si="121"/>
        <v>249734.31703405234</v>
      </c>
      <c r="AC247">
        <f t="shared" si="122"/>
        <v>2847.4708058334672</v>
      </c>
      <c r="AD247">
        <f t="shared" si="123"/>
        <v>6174.7213718811254</v>
      </c>
      <c r="AE247">
        <f t="shared" si="124"/>
        <v>43.852395775883515</v>
      </c>
      <c r="AF247">
        <f t="shared" si="125"/>
        <v>1</v>
      </c>
      <c r="AR247">
        <f t="shared" si="126"/>
        <v>1056420840783381.1</v>
      </c>
      <c r="AS247">
        <f t="shared" si="127"/>
        <v>303010317187.7229</v>
      </c>
      <c r="AT247">
        <f t="shared" si="128"/>
        <v>1513397617.8109126</v>
      </c>
      <c r="AU247">
        <f t="shared" si="129"/>
        <v>45107628.023729414</v>
      </c>
      <c r="AV247">
        <f t="shared" si="130"/>
        <v>9782016.727557132</v>
      </c>
      <c r="AW247">
        <f t="shared" si="131"/>
        <v>128438.90851405938</v>
      </c>
      <c r="AX247">
        <f t="shared" si="132"/>
        <v>291187.57601517526</v>
      </c>
      <c r="AY247">
        <f t="shared" si="133"/>
        <v>2571.9783020284599</v>
      </c>
      <c r="AZ247">
        <f t="shared" si="134"/>
        <v>77.416378054727474</v>
      </c>
      <c r="BA247">
        <f t="shared" si="135"/>
        <v>1056725419810107.2</v>
      </c>
      <c r="BB247">
        <f t="shared" si="136"/>
        <v>3611923.7031202386</v>
      </c>
    </row>
    <row r="248" spans="1:54" x14ac:dyDescent="0.25">
      <c r="A248">
        <f t="shared" si="138"/>
        <v>61.850000000000023</v>
      </c>
      <c r="C248">
        <f t="shared" si="140"/>
        <v>1880591715971701</v>
      </c>
      <c r="D248">
        <f t="shared" si="139"/>
        <v>474317850934.1684</v>
      </c>
      <c r="E248">
        <f t="shared" si="139"/>
        <v>2195733211.0873356</v>
      </c>
      <c r="F248">
        <f t="shared" si="139"/>
        <v>61117285.213876262</v>
      </c>
      <c r="G248">
        <f t="shared" si="139"/>
        <v>12998026.751126165</v>
      </c>
      <c r="H248">
        <f t="shared" si="139"/>
        <v>159017.97857509786</v>
      </c>
      <c r="I248">
        <f t="shared" si="139"/>
        <v>340473.59485953185</v>
      </c>
      <c r="J248">
        <f t="shared" si="139"/>
        <v>2615.3628641427727</v>
      </c>
      <c r="K248">
        <f t="shared" si="139"/>
        <v>63.294777099298628</v>
      </c>
      <c r="L248">
        <f t="shared" si="107"/>
        <v>63.294777099298628</v>
      </c>
      <c r="N248">
        <f t="shared" si="108"/>
        <v>989785113669316.37</v>
      </c>
      <c r="O248">
        <f t="shared" si="109"/>
        <v>249640974175.87811</v>
      </c>
      <c r="P248">
        <f t="shared" si="110"/>
        <v>1155649058.4670188</v>
      </c>
      <c r="Q248">
        <f t="shared" si="111"/>
        <v>32166992.217829615</v>
      </c>
      <c r="R248">
        <f t="shared" si="112"/>
        <v>6841066.7111190343</v>
      </c>
      <c r="S248">
        <f t="shared" si="113"/>
        <v>83693.672934262038</v>
      </c>
      <c r="T248">
        <f t="shared" si="114"/>
        <v>179196.62887343782</v>
      </c>
      <c r="U248">
        <f t="shared" si="115"/>
        <v>1376.5067706014593</v>
      </c>
      <c r="V248">
        <f t="shared" si="116"/>
        <v>33.313040578578224</v>
      </c>
      <c r="X248">
        <f t="shared" si="117"/>
        <v>29711641341613.004</v>
      </c>
      <c r="Y248">
        <f t="shared" si="118"/>
        <v>7493791315.3567982</v>
      </c>
      <c r="Z248">
        <f t="shared" si="119"/>
        <v>34690590.783542968</v>
      </c>
      <c r="AA248">
        <f t="shared" si="120"/>
        <v>965597.60559696332</v>
      </c>
      <c r="AB248">
        <f t="shared" si="121"/>
        <v>205357.01912235972</v>
      </c>
      <c r="AC248">
        <f t="shared" si="122"/>
        <v>2512.3396568033722</v>
      </c>
      <c r="AD248">
        <f t="shared" si="123"/>
        <v>5379.1736137309917</v>
      </c>
      <c r="AE248">
        <f t="shared" si="124"/>
        <v>41.320358234925415</v>
      </c>
      <c r="AF248">
        <f t="shared" si="125"/>
        <v>1</v>
      </c>
      <c r="AR248">
        <f t="shared" si="126"/>
        <v>631262933158192.5</v>
      </c>
      <c r="AS248">
        <f t="shared" si="127"/>
        <v>207356583722.96637</v>
      </c>
      <c r="AT248">
        <f t="shared" si="128"/>
        <v>1130335441.0454738</v>
      </c>
      <c r="AU248">
        <f t="shared" si="129"/>
        <v>35642149.893438935</v>
      </c>
      <c r="AV248">
        <f t="shared" si="130"/>
        <v>7933709.3495838325</v>
      </c>
      <c r="AW248">
        <f t="shared" si="131"/>
        <v>111771.92524831589</v>
      </c>
      <c r="AX248">
        <f t="shared" si="132"/>
        <v>250200.30183485488</v>
      </c>
      <c r="AY248">
        <f t="shared" si="133"/>
        <v>2390.3826841592509</v>
      </c>
      <c r="AZ248">
        <f t="shared" si="134"/>
        <v>76.370777786996086</v>
      </c>
      <c r="BA248">
        <f t="shared" si="135"/>
        <v>631471464017654.62</v>
      </c>
      <c r="BB248">
        <f t="shared" si="136"/>
        <v>2792121.7738877293</v>
      </c>
    </row>
    <row r="249" spans="1:54" x14ac:dyDescent="0.25">
      <c r="A249">
        <f t="shared" si="138"/>
        <v>62.850000000000023</v>
      </c>
      <c r="C249">
        <f t="shared" si="140"/>
        <v>1142310187842783.5</v>
      </c>
      <c r="D249">
        <f t="shared" si="139"/>
        <v>328527850755.77136</v>
      </c>
      <c r="E249">
        <f t="shared" si="139"/>
        <v>1655263526.7522461</v>
      </c>
      <c r="F249">
        <f t="shared" si="139"/>
        <v>48655605.540156849</v>
      </c>
      <c r="G249">
        <f t="shared" si="139"/>
        <v>10612545.401891375</v>
      </c>
      <c r="H249">
        <f t="shared" si="139"/>
        <v>138996.14411535385</v>
      </c>
      <c r="I249">
        <f t="shared" si="139"/>
        <v>293964.41903430736</v>
      </c>
      <c r="J249">
        <f t="shared" si="139"/>
        <v>2436.3046312671599</v>
      </c>
      <c r="K249">
        <f t="shared" si="139"/>
        <v>62.45609495151092</v>
      </c>
      <c r="L249">
        <f t="shared" si="107"/>
        <v>62.45609495151092</v>
      </c>
      <c r="N249">
        <f t="shared" si="108"/>
        <v>601215888338307.12</v>
      </c>
      <c r="O249">
        <f t="shared" si="109"/>
        <v>172909395134.61652</v>
      </c>
      <c r="P249">
        <f t="shared" si="110"/>
        <v>871191329.86960328</v>
      </c>
      <c r="Q249">
        <f t="shared" si="111"/>
        <v>25608213.442187816</v>
      </c>
      <c r="R249">
        <f t="shared" si="112"/>
        <v>5585550.2115217764</v>
      </c>
      <c r="S249">
        <f t="shared" si="113"/>
        <v>73155.865323870443</v>
      </c>
      <c r="T249">
        <f t="shared" si="114"/>
        <v>154718.11528121441</v>
      </c>
      <c r="U249">
        <f t="shared" si="115"/>
        <v>1282.2655954037684</v>
      </c>
      <c r="V249">
        <f t="shared" si="116"/>
        <v>32.871628921847851</v>
      </c>
      <c r="X249">
        <f t="shared" si="117"/>
        <v>18289811246278.52</v>
      </c>
      <c r="Y249">
        <f t="shared" si="118"/>
        <v>5260140759.8542747</v>
      </c>
      <c r="Z249">
        <f t="shared" si="119"/>
        <v>26502834.1595379</v>
      </c>
      <c r="AA249">
        <f t="shared" si="120"/>
        <v>779036.94712152006</v>
      </c>
      <c r="AB249">
        <f t="shared" si="121"/>
        <v>169920.09202833837</v>
      </c>
      <c r="AC249">
        <f t="shared" si="122"/>
        <v>2225.501677991017</v>
      </c>
      <c r="AD249">
        <f t="shared" si="123"/>
        <v>4706.7370968763371</v>
      </c>
      <c r="AE249">
        <f t="shared" si="124"/>
        <v>39.008276664729607</v>
      </c>
      <c r="AF249">
        <f t="shared" si="125"/>
        <v>1</v>
      </c>
      <c r="AR249">
        <f t="shared" si="126"/>
        <v>383442122832882.37</v>
      </c>
      <c r="AS249">
        <f t="shared" si="127"/>
        <v>143621861704.22238</v>
      </c>
      <c r="AT249">
        <f t="shared" si="128"/>
        <v>852108543.81162632</v>
      </c>
      <c r="AU249">
        <f t="shared" si="129"/>
        <v>28374794.335371617</v>
      </c>
      <c r="AV249">
        <f t="shared" si="130"/>
        <v>6477664.2390011195</v>
      </c>
      <c r="AW249">
        <f t="shared" si="131"/>
        <v>97698.93184979049</v>
      </c>
      <c r="AX249">
        <f t="shared" si="132"/>
        <v>216022.72243934689</v>
      </c>
      <c r="AY249">
        <f t="shared" si="133"/>
        <v>2226.7959608961391</v>
      </c>
      <c r="AZ249">
        <f t="shared" si="134"/>
        <v>75.372083602550831</v>
      </c>
      <c r="BA249">
        <f t="shared" si="135"/>
        <v>383586631971612.87</v>
      </c>
      <c r="BB249">
        <f t="shared" si="136"/>
        <v>2176151.9780907552</v>
      </c>
    </row>
    <row r="250" spans="1:54" x14ac:dyDescent="0.25">
      <c r="A250">
        <f t="shared" si="138"/>
        <v>63.850000000000023</v>
      </c>
      <c r="C250">
        <f t="shared" si="140"/>
        <v>704783014092620.12</v>
      </c>
      <c r="D250">
        <f t="shared" si="139"/>
        <v>230181764392.14789</v>
      </c>
      <c r="E250">
        <f t="shared" si="139"/>
        <v>1258921042.1320231</v>
      </c>
      <c r="F250">
        <f t="shared" si="139"/>
        <v>39012492.962555103</v>
      </c>
      <c r="G250">
        <f t="shared" si="139"/>
        <v>8720069.955130998</v>
      </c>
      <c r="H250">
        <f t="shared" si="139"/>
        <v>122008.45456821825</v>
      </c>
      <c r="I250">
        <f t="shared" si="139"/>
        <v>254978.86130754469</v>
      </c>
      <c r="J250">
        <f t="shared" si="139"/>
        <v>2274.5526873809104</v>
      </c>
      <c r="K250">
        <f t="shared" si="139"/>
        <v>61.654280862066507</v>
      </c>
      <c r="L250">
        <f t="shared" si="107"/>
        <v>61.654280862066507</v>
      </c>
      <c r="N250">
        <f t="shared" si="108"/>
        <v>370938428469800.06</v>
      </c>
      <c r="O250">
        <f t="shared" si="109"/>
        <v>121148297048.4989</v>
      </c>
      <c r="P250">
        <f t="shared" si="110"/>
        <v>662590022.17474902</v>
      </c>
      <c r="Q250">
        <f t="shared" si="111"/>
        <v>20532891.032923739</v>
      </c>
      <c r="R250">
        <f t="shared" si="112"/>
        <v>4589510.5027005253</v>
      </c>
      <c r="S250">
        <f t="shared" si="113"/>
        <v>64214.976088535921</v>
      </c>
      <c r="T250">
        <f t="shared" si="114"/>
        <v>134199.40068818143</v>
      </c>
      <c r="U250">
        <f t="shared" si="115"/>
        <v>1197.1329933583738</v>
      </c>
      <c r="V250">
        <f t="shared" si="116"/>
        <v>32.449621506350795</v>
      </c>
      <c r="X250">
        <f t="shared" si="117"/>
        <v>11431209710634.154</v>
      </c>
      <c r="Y250">
        <f t="shared" si="118"/>
        <v>3733427122.5563807</v>
      </c>
      <c r="Z250">
        <f t="shared" si="119"/>
        <v>20419037.000017762</v>
      </c>
      <c r="AA250">
        <f t="shared" si="120"/>
        <v>632762.1118448237</v>
      </c>
      <c r="AB250">
        <f t="shared" si="121"/>
        <v>141434.94714729727</v>
      </c>
      <c r="AC250">
        <f t="shared" si="122"/>
        <v>1978.91294590195</v>
      </c>
      <c r="AD250">
        <f t="shared" si="123"/>
        <v>4135.6229890668192</v>
      </c>
      <c r="AE250">
        <f t="shared" si="124"/>
        <v>36.892047974244633</v>
      </c>
      <c r="AF250">
        <f t="shared" si="125"/>
        <v>1</v>
      </c>
      <c r="AR250">
        <f t="shared" si="126"/>
        <v>236576280187589.12</v>
      </c>
      <c r="AS250">
        <f t="shared" si="127"/>
        <v>100628100346.46826</v>
      </c>
      <c r="AT250">
        <f t="shared" si="128"/>
        <v>648076489.96294188</v>
      </c>
      <c r="AU250">
        <f t="shared" si="129"/>
        <v>22751160.152598068</v>
      </c>
      <c r="AV250">
        <f t="shared" si="130"/>
        <v>5322539.0387822222</v>
      </c>
      <c r="AW250">
        <f t="shared" si="131"/>
        <v>85758.585257988016</v>
      </c>
      <c r="AX250">
        <f t="shared" si="132"/>
        <v>187373.92420022737</v>
      </c>
      <c r="AY250">
        <f t="shared" si="133"/>
        <v>2079.0201783652583</v>
      </c>
      <c r="AZ250">
        <f t="shared" si="134"/>
        <v>74.41729152757145</v>
      </c>
      <c r="BA250">
        <f t="shared" si="135"/>
        <v>236677584713410.72</v>
      </c>
      <c r="BB250">
        <f t="shared" si="136"/>
        <v>1709369.9103146226</v>
      </c>
    </row>
    <row r="251" spans="1:54" x14ac:dyDescent="0.25">
      <c r="A251">
        <f t="shared" si="138"/>
        <v>64.850000000000023</v>
      </c>
      <c r="C251">
        <f t="shared" si="140"/>
        <v>441361982724711.94</v>
      </c>
      <c r="D251">
        <f t="shared" si="139"/>
        <v>163055149227.57205</v>
      </c>
      <c r="E251">
        <f t="shared" si="139"/>
        <v>965596752.52092278</v>
      </c>
      <c r="F251">
        <f t="shared" si="139"/>
        <v>31494376.798594467</v>
      </c>
      <c r="G251">
        <f t="shared" si="139"/>
        <v>7208602.0395710832</v>
      </c>
      <c r="H251">
        <f t="shared" si="139"/>
        <v>107528.36984298563</v>
      </c>
      <c r="I251">
        <f t="shared" si="139"/>
        <v>222136.1465930714</v>
      </c>
      <c r="J251">
        <f t="shared" si="139"/>
        <v>2128.0437544408974</v>
      </c>
      <c r="K251">
        <f t="shared" si="139"/>
        <v>60.887018767191407</v>
      </c>
      <c r="L251">
        <f t="shared" si="107"/>
        <v>60.887018767191407</v>
      </c>
      <c r="N251">
        <f t="shared" si="108"/>
        <v>232295780381427.34</v>
      </c>
      <c r="O251">
        <f t="shared" si="109"/>
        <v>85818499593.458984</v>
      </c>
      <c r="P251">
        <f t="shared" si="110"/>
        <v>508208817.11627519</v>
      </c>
      <c r="Q251">
        <f t="shared" si="111"/>
        <v>16575987.788733931</v>
      </c>
      <c r="R251">
        <f t="shared" si="112"/>
        <v>3794001.0734584648</v>
      </c>
      <c r="S251">
        <f t="shared" si="113"/>
        <v>56593.878864729282</v>
      </c>
      <c r="T251">
        <f t="shared" si="114"/>
        <v>116913.76136477443</v>
      </c>
      <c r="U251">
        <f t="shared" si="115"/>
        <v>1120.0230286531039</v>
      </c>
      <c r="V251">
        <f t="shared" si="116"/>
        <v>32.04579935115337</v>
      </c>
      <c r="X251">
        <f t="shared" si="117"/>
        <v>7248868341087.79</v>
      </c>
      <c r="Y251">
        <f t="shared" si="118"/>
        <v>2677995285.8429866</v>
      </c>
      <c r="Z251">
        <f t="shared" si="119"/>
        <v>15858827.908999687</v>
      </c>
      <c r="AA251">
        <f t="shared" si="120"/>
        <v>517259.30151083396</v>
      </c>
      <c r="AB251">
        <f t="shared" si="121"/>
        <v>118393.0858420579</v>
      </c>
      <c r="AC251">
        <f t="shared" si="122"/>
        <v>1766.0311182935866</v>
      </c>
      <c r="AD251">
        <f t="shared" si="123"/>
        <v>3648.3334393893515</v>
      </c>
      <c r="AE251">
        <f t="shared" si="124"/>
        <v>34.950697168763014</v>
      </c>
      <c r="AF251">
        <f t="shared" si="125"/>
        <v>1</v>
      </c>
      <c r="AR251">
        <f t="shared" si="126"/>
        <v>148153082581967.06</v>
      </c>
      <c r="AS251">
        <f t="shared" si="127"/>
        <v>71282492606.991776</v>
      </c>
      <c r="AT251">
        <f t="shared" si="128"/>
        <v>497076888.41781527</v>
      </c>
      <c r="AU251">
        <f t="shared" si="129"/>
        <v>18366773.398894288</v>
      </c>
      <c r="AV251">
        <f t="shared" si="130"/>
        <v>4399972.4176012957</v>
      </c>
      <c r="AW251">
        <f t="shared" si="131"/>
        <v>75580.789753884528</v>
      </c>
      <c r="AX251">
        <f t="shared" si="132"/>
        <v>163239.2352963413</v>
      </c>
      <c r="AY251">
        <f t="shared" si="133"/>
        <v>1945.170335866919</v>
      </c>
      <c r="AZ251">
        <f t="shared" si="134"/>
        <v>73.503643616836371</v>
      </c>
      <c r="BA251">
        <f t="shared" si="135"/>
        <v>148224885159046.97</v>
      </c>
      <c r="BB251">
        <f t="shared" si="136"/>
        <v>1352751.586144106</v>
      </c>
    </row>
    <row r="252" spans="1:54" x14ac:dyDescent="0.25">
      <c r="A252">
        <f t="shared" si="138"/>
        <v>65.850000000000023</v>
      </c>
      <c r="C252">
        <f t="shared" si="140"/>
        <v>280354708935686.56</v>
      </c>
      <c r="D252">
        <f t="shared" si="139"/>
        <v>116720173445.04942</v>
      </c>
      <c r="E252">
        <f t="shared" si="139"/>
        <v>746606975.69723153</v>
      </c>
      <c r="F252">
        <f t="shared" si="139"/>
        <v>25590928.64156365</v>
      </c>
      <c r="G252">
        <f t="shared" si="139"/>
        <v>5993671.7816290157</v>
      </c>
      <c r="H252">
        <f t="shared" si="139"/>
        <v>95131.121598871541</v>
      </c>
      <c r="I252">
        <f t="shared" si="139"/>
        <v>194335.93733029126</v>
      </c>
      <c r="J252">
        <f t="shared" si="139"/>
        <v>1995.0019605739883</v>
      </c>
      <c r="K252">
        <f t="shared" si="139"/>
        <v>60.152178817149981</v>
      </c>
      <c r="L252">
        <f t="shared" si="107"/>
        <v>60.152178817149981</v>
      </c>
      <c r="N252">
        <f t="shared" si="108"/>
        <v>147555109966150.84</v>
      </c>
      <c r="O252">
        <f t="shared" si="109"/>
        <v>61431670234.236542</v>
      </c>
      <c r="P252">
        <f t="shared" si="110"/>
        <v>392951039.84064817</v>
      </c>
      <c r="Q252">
        <f t="shared" si="111"/>
        <v>13468909.811349289</v>
      </c>
      <c r="R252">
        <f t="shared" si="112"/>
        <v>3154564.0955942189</v>
      </c>
      <c r="S252">
        <f t="shared" si="113"/>
        <v>50069.01136782713</v>
      </c>
      <c r="T252">
        <f t="shared" si="114"/>
        <v>102282.07227910067</v>
      </c>
      <c r="U252">
        <f t="shared" si="115"/>
        <v>1050.0010318810466</v>
      </c>
      <c r="V252">
        <f t="shared" si="116"/>
        <v>31.659041482710517</v>
      </c>
      <c r="X252">
        <f t="shared" si="117"/>
        <v>4660757339944.5117</v>
      </c>
      <c r="Y252">
        <f t="shared" si="118"/>
        <v>1940414723.7933691</v>
      </c>
      <c r="Z252">
        <f t="shared" si="119"/>
        <v>12411968.949067669</v>
      </c>
      <c r="AA252">
        <f t="shared" si="120"/>
        <v>425436.4371298122</v>
      </c>
      <c r="AB252">
        <f t="shared" si="121"/>
        <v>99641.806822135608</v>
      </c>
      <c r="AC252">
        <f t="shared" si="122"/>
        <v>1581.5074943178736</v>
      </c>
      <c r="AD252">
        <f t="shared" si="123"/>
        <v>3230.7381237349987</v>
      </c>
      <c r="AE252">
        <f t="shared" si="124"/>
        <v>33.165913518085127</v>
      </c>
      <c r="AF252">
        <f t="shared" si="125"/>
        <v>1</v>
      </c>
      <c r="AR252">
        <f t="shared" si="126"/>
        <v>94107367582447.406</v>
      </c>
      <c r="AS252">
        <f t="shared" si="127"/>
        <v>51026324161.757706</v>
      </c>
      <c r="AT252">
        <f t="shared" si="128"/>
        <v>384343745.56532437</v>
      </c>
      <c r="AU252">
        <f t="shared" si="129"/>
        <v>14924022.67033579</v>
      </c>
      <c r="AV252">
        <f t="shared" si="130"/>
        <v>3658405.8309067502</v>
      </c>
      <c r="AW252">
        <f t="shared" si="131"/>
        <v>66866.983181860327</v>
      </c>
      <c r="AX252">
        <f t="shared" si="132"/>
        <v>142810.06530070596</v>
      </c>
      <c r="AY252">
        <f t="shared" si="133"/>
        <v>1823.6240055685917</v>
      </c>
      <c r="AZ252">
        <f t="shared" si="134"/>
        <v>72.628603666909868</v>
      </c>
      <c r="BA252">
        <f t="shared" si="135"/>
        <v>94158797044356.516</v>
      </c>
      <c r="BB252">
        <f t="shared" si="136"/>
        <v>1078171.7323776528</v>
      </c>
    </row>
    <row r="253" spans="1:54" x14ac:dyDescent="0.25">
      <c r="A253">
        <f t="shared" si="138"/>
        <v>66.850000000000023</v>
      </c>
      <c r="C253">
        <f t="shared" si="140"/>
        <v>180516616642555.37</v>
      </c>
      <c r="D253">
        <f t="shared" si="139"/>
        <v>84391954051.440933</v>
      </c>
      <c r="E253">
        <f t="shared" si="139"/>
        <v>581741722.42405236</v>
      </c>
      <c r="F253">
        <f t="shared" si="139"/>
        <v>20923583.429900106</v>
      </c>
      <c r="G253">
        <f t="shared" si="139"/>
        <v>5011099.3297781637</v>
      </c>
      <c r="H253">
        <f t="shared" si="139"/>
        <v>84472.200704037983</v>
      </c>
      <c r="I253">
        <f t="shared" si="139"/>
        <v>170696.34069860258</v>
      </c>
      <c r="J253">
        <f t="shared" si="139"/>
        <v>1873.8935248493008</v>
      </c>
      <c r="K253">
        <f t="shared" si="139"/>
        <v>59.4477993192639</v>
      </c>
      <c r="L253">
        <f t="shared" si="107"/>
        <v>59.4477993192639</v>
      </c>
      <c r="N253">
        <f t="shared" si="108"/>
        <v>95008745601344.937</v>
      </c>
      <c r="O253">
        <f t="shared" si="109"/>
        <v>44416817921.81102</v>
      </c>
      <c r="P253">
        <f t="shared" si="110"/>
        <v>306179853.90739602</v>
      </c>
      <c r="Q253">
        <f t="shared" si="111"/>
        <v>11012412.331526373</v>
      </c>
      <c r="R253">
        <f t="shared" si="112"/>
        <v>2637420.699883244</v>
      </c>
      <c r="S253">
        <f t="shared" si="113"/>
        <v>44459.053002125256</v>
      </c>
      <c r="T253">
        <f t="shared" si="114"/>
        <v>89840.179315053989</v>
      </c>
      <c r="U253">
        <f t="shared" si="115"/>
        <v>986.25974992068461</v>
      </c>
      <c r="V253">
        <f t="shared" si="116"/>
        <v>31.288315431191528</v>
      </c>
      <c r="X253">
        <f t="shared" si="117"/>
        <v>3036556755837.04</v>
      </c>
      <c r="Y253">
        <f t="shared" si="118"/>
        <v>1419597613.6679957</v>
      </c>
      <c r="Z253">
        <f t="shared" si="119"/>
        <v>9785757.0689843949</v>
      </c>
      <c r="AA253">
        <f t="shared" si="120"/>
        <v>351965.65170613263</v>
      </c>
      <c r="AB253">
        <f t="shared" si="121"/>
        <v>84294.109910883286</v>
      </c>
      <c r="AC253">
        <f t="shared" si="122"/>
        <v>1420.9474811738739</v>
      </c>
      <c r="AD253">
        <f t="shared" si="123"/>
        <v>2871.3651750484378</v>
      </c>
      <c r="AE253">
        <f t="shared" si="124"/>
        <v>31.521663481360708</v>
      </c>
      <c r="AF253">
        <f t="shared" si="125"/>
        <v>1</v>
      </c>
      <c r="AR253">
        <f t="shared" si="126"/>
        <v>60594464996191.086</v>
      </c>
      <c r="AS253">
        <f t="shared" si="127"/>
        <v>36893461318.686539</v>
      </c>
      <c r="AT253">
        <f t="shared" si="128"/>
        <v>299473216.820867</v>
      </c>
      <c r="AU253">
        <f t="shared" si="129"/>
        <v>12202137.815845858</v>
      </c>
      <c r="AV253">
        <f t="shared" si="130"/>
        <v>3058665.3153208164</v>
      </c>
      <c r="AW253">
        <f t="shared" si="131"/>
        <v>59375.016165052082</v>
      </c>
      <c r="AX253">
        <f t="shared" si="132"/>
        <v>125438.34936676908</v>
      </c>
      <c r="AY253">
        <f t="shared" si="133"/>
        <v>1712.9799327351152</v>
      </c>
      <c r="AZ253">
        <f t="shared" si="134"/>
        <v>71.789835714072311</v>
      </c>
      <c r="BA253">
        <f t="shared" si="135"/>
        <v>60631673378127.852</v>
      </c>
      <c r="BB253">
        <f t="shared" si="136"/>
        <v>865181.58643590612</v>
      </c>
    </row>
    <row r="254" spans="1:54" x14ac:dyDescent="0.25">
      <c r="A254">
        <f t="shared" si="138"/>
        <v>67.850000000000023</v>
      </c>
      <c r="C254">
        <f t="shared" si="140"/>
        <v>117750348673693.47</v>
      </c>
      <c r="D254">
        <f t="shared" si="139"/>
        <v>61603844515.113831</v>
      </c>
      <c r="E254">
        <f t="shared" si="139"/>
        <v>456628001.78191608</v>
      </c>
      <c r="F254">
        <f t="shared" si="139"/>
        <v>17209324.695766062</v>
      </c>
      <c r="G254">
        <f t="shared" si="139"/>
        <v>4211775.1629088102</v>
      </c>
      <c r="H254">
        <f t="shared" si="139"/>
        <v>75270.753266012733</v>
      </c>
      <c r="I254">
        <f t="shared" si="139"/>
        <v>150506.65299525348</v>
      </c>
      <c r="J254">
        <f t="shared" si="139"/>
        <v>1763.3893605622568</v>
      </c>
      <c r="K254">
        <f t="shared" si="139"/>
        <v>58.772070715819488</v>
      </c>
      <c r="L254">
        <f t="shared" si="107"/>
        <v>58.772070715819488</v>
      </c>
      <c r="N254">
        <f t="shared" si="108"/>
        <v>61973867722996.562</v>
      </c>
      <c r="O254">
        <f t="shared" si="109"/>
        <v>32423076060.586227</v>
      </c>
      <c r="P254">
        <f t="shared" si="110"/>
        <v>240330527.25364006</v>
      </c>
      <c r="Q254">
        <f t="shared" si="111"/>
        <v>9057539.3135610856</v>
      </c>
      <c r="R254">
        <f t="shared" si="112"/>
        <v>2216723.7699520052</v>
      </c>
      <c r="S254">
        <f t="shared" si="113"/>
        <v>39616.185929480387</v>
      </c>
      <c r="T254">
        <f t="shared" si="114"/>
        <v>79214.027892238679</v>
      </c>
      <c r="U254">
        <f t="shared" si="115"/>
        <v>928.0996634538194</v>
      </c>
      <c r="V254">
        <f t="shared" si="116"/>
        <v>30.932668797799732</v>
      </c>
      <c r="X254">
        <f t="shared" si="117"/>
        <v>2003508592423.969</v>
      </c>
      <c r="Y254">
        <f t="shared" si="118"/>
        <v>1048182304.3633568</v>
      </c>
      <c r="Z254">
        <f t="shared" si="119"/>
        <v>7769472.7482012473</v>
      </c>
      <c r="AA254">
        <f t="shared" si="120"/>
        <v>292814.67346927908</v>
      </c>
      <c r="AB254">
        <f t="shared" si="121"/>
        <v>71662.868291199076</v>
      </c>
      <c r="AC254">
        <f t="shared" si="122"/>
        <v>1280.7231793817391</v>
      </c>
      <c r="AD254">
        <f t="shared" si="123"/>
        <v>2560.8533298579537</v>
      </c>
      <c r="AE254">
        <f t="shared" si="124"/>
        <v>30.003866446849745</v>
      </c>
      <c r="AF254">
        <f t="shared" si="125"/>
        <v>1</v>
      </c>
      <c r="AR254">
        <f t="shared" si="126"/>
        <v>39525554565016.445</v>
      </c>
      <c r="AS254">
        <f t="shared" si="127"/>
        <v>26931229170.711613</v>
      </c>
      <c r="AT254">
        <f t="shared" si="128"/>
        <v>235066269.85497236</v>
      </c>
      <c r="AU254">
        <f t="shared" si="129"/>
        <v>10036070.354447806</v>
      </c>
      <c r="AV254">
        <f t="shared" si="130"/>
        <v>2570775.504187285</v>
      </c>
      <c r="AW254">
        <f t="shared" si="131"/>
        <v>52907.481468740181</v>
      </c>
      <c r="AX254">
        <f t="shared" si="132"/>
        <v>110601.82211793571</v>
      </c>
      <c r="AY254">
        <f t="shared" si="133"/>
        <v>1612.0238702724428</v>
      </c>
      <c r="AZ254">
        <f t="shared" si="134"/>
        <v>70.985184955375033</v>
      </c>
      <c r="BA254">
        <f t="shared" si="135"/>
        <v>39552733632495.18</v>
      </c>
      <c r="BB254">
        <f t="shared" si="136"/>
        <v>698788.48980760609</v>
      </c>
    </row>
    <row r="255" spans="1:54" x14ac:dyDescent="0.25">
      <c r="A255">
        <f t="shared" si="138"/>
        <v>68.850000000000023</v>
      </c>
      <c r="C255">
        <f t="shared" si="140"/>
        <v>77767357393445.172</v>
      </c>
      <c r="D255">
        <f t="shared" si="139"/>
        <v>45382178935.256378</v>
      </c>
      <c r="E255">
        <f t="shared" si="139"/>
        <v>360952328.28535795</v>
      </c>
      <c r="F255">
        <f t="shared" si="139"/>
        <v>14234985.096395081</v>
      </c>
      <c r="G255">
        <f t="shared" si="139"/>
        <v>3557865.9912399435</v>
      </c>
      <c r="H255">
        <f t="shared" si="139"/>
        <v>67296.688099970735</v>
      </c>
      <c r="I255">
        <f t="shared" si="139"/>
        <v>133191.10795817449</v>
      </c>
      <c r="J255">
        <f t="shared" si="139"/>
        <v>1662.3340865118764</v>
      </c>
      <c r="K255">
        <f t="shared" si="139"/>
        <v>58.123321337033545</v>
      </c>
      <c r="L255">
        <f t="shared" si="107"/>
        <v>58.123321337033545</v>
      </c>
      <c r="N255">
        <f t="shared" si="108"/>
        <v>40930188101813.25</v>
      </c>
      <c r="O255">
        <f t="shared" si="109"/>
        <v>23885357334.345463</v>
      </c>
      <c r="P255">
        <f t="shared" si="110"/>
        <v>189974909.62387261</v>
      </c>
      <c r="Q255">
        <f t="shared" si="111"/>
        <v>7492097.4191553062</v>
      </c>
      <c r="R255">
        <f t="shared" si="112"/>
        <v>1872561.0480210229</v>
      </c>
      <c r="S255">
        <f t="shared" si="113"/>
        <v>35419.309526300385</v>
      </c>
      <c r="T255">
        <f t="shared" si="114"/>
        <v>70100.583135881316</v>
      </c>
      <c r="U255">
        <f t="shared" si="115"/>
        <v>874.91267711151397</v>
      </c>
      <c r="V255">
        <f t="shared" si="116"/>
        <v>30.591221756333447</v>
      </c>
      <c r="X255">
        <f t="shared" si="117"/>
        <v>1337971671345.2048</v>
      </c>
      <c r="Y255">
        <f t="shared" si="118"/>
        <v>780791219.27846396</v>
      </c>
      <c r="Z255">
        <f t="shared" si="119"/>
        <v>6210111.879056978</v>
      </c>
      <c r="AA255">
        <f t="shared" si="120"/>
        <v>244910.04245700588</v>
      </c>
      <c r="AB255">
        <f t="shared" si="121"/>
        <v>61212.365525523273</v>
      </c>
      <c r="AC255">
        <f t="shared" si="122"/>
        <v>1157.8259217112623</v>
      </c>
      <c r="AD255">
        <f t="shared" si="123"/>
        <v>2291.5261016460727</v>
      </c>
      <c r="AE255">
        <f t="shared" si="124"/>
        <v>28.600122089938321</v>
      </c>
      <c r="AF255">
        <f t="shared" si="125"/>
        <v>1</v>
      </c>
      <c r="AR255">
        <f t="shared" si="126"/>
        <v>26104363703837.656</v>
      </c>
      <c r="AS255">
        <f t="shared" si="127"/>
        <v>19839636159.201061</v>
      </c>
      <c r="AT255">
        <f t="shared" si="128"/>
        <v>185813653.93729219</v>
      </c>
      <c r="AU255">
        <f t="shared" si="129"/>
        <v>8301506.1556380931</v>
      </c>
      <c r="AV255">
        <f t="shared" si="130"/>
        <v>2171643.7933151522</v>
      </c>
      <c r="AW255">
        <f t="shared" si="131"/>
        <v>47302.652067780531</v>
      </c>
      <c r="AX255">
        <f t="shared" si="132"/>
        <v>97877.377859770757</v>
      </c>
      <c r="AY255">
        <f t="shared" si="133"/>
        <v>1519.700267582577</v>
      </c>
      <c r="AZ255">
        <f t="shared" si="134"/>
        <v>70.212660783416638</v>
      </c>
      <c r="BA255">
        <f t="shared" si="135"/>
        <v>26124399773570.684</v>
      </c>
      <c r="BB255">
        <f t="shared" si="136"/>
        <v>567911.48429548403</v>
      </c>
    </row>
    <row r="256" spans="1:54" x14ac:dyDescent="0.25">
      <c r="A256">
        <f t="shared" si="138"/>
        <v>69.850000000000023</v>
      </c>
      <c r="C256">
        <f t="shared" si="140"/>
        <v>51974593671972.008</v>
      </c>
      <c r="D256">
        <f t="shared" si="139"/>
        <v>33725864092.325882</v>
      </c>
      <c r="E256">
        <f t="shared" si="139"/>
        <v>287250587.49257511</v>
      </c>
      <c r="F256">
        <f t="shared" si="139"/>
        <v>11838856.088896221</v>
      </c>
      <c r="G256">
        <f t="shared" si="139"/>
        <v>3020035.7038011951</v>
      </c>
      <c r="H256">
        <f t="shared" si="139"/>
        <v>60360.608177290684</v>
      </c>
      <c r="I256">
        <f t="shared" si="139"/>
        <v>118280.89632629434</v>
      </c>
      <c r="J256">
        <f t="shared" si="139"/>
        <v>1569.7202467356065</v>
      </c>
      <c r="K256">
        <f t="shared" si="139"/>
        <v>57.500004706152716</v>
      </c>
      <c r="L256">
        <f t="shared" si="107"/>
        <v>57.500004706152716</v>
      </c>
      <c r="N256">
        <f t="shared" si="108"/>
        <v>27355049301037.898</v>
      </c>
      <c r="O256">
        <f t="shared" si="109"/>
        <v>17750454785.434677</v>
      </c>
      <c r="P256">
        <f t="shared" si="110"/>
        <v>151184519.73293427</v>
      </c>
      <c r="Q256">
        <f t="shared" si="111"/>
        <v>6230976.8888927484</v>
      </c>
      <c r="R256">
        <f t="shared" si="112"/>
        <v>1589492.4756848395</v>
      </c>
      <c r="S256">
        <f t="shared" si="113"/>
        <v>31768.741145942466</v>
      </c>
      <c r="T256">
        <f t="shared" si="114"/>
        <v>62253.103329628604</v>
      </c>
      <c r="U256">
        <f t="shared" si="115"/>
        <v>826.16855091347713</v>
      </c>
      <c r="V256">
        <f t="shared" si="116"/>
        <v>30.263160371659325</v>
      </c>
      <c r="X256">
        <f t="shared" si="117"/>
        <v>903905902922.65723</v>
      </c>
      <c r="Y256">
        <f t="shared" si="118"/>
        <v>586536718.81729579</v>
      </c>
      <c r="Z256">
        <f t="shared" si="119"/>
        <v>4995661.9822995979</v>
      </c>
      <c r="AA256">
        <f t="shared" si="120"/>
        <v>205893.13252055124</v>
      </c>
      <c r="AB256">
        <f t="shared" si="121"/>
        <v>52522.355767355963</v>
      </c>
      <c r="AC256">
        <f t="shared" si="122"/>
        <v>1049.7496215131939</v>
      </c>
      <c r="AD256">
        <f t="shared" si="123"/>
        <v>2057.058898181931</v>
      </c>
      <c r="AE256">
        <f t="shared" si="124"/>
        <v>27.299480317566662</v>
      </c>
      <c r="AF256">
        <f t="shared" si="125"/>
        <v>1</v>
      </c>
      <c r="AR256">
        <f t="shared" si="126"/>
        <v>17446442081195.373</v>
      </c>
      <c r="AS256">
        <f t="shared" si="127"/>
        <v>14743868374.24966</v>
      </c>
      <c r="AT256">
        <f t="shared" si="128"/>
        <v>147872938.19347313</v>
      </c>
      <c r="AU256">
        <f t="shared" si="129"/>
        <v>6904140.6385949338</v>
      </c>
      <c r="AV256">
        <f t="shared" si="130"/>
        <v>1843364.0687221733</v>
      </c>
      <c r="AW256">
        <f t="shared" si="131"/>
        <v>42427.404139835729</v>
      </c>
      <c r="AX256">
        <f t="shared" si="132"/>
        <v>86920.50896647101</v>
      </c>
      <c r="AY256">
        <f t="shared" si="133"/>
        <v>1435.0887178397654</v>
      </c>
      <c r="AZ256">
        <f t="shared" si="134"/>
        <v>69.470421669384294</v>
      </c>
      <c r="BA256">
        <f t="shared" si="135"/>
        <v>17461342700864.996</v>
      </c>
      <c r="BB256">
        <f t="shared" si="136"/>
        <v>464297.46080443339</v>
      </c>
    </row>
    <row r="257" spans="1:54" x14ac:dyDescent="0.25">
      <c r="A257">
        <f t="shared" si="138"/>
        <v>70.850000000000023</v>
      </c>
      <c r="C257">
        <f t="shared" si="140"/>
        <v>35133794302391.309</v>
      </c>
      <c r="D257">
        <f t="shared" si="139"/>
        <v>25274357772.629395</v>
      </c>
      <c r="E257">
        <f t="shared" si="139"/>
        <v>230076346.94956225</v>
      </c>
      <c r="F257">
        <f t="shared" si="139"/>
        <v>9897422.1101269219</v>
      </c>
      <c r="G257">
        <f t="shared" si="139"/>
        <v>2575394.7953832354</v>
      </c>
      <c r="H257">
        <f t="shared" si="139"/>
        <v>54305.903831441115</v>
      </c>
      <c r="I257">
        <f t="shared" si="139"/>
        <v>105392.44240866473</v>
      </c>
      <c r="J257">
        <f t="shared" si="139"/>
        <v>1484.6667816635611</v>
      </c>
      <c r="K257">
        <f t="shared" si="139"/>
        <v>56.90068820491814</v>
      </c>
      <c r="L257">
        <f t="shared" si="107"/>
        <v>56.90068820491814</v>
      </c>
      <c r="N257">
        <f t="shared" si="108"/>
        <v>18491470685469.109</v>
      </c>
      <c r="O257">
        <f t="shared" si="109"/>
        <v>13302293564.541788</v>
      </c>
      <c r="P257">
        <f t="shared" si="110"/>
        <v>121092814.18398014</v>
      </c>
      <c r="Q257">
        <f t="shared" si="111"/>
        <v>5209169.5316457488</v>
      </c>
      <c r="R257">
        <f t="shared" si="112"/>
        <v>1355470.9449385451</v>
      </c>
      <c r="S257">
        <f t="shared" si="113"/>
        <v>28582.054648126905</v>
      </c>
      <c r="T257">
        <f t="shared" si="114"/>
        <v>55469.706530876181</v>
      </c>
      <c r="U257">
        <f t="shared" si="115"/>
        <v>781.40356929661118</v>
      </c>
      <c r="V257">
        <f t="shared" si="116"/>
        <v>29.947730634167442</v>
      </c>
      <c r="X257">
        <f t="shared" si="117"/>
        <v>617458161065.87207</v>
      </c>
      <c r="Y257">
        <f t="shared" si="118"/>
        <v>444183692.14811778</v>
      </c>
      <c r="Z257">
        <f t="shared" si="119"/>
        <v>4043472.1302663591</v>
      </c>
      <c r="AA257">
        <f t="shared" si="120"/>
        <v>173942.04573559886</v>
      </c>
      <c r="AB257">
        <f t="shared" si="121"/>
        <v>45261.224013818421</v>
      </c>
      <c r="AC257">
        <f t="shared" si="122"/>
        <v>954.39801423609583</v>
      </c>
      <c r="AD257">
        <f t="shared" si="123"/>
        <v>1852.2173585864516</v>
      </c>
      <c r="AE257">
        <f t="shared" si="124"/>
        <v>26.092246482446512</v>
      </c>
      <c r="AF257">
        <f t="shared" si="125"/>
        <v>1</v>
      </c>
      <c r="AR257">
        <f t="shared" si="126"/>
        <v>11793448761868.156</v>
      </c>
      <c r="AS257">
        <f t="shared" si="127"/>
        <v>11049140304.653765</v>
      </c>
      <c r="AT257">
        <f t="shared" si="128"/>
        <v>118440368.69134812</v>
      </c>
      <c r="AU257">
        <f t="shared" si="129"/>
        <v>5771942.4610102037</v>
      </c>
      <c r="AV257">
        <f t="shared" si="130"/>
        <v>1571965.0821508875</v>
      </c>
      <c r="AW257">
        <f t="shared" si="131"/>
        <v>38171.659519607092</v>
      </c>
      <c r="AX257">
        <f t="shared" si="132"/>
        <v>77449.342272172667</v>
      </c>
      <c r="AY257">
        <f t="shared" si="133"/>
        <v>1357.3842893426133</v>
      </c>
      <c r="AZ257">
        <f t="shared" si="134"/>
        <v>68.756761666004138</v>
      </c>
      <c r="BA257">
        <f t="shared" si="135"/>
        <v>11804623803496.187</v>
      </c>
      <c r="BB257">
        <f t="shared" si="136"/>
        <v>381753.97357389634</v>
      </c>
    </row>
    <row r="258" spans="1:54" x14ac:dyDescent="0.25">
      <c r="A258">
        <f t="shared" si="138"/>
        <v>71.850000000000023</v>
      </c>
      <c r="C258">
        <f t="shared" si="140"/>
        <v>24010042293665.379</v>
      </c>
      <c r="D258">
        <f t="shared" si="139"/>
        <v>19093454896.160549</v>
      </c>
      <c r="E258">
        <f t="shared" si="139"/>
        <v>185424058.0403204</v>
      </c>
      <c r="F258">
        <f t="shared" si="139"/>
        <v>8315717.4200529978</v>
      </c>
      <c r="G258">
        <f t="shared" si="139"/>
        <v>2205976.6026002569</v>
      </c>
      <c r="H258">
        <f t="shared" si="139"/>
        <v>49002.510438797122</v>
      </c>
      <c r="I258">
        <f t="shared" si="139"/>
        <v>94210.443099443844</v>
      </c>
      <c r="J258">
        <f t="shared" si="139"/>
        <v>1406.4009836835394</v>
      </c>
      <c r="K258">
        <f t="shared" si="139"/>
        <v>56.324042934003913</v>
      </c>
      <c r="L258">
        <f t="shared" si="107"/>
        <v>56.324042934003913</v>
      </c>
      <c r="N258">
        <f t="shared" si="108"/>
        <v>12636864365087.043</v>
      </c>
      <c r="O258">
        <f t="shared" si="109"/>
        <v>10049186787.452921</v>
      </c>
      <c r="P258">
        <f t="shared" si="110"/>
        <v>97591609.494905472</v>
      </c>
      <c r="Q258">
        <f t="shared" si="111"/>
        <v>4376693.3789752619</v>
      </c>
      <c r="R258">
        <f t="shared" si="112"/>
        <v>1161040.3171580301</v>
      </c>
      <c r="S258">
        <f t="shared" si="113"/>
        <v>25790.794967787959</v>
      </c>
      <c r="T258">
        <f t="shared" si="114"/>
        <v>49584.443736549394</v>
      </c>
      <c r="U258">
        <f t="shared" si="115"/>
        <v>740.21104404396817</v>
      </c>
      <c r="V258">
        <f t="shared" si="116"/>
        <v>29.644233123159957</v>
      </c>
      <c r="X258">
        <f t="shared" si="117"/>
        <v>426284070584.18127</v>
      </c>
      <c r="Y258">
        <f t="shared" si="118"/>
        <v>338992975.31842238</v>
      </c>
      <c r="Z258">
        <f t="shared" si="119"/>
        <v>3292094.2528501679</v>
      </c>
      <c r="AA258">
        <f t="shared" si="120"/>
        <v>147640.63421009571</v>
      </c>
      <c r="AB258">
        <f t="shared" si="121"/>
        <v>39165.807134708833</v>
      </c>
      <c r="AC258">
        <f t="shared" si="122"/>
        <v>870.0105298942126</v>
      </c>
      <c r="AD258">
        <f t="shared" si="123"/>
        <v>1672.6505803184662</v>
      </c>
      <c r="AE258">
        <f t="shared" si="124"/>
        <v>24.969815915584213</v>
      </c>
      <c r="AF258">
        <f t="shared" si="125"/>
        <v>1</v>
      </c>
      <c r="AR258">
        <f t="shared" si="126"/>
        <v>8059511054328.9209</v>
      </c>
      <c r="AS258">
        <f t="shared" si="127"/>
        <v>8347047388.9904699</v>
      </c>
      <c r="AT258">
        <f t="shared" si="128"/>
        <v>95453940.113227934</v>
      </c>
      <c r="AU258">
        <f t="shared" si="129"/>
        <v>4849529.8592105098</v>
      </c>
      <c r="AV258">
        <f t="shared" si="130"/>
        <v>1346480.379227303</v>
      </c>
      <c r="AW258">
        <f t="shared" si="131"/>
        <v>34443.998083062768</v>
      </c>
      <c r="AX258">
        <f t="shared" si="132"/>
        <v>69232.175177499303</v>
      </c>
      <c r="AY258">
        <f t="shared" si="133"/>
        <v>1285.8810402067943</v>
      </c>
      <c r="AZ258">
        <f t="shared" si="134"/>
        <v>68.070098333454396</v>
      </c>
      <c r="BA258">
        <f t="shared" si="135"/>
        <v>8067959856698.3867</v>
      </c>
      <c r="BB258">
        <f t="shared" si="136"/>
        <v>315601.71526037168</v>
      </c>
    </row>
    <row r="259" spans="1:54" x14ac:dyDescent="0.25">
      <c r="A259">
        <f t="shared" si="138"/>
        <v>72.850000000000023</v>
      </c>
      <c r="C259">
        <f t="shared" si="140"/>
        <v>16580581964850.885</v>
      </c>
      <c r="D259">
        <f t="shared" si="139"/>
        <v>14535589416.910028</v>
      </c>
      <c r="E259">
        <f t="shared" si="139"/>
        <v>150325535.81690541</v>
      </c>
      <c r="F259">
        <f t="shared" si="139"/>
        <v>7020264.3350371551</v>
      </c>
      <c r="G259">
        <f t="shared" si="139"/>
        <v>1897597.3047333711</v>
      </c>
      <c r="H259">
        <f t="shared" si="139"/>
        <v>44341.954874819508</v>
      </c>
      <c r="I259">
        <f t="shared" si="139"/>
        <v>84474.553247635835</v>
      </c>
      <c r="J259">
        <f t="shared" si="139"/>
        <v>1334.2433197320895</v>
      </c>
      <c r="K259">
        <f t="shared" si="139"/>
        <v>55.768834625432646</v>
      </c>
      <c r="L259">
        <f t="shared" si="107"/>
        <v>55.768834625432646</v>
      </c>
      <c r="N259">
        <f t="shared" si="108"/>
        <v>8726622086763.624</v>
      </c>
      <c r="O259">
        <f t="shared" si="109"/>
        <v>7650310219.4263315</v>
      </c>
      <c r="P259">
        <f t="shared" si="110"/>
        <v>79118703.06152916</v>
      </c>
      <c r="Q259">
        <f t="shared" si="111"/>
        <v>3694875.9658090291</v>
      </c>
      <c r="R259">
        <f t="shared" si="112"/>
        <v>998735.42354387965</v>
      </c>
      <c r="S259">
        <f t="shared" si="113"/>
        <v>23337.870986747112</v>
      </c>
      <c r="T259">
        <f t="shared" si="114"/>
        <v>44460.291182966233</v>
      </c>
      <c r="U259">
        <f t="shared" si="115"/>
        <v>702.233326174784</v>
      </c>
      <c r="V259">
        <f t="shared" si="116"/>
        <v>29.352018223911919</v>
      </c>
      <c r="X259">
        <f t="shared" si="117"/>
        <v>297309098822.18567</v>
      </c>
      <c r="Y259">
        <f t="shared" si="118"/>
        <v>260640006.45767957</v>
      </c>
      <c r="Z259">
        <f t="shared" si="119"/>
        <v>2695511.5133130541</v>
      </c>
      <c r="AA259">
        <f t="shared" si="120"/>
        <v>125881.49603964748</v>
      </c>
      <c r="AB259">
        <f t="shared" si="121"/>
        <v>34026.124402248075</v>
      </c>
      <c r="AC259">
        <f t="shared" si="122"/>
        <v>795.10276972145914</v>
      </c>
      <c r="AD259">
        <f t="shared" si="123"/>
        <v>1514.7268867101684</v>
      </c>
      <c r="AE259">
        <f t="shared" si="124"/>
        <v>23.924532916878011</v>
      </c>
      <c r="AF259">
        <f t="shared" si="125"/>
        <v>1</v>
      </c>
      <c r="AR259">
        <f t="shared" si="126"/>
        <v>5565645491102.9512</v>
      </c>
      <c r="AS259">
        <f t="shared" si="127"/>
        <v>6354494477.519206</v>
      </c>
      <c r="AT259">
        <f t="shared" si="128"/>
        <v>77385668.721229747</v>
      </c>
      <c r="AU259">
        <f t="shared" si="129"/>
        <v>4094052.3935635868</v>
      </c>
      <c r="AV259">
        <f t="shared" si="130"/>
        <v>1158252.4691629284</v>
      </c>
      <c r="AW259">
        <f t="shared" si="131"/>
        <v>31168.175989078863</v>
      </c>
      <c r="AX259">
        <f t="shared" si="132"/>
        <v>62077.691304327316</v>
      </c>
      <c r="AY259">
        <f t="shared" si="133"/>
        <v>1219.9581523586914</v>
      </c>
      <c r="AZ259">
        <f t="shared" si="134"/>
        <v>67.408961917962017</v>
      </c>
      <c r="BA259">
        <f t="shared" si="135"/>
        <v>5572082718087.2891</v>
      </c>
      <c r="BB259">
        <f t="shared" si="136"/>
        <v>262280.66011001333</v>
      </c>
    </row>
    <row r="260" spans="1:54" x14ac:dyDescent="0.25">
      <c r="A260">
        <f>A259+$B$11</f>
        <v>73.850000000000023</v>
      </c>
      <c r="C260">
        <f t="shared" si="140"/>
        <v>11565414503839.652</v>
      </c>
      <c r="D260">
        <f t="shared" si="139"/>
        <v>11147787433.699846</v>
      </c>
      <c r="E260">
        <f t="shared" si="139"/>
        <v>122565292.25458856</v>
      </c>
      <c r="F260">
        <f t="shared" si="139"/>
        <v>5953864.972879407</v>
      </c>
      <c r="G260">
        <f t="shared" si="139"/>
        <v>1638997.4586838654</v>
      </c>
      <c r="H260">
        <f t="shared" si="139"/>
        <v>40233.405237111787</v>
      </c>
      <c r="I260">
        <f t="shared" si="139"/>
        <v>75968.87876954813</v>
      </c>
      <c r="J260">
        <f t="shared" si="139"/>
        <v>1267.5946218782806</v>
      </c>
      <c r="K260">
        <f t="shared" si="139"/>
        <v>55.233915483036419</v>
      </c>
      <c r="L260">
        <f t="shared" si="107"/>
        <v>55.233915483036419</v>
      </c>
      <c r="N260">
        <f t="shared" si="108"/>
        <v>6087060265178.7646</v>
      </c>
      <c r="O260">
        <f t="shared" si="109"/>
        <v>5867256544.0525513</v>
      </c>
      <c r="P260">
        <f t="shared" si="110"/>
        <v>64508048.555046611</v>
      </c>
      <c r="Q260">
        <f t="shared" si="111"/>
        <v>3133613.1436207406</v>
      </c>
      <c r="R260">
        <f t="shared" si="112"/>
        <v>862630.2414125608</v>
      </c>
      <c r="S260">
        <f t="shared" si="113"/>
        <v>21175.476440585153</v>
      </c>
      <c r="T260">
        <f t="shared" si="114"/>
        <v>39983.620405025336</v>
      </c>
      <c r="U260">
        <f t="shared" si="115"/>
        <v>667.15506414646347</v>
      </c>
      <c r="V260">
        <f t="shared" si="116"/>
        <v>29.070481833177062</v>
      </c>
      <c r="X260">
        <f t="shared" si="117"/>
        <v>209389727356.76599</v>
      </c>
      <c r="Y260">
        <f t="shared" si="118"/>
        <v>201828665.16359109</v>
      </c>
      <c r="Z260">
        <f t="shared" si="119"/>
        <v>2219022.3376836488</v>
      </c>
      <c r="AA260">
        <f t="shared" si="120"/>
        <v>107793.64310516739</v>
      </c>
      <c r="AB260">
        <f t="shared" si="121"/>
        <v>29673.751070340804</v>
      </c>
      <c r="AC260">
        <f t="shared" si="122"/>
        <v>728.41848862712573</v>
      </c>
      <c r="AD260">
        <f t="shared" si="123"/>
        <v>1375.4027413262036</v>
      </c>
      <c r="AE260">
        <f t="shared" si="124"/>
        <v>22.949570219543595</v>
      </c>
      <c r="AF260">
        <f t="shared" si="125"/>
        <v>1</v>
      </c>
      <c r="AR260">
        <f t="shared" si="126"/>
        <v>3882191663868.7627</v>
      </c>
      <c r="AS260">
        <f t="shared" si="127"/>
        <v>4873455878.2309303</v>
      </c>
      <c r="AT260">
        <f t="shared" si="128"/>
        <v>63095049.549312115</v>
      </c>
      <c r="AU260">
        <f t="shared" si="129"/>
        <v>3472153.6179081341</v>
      </c>
      <c r="AV260">
        <f t="shared" si="130"/>
        <v>1000408.8366572252</v>
      </c>
      <c r="AW260">
        <f t="shared" si="131"/>
        <v>28280.349099628402</v>
      </c>
      <c r="AX260">
        <f t="shared" si="132"/>
        <v>55827.239439095072</v>
      </c>
      <c r="AY260">
        <f t="shared" si="133"/>
        <v>1159.0682289155636</v>
      </c>
      <c r="AZ260">
        <f t="shared" si="134"/>
        <v>66.771985635506582</v>
      </c>
      <c r="BA260">
        <f t="shared" si="135"/>
        <v>3887132772692.4258</v>
      </c>
      <c r="BB260">
        <f t="shared" si="136"/>
        <v>219064.58748512948</v>
      </c>
    </row>
    <row r="261" spans="1:54" x14ac:dyDescent="0.25">
      <c r="A261">
        <f t="shared" ref="A261:A297" si="141">A260+$B$11</f>
        <v>74.850000000000023</v>
      </c>
      <c r="C261">
        <f t="shared" si="140"/>
        <v>8145217587391.4307</v>
      </c>
      <c r="D261">
        <f t="shared" si="139"/>
        <v>8610414171.2265282</v>
      </c>
      <c r="E261">
        <f t="shared" si="139"/>
        <v>100478095.53414147</v>
      </c>
      <c r="F261">
        <f t="shared" si="139"/>
        <v>5071733.6832382064</v>
      </c>
      <c r="G261">
        <f t="shared" si="139"/>
        <v>1421191.4727778293</v>
      </c>
      <c r="H261">
        <f t="shared" si="139"/>
        <v>36600.505640187497</v>
      </c>
      <c r="I261">
        <f t="shared" si="139"/>
        <v>68513.643634249966</v>
      </c>
      <c r="J261">
        <f t="shared" si="139"/>
        <v>1205.925240897478</v>
      </c>
      <c r="K261">
        <f t="shared" si="139"/>
        <v>54.718216843303196</v>
      </c>
      <c r="L261">
        <f t="shared" si="107"/>
        <v>54.718216843303196</v>
      </c>
      <c r="N261">
        <f t="shared" si="108"/>
        <v>4286956624942.8584</v>
      </c>
      <c r="O261">
        <f t="shared" si="109"/>
        <v>4531796932.2244883</v>
      </c>
      <c r="P261">
        <f t="shared" si="110"/>
        <v>52883208.175863929</v>
      </c>
      <c r="Q261">
        <f t="shared" si="111"/>
        <v>2669333.5174937928</v>
      </c>
      <c r="R261">
        <f t="shared" si="112"/>
        <v>747995.51198833121</v>
      </c>
      <c r="S261">
        <f t="shared" si="113"/>
        <v>19263.424021151317</v>
      </c>
      <c r="T261">
        <f t="shared" si="114"/>
        <v>36059.812439078931</v>
      </c>
      <c r="U261">
        <f t="shared" si="115"/>
        <v>634.69749520919902</v>
      </c>
      <c r="V261">
        <f t="shared" si="116"/>
        <v>28.799061496475368</v>
      </c>
      <c r="X261">
        <f t="shared" si="117"/>
        <v>148857511397.29071</v>
      </c>
      <c r="Y261">
        <f t="shared" si="118"/>
        <v>157359187.99920344</v>
      </c>
      <c r="Z261">
        <f t="shared" si="119"/>
        <v>1836282.3449068349</v>
      </c>
      <c r="AA261">
        <f t="shared" si="120"/>
        <v>92688.212003730921</v>
      </c>
      <c r="AB261">
        <f t="shared" si="121"/>
        <v>25972.912765920384</v>
      </c>
      <c r="AC261">
        <f t="shared" si="122"/>
        <v>668.89068671591633</v>
      </c>
      <c r="AD261">
        <f t="shared" si="123"/>
        <v>1252.1176234681184</v>
      </c>
      <c r="AE261">
        <f t="shared" si="124"/>
        <v>22.038825650164945</v>
      </c>
      <c r="AF261">
        <f t="shared" si="125"/>
        <v>1</v>
      </c>
      <c r="AR261">
        <f t="shared" si="126"/>
        <v>2734125595556.7847</v>
      </c>
      <c r="AS261">
        <f t="shared" si="127"/>
        <v>3764197497.3842177</v>
      </c>
      <c r="AT261">
        <f t="shared" si="128"/>
        <v>51724842.504889682</v>
      </c>
      <c r="AU261">
        <f t="shared" si="129"/>
        <v>2957715.6048496859</v>
      </c>
      <c r="AV261">
        <f t="shared" si="130"/>
        <v>867464.87508072343</v>
      </c>
      <c r="AW261">
        <f t="shared" si="131"/>
        <v>25726.848212993129</v>
      </c>
      <c r="AX261">
        <f t="shared" si="132"/>
        <v>50348.709961248664</v>
      </c>
      <c r="AY261">
        <f t="shared" si="133"/>
        <v>1102.7273849437479</v>
      </c>
      <c r="AZ261">
        <f t="shared" si="134"/>
        <v>66.157896932430646</v>
      </c>
      <c r="BA261">
        <f t="shared" si="135"/>
        <v>2737945420321.5972</v>
      </c>
      <c r="BB261">
        <f t="shared" si="136"/>
        <v>183852.6456502933</v>
      </c>
    </row>
    <row r="262" spans="1:54" x14ac:dyDescent="0.25">
      <c r="A262">
        <f t="shared" si="141"/>
        <v>75.850000000000023</v>
      </c>
      <c r="C262">
        <f t="shared" si="140"/>
        <v>5789737915620.0605</v>
      </c>
      <c r="D262">
        <f t="shared" si="139"/>
        <v>6696023101.4951038</v>
      </c>
      <c r="E262">
        <f t="shared" si="139"/>
        <v>82803887.3438126</v>
      </c>
      <c r="F262">
        <f t="shared" si="139"/>
        <v>4338606.1045872252</v>
      </c>
      <c r="G262">
        <f t="shared" si="139"/>
        <v>1236971.6663897058</v>
      </c>
      <c r="H262">
        <f t="shared" si="139"/>
        <v>33378.8284214132</v>
      </c>
      <c r="I262">
        <f t="shared" si="139"/>
        <v>61958.548859790768</v>
      </c>
      <c r="J262">
        <f t="shared" si="139"/>
        <v>1148.7658328603179</v>
      </c>
      <c r="K262">
        <f t="shared" si="139"/>
        <v>54.220742562874527</v>
      </c>
      <c r="L262">
        <f t="shared" si="107"/>
        <v>54.220742562874527</v>
      </c>
      <c r="N262">
        <f t="shared" si="108"/>
        <v>3047230481905.2954</v>
      </c>
      <c r="O262">
        <f t="shared" si="109"/>
        <v>3524222684.9974232</v>
      </c>
      <c r="P262">
        <f t="shared" si="110"/>
        <v>43580993.33884874</v>
      </c>
      <c r="Q262">
        <f t="shared" si="111"/>
        <v>2283476.8971511712</v>
      </c>
      <c r="R262">
        <f t="shared" si="112"/>
        <v>651037.71915247675</v>
      </c>
      <c r="S262">
        <f t="shared" si="113"/>
        <v>17567.804432322737</v>
      </c>
      <c r="T262">
        <f t="shared" si="114"/>
        <v>32609.762557784616</v>
      </c>
      <c r="U262">
        <f t="shared" si="115"/>
        <v>604.61359624227259</v>
      </c>
      <c r="V262">
        <f t="shared" si="116"/>
        <v>28.5372329278287</v>
      </c>
      <c r="X262">
        <f t="shared" si="117"/>
        <v>106780867283.51726</v>
      </c>
      <c r="Y262">
        <f t="shared" si="118"/>
        <v>123495599.37749611</v>
      </c>
      <c r="Z262">
        <f t="shared" si="119"/>
        <v>1527162.5475765658</v>
      </c>
      <c r="AA262">
        <f t="shared" si="120"/>
        <v>80017.46009944746</v>
      </c>
      <c r="AB262">
        <f t="shared" si="121"/>
        <v>22813.624600498784</v>
      </c>
      <c r="AC262">
        <f t="shared" si="122"/>
        <v>615.60994637259012</v>
      </c>
      <c r="AD262">
        <f t="shared" si="123"/>
        <v>1142.7093383670181</v>
      </c>
      <c r="AE262">
        <f t="shared" si="124"/>
        <v>21.186833277471361</v>
      </c>
      <c r="AF262">
        <f t="shared" si="125"/>
        <v>1</v>
      </c>
      <c r="AR262">
        <f t="shared" si="126"/>
        <v>1943455832434.5994</v>
      </c>
      <c r="AS262">
        <f t="shared" si="127"/>
        <v>2927286992.4442635</v>
      </c>
      <c r="AT262">
        <f t="shared" si="128"/>
        <v>42626385.647110678</v>
      </c>
      <c r="AU262">
        <f t="shared" si="129"/>
        <v>2530173.0164522561</v>
      </c>
      <c r="AV262">
        <f t="shared" si="130"/>
        <v>755021.1754265785</v>
      </c>
      <c r="AW262">
        <f t="shared" si="131"/>
        <v>23462.388264373112</v>
      </c>
      <c r="AX262">
        <f t="shared" si="132"/>
        <v>45531.654657128405</v>
      </c>
      <c r="AY262">
        <f t="shared" si="133"/>
        <v>1050.5068301315389</v>
      </c>
      <c r="AZ262">
        <f t="shared" si="134"/>
        <v>65.565509611339181</v>
      </c>
      <c r="BA262">
        <f t="shared" si="135"/>
        <v>1946429101116.9978</v>
      </c>
      <c r="BB262">
        <f t="shared" si="136"/>
        <v>155016.09239907638</v>
      </c>
    </row>
    <row r="263" spans="1:54" x14ac:dyDescent="0.25">
      <c r="A263">
        <f t="shared" si="141"/>
        <v>76.850000000000023</v>
      </c>
      <c r="C263">
        <f t="shared" si="140"/>
        <v>4152150847902.6445</v>
      </c>
      <c r="D263">
        <f t="shared" si="139"/>
        <v>5241455815.6933708</v>
      </c>
      <c r="E263">
        <f t="shared" si="139"/>
        <v>68583030.49646154</v>
      </c>
      <c r="F263">
        <f t="shared" si="139"/>
        <v>3726564.5077274148</v>
      </c>
      <c r="G263">
        <f t="shared" si="139"/>
        <v>1080527.9752295313</v>
      </c>
      <c r="H263">
        <f t="shared" si="139"/>
        <v>30513.814251362204</v>
      </c>
      <c r="I263">
        <f t="shared" si="139"/>
        <v>56177.455186822946</v>
      </c>
      <c r="J263">
        <f t="shared" si="139"/>
        <v>1095.6995088754018</v>
      </c>
      <c r="K263">
        <f t="shared" si="139"/>
        <v>53.740563050903909</v>
      </c>
      <c r="L263">
        <f t="shared" si="107"/>
        <v>53.740563050903909</v>
      </c>
      <c r="N263">
        <f t="shared" si="108"/>
        <v>2185342551527.7078</v>
      </c>
      <c r="O263">
        <f t="shared" si="109"/>
        <v>2758660955.6280899</v>
      </c>
      <c r="P263">
        <f t="shared" si="110"/>
        <v>36096331.840242915</v>
      </c>
      <c r="Q263">
        <f t="shared" si="111"/>
        <v>1961349.7409091657</v>
      </c>
      <c r="R263">
        <f t="shared" si="112"/>
        <v>568698.93433133233</v>
      </c>
      <c r="S263">
        <f t="shared" si="113"/>
        <v>16059.902237559056</v>
      </c>
      <c r="T263">
        <f t="shared" si="114"/>
        <v>29567.081677275237</v>
      </c>
      <c r="U263">
        <f t="shared" si="115"/>
        <v>576.68395203968521</v>
      </c>
      <c r="V263">
        <f t="shared" si="116"/>
        <v>28.284506868896795</v>
      </c>
      <c r="X263">
        <f t="shared" si="117"/>
        <v>77262883233.464859</v>
      </c>
      <c r="Y263">
        <f t="shared" si="118"/>
        <v>97532580.943161711</v>
      </c>
      <c r="Z263">
        <f t="shared" si="119"/>
        <v>1276187.419761468</v>
      </c>
      <c r="AA263">
        <f t="shared" si="120"/>
        <v>69343.607438529332</v>
      </c>
      <c r="AB263">
        <f t="shared" si="121"/>
        <v>20106.376150284064</v>
      </c>
      <c r="AC263">
        <f t="shared" si="122"/>
        <v>567.79855883644234</v>
      </c>
      <c r="AD263">
        <f t="shared" si="123"/>
        <v>1045.3454894696727</v>
      </c>
      <c r="AE263">
        <f t="shared" si="124"/>
        <v>20.388686806975542</v>
      </c>
      <c r="AF263">
        <f t="shared" si="125"/>
        <v>1</v>
      </c>
      <c r="AR263">
        <f t="shared" si="126"/>
        <v>1393762878408.6475</v>
      </c>
      <c r="AS263">
        <f t="shared" si="127"/>
        <v>2291396729.0195332</v>
      </c>
      <c r="AT263">
        <f t="shared" si="128"/>
        <v>35305669.99677255</v>
      </c>
      <c r="AU263">
        <f t="shared" si="129"/>
        <v>2173244.8962336136</v>
      </c>
      <c r="AV263">
        <f t="shared" si="130"/>
        <v>659531.40282015933</v>
      </c>
      <c r="AW263">
        <f t="shared" si="131"/>
        <v>21448.62046587915</v>
      </c>
      <c r="AX263">
        <f t="shared" si="132"/>
        <v>41283.379247062636</v>
      </c>
      <c r="AY263">
        <f t="shared" si="133"/>
        <v>1002.0256968326219</v>
      </c>
      <c r="AZ263">
        <f t="shared" si="134"/>
        <v>64.993716724892522</v>
      </c>
      <c r="BA263">
        <f t="shared" si="135"/>
        <v>1396092477382.9817</v>
      </c>
      <c r="BB263">
        <f t="shared" si="136"/>
        <v>131284.84146054625</v>
      </c>
    </row>
    <row r="264" spans="1:54" x14ac:dyDescent="0.25">
      <c r="A264">
        <f t="shared" si="141"/>
        <v>77.850000000000023</v>
      </c>
      <c r="C264">
        <f t="shared" si="140"/>
        <v>3003285878734.2178</v>
      </c>
      <c r="D264">
        <f t="shared" si="139"/>
        <v>4128758472.9583144</v>
      </c>
      <c r="E264">
        <f t="shared" si="139"/>
        <v>57080132.060006239</v>
      </c>
      <c r="F264">
        <f t="shared" si="139"/>
        <v>3213391.9424316264</v>
      </c>
      <c r="G264">
        <f t="shared" si="139"/>
        <v>947154.69611401437</v>
      </c>
      <c r="H264">
        <f t="shared" si="139"/>
        <v>27959.09960591147</v>
      </c>
      <c r="I264">
        <f t="shared" si="139"/>
        <v>51064.106375073607</v>
      </c>
      <c r="J264">
        <f t="shared" si="139"/>
        <v>1046.3551264806106</v>
      </c>
      <c r="K264">
        <f t="shared" si="139"/>
        <v>53.276809874757689</v>
      </c>
      <c r="L264">
        <f t="shared" si="107"/>
        <v>53.276809874757689</v>
      </c>
      <c r="N264">
        <f t="shared" si="108"/>
        <v>1580676778281.1672</v>
      </c>
      <c r="O264">
        <f t="shared" si="109"/>
        <v>2173030775.2412181</v>
      </c>
      <c r="P264">
        <f t="shared" si="110"/>
        <v>30042174.768424336</v>
      </c>
      <c r="Q264">
        <f t="shared" si="111"/>
        <v>1691258.917069277</v>
      </c>
      <c r="R264">
        <f t="shared" si="112"/>
        <v>498502.47163895494</v>
      </c>
      <c r="S264">
        <f t="shared" si="113"/>
        <v>14715.315582058669</v>
      </c>
      <c r="T264">
        <f t="shared" si="114"/>
        <v>26875.845460565059</v>
      </c>
      <c r="U264">
        <f t="shared" si="115"/>
        <v>550.71322446347926</v>
      </c>
      <c r="V264">
        <f t="shared" si="116"/>
        <v>28.040426249872468</v>
      </c>
      <c r="X264">
        <f t="shared" si="117"/>
        <v>56371353423.643349</v>
      </c>
      <c r="Y264">
        <f t="shared" si="118"/>
        <v>77496353.153729305</v>
      </c>
      <c r="Z264">
        <f t="shared" si="119"/>
        <v>1071387.9489817303</v>
      </c>
      <c r="AA264">
        <f t="shared" si="120"/>
        <v>60315.021676140503</v>
      </c>
      <c r="AB264">
        <f t="shared" si="121"/>
        <v>17777.991931960099</v>
      </c>
      <c r="AC264">
        <f t="shared" si="122"/>
        <v>524.78929710013222</v>
      </c>
      <c r="AD264">
        <f t="shared" si="123"/>
        <v>958.46779293118959</v>
      </c>
      <c r="AE264">
        <f t="shared" si="124"/>
        <v>19.639973356895172</v>
      </c>
      <c r="AF264">
        <f t="shared" si="125"/>
        <v>1</v>
      </c>
      <c r="AR264">
        <f t="shared" si="126"/>
        <v>1008120495705.0592</v>
      </c>
      <c r="AS264">
        <f t="shared" si="127"/>
        <v>1804961063.0380852</v>
      </c>
      <c r="AT264">
        <f t="shared" si="128"/>
        <v>29384124.655874606</v>
      </c>
      <c r="AU264">
        <f t="shared" si="129"/>
        <v>1873974.8465857317</v>
      </c>
      <c r="AV264">
        <f t="shared" si="130"/>
        <v>578123.30000651698</v>
      </c>
      <c r="AW264">
        <f t="shared" si="131"/>
        <v>19652.956716244695</v>
      </c>
      <c r="AX264">
        <f t="shared" si="132"/>
        <v>37525.800621132512</v>
      </c>
      <c r="AY264">
        <f t="shared" si="133"/>
        <v>956.94491111408206</v>
      </c>
      <c r="AZ264">
        <f t="shared" si="134"/>
        <v>64.441484152329792</v>
      </c>
      <c r="BA264">
        <f t="shared" si="135"/>
        <v>1009957351191.0436</v>
      </c>
      <c r="BB264">
        <f t="shared" si="136"/>
        <v>111662.92703473028</v>
      </c>
    </row>
    <row r="265" spans="1:54" x14ac:dyDescent="0.25">
      <c r="A265">
        <f t="shared" si="141"/>
        <v>78.850000000000023</v>
      </c>
      <c r="C265">
        <f t="shared" si="140"/>
        <v>2190223473875.9583</v>
      </c>
      <c r="D265">
        <f t="shared" si="139"/>
        <v>3272017547.8317151</v>
      </c>
      <c r="E265">
        <f t="shared" si="139"/>
        <v>47728263.203710772</v>
      </c>
      <c r="F265">
        <f t="shared" si="139"/>
        <v>2781319.253218214</v>
      </c>
      <c r="G265">
        <f t="shared" si="139"/>
        <v>833023.12439113075</v>
      </c>
      <c r="H265">
        <f t="shared" si="139"/>
        <v>25675.153161628707</v>
      </c>
      <c r="I265">
        <f t="shared" si="139"/>
        <v>46528.674482443304</v>
      </c>
      <c r="J265">
        <f t="shared" si="139"/>
        <v>1000.4015402273668</v>
      </c>
      <c r="K265">
        <f t="shared" si="139"/>
        <v>52.828670876391762</v>
      </c>
      <c r="L265">
        <f t="shared" si="107"/>
        <v>52.828670876391762</v>
      </c>
      <c r="N265">
        <f t="shared" si="108"/>
        <v>1152749196776.8201</v>
      </c>
      <c r="O265">
        <f t="shared" si="109"/>
        <v>1722114498.8587976</v>
      </c>
      <c r="P265">
        <f t="shared" si="110"/>
        <v>25120138.528268829</v>
      </c>
      <c r="Q265">
        <f t="shared" si="111"/>
        <v>1463852.2385359022</v>
      </c>
      <c r="R265">
        <f t="shared" si="112"/>
        <v>438433.22336375306</v>
      </c>
      <c r="S265">
        <f t="shared" si="113"/>
        <v>13513.238506120373</v>
      </c>
      <c r="T265">
        <f t="shared" si="114"/>
        <v>24488.776043391215</v>
      </c>
      <c r="U265">
        <f t="shared" si="115"/>
        <v>526.52712643545624</v>
      </c>
      <c r="V265">
        <f t="shared" si="116"/>
        <v>27.804563619153559</v>
      </c>
      <c r="X265">
        <f t="shared" si="117"/>
        <v>41458992580.007004</v>
      </c>
      <c r="Y265">
        <f t="shared" si="118"/>
        <v>61936397.292439252</v>
      </c>
      <c r="Z265">
        <f t="shared" si="119"/>
        <v>903453.79529583664</v>
      </c>
      <c r="AA265">
        <f t="shared" si="120"/>
        <v>52647.912716296225</v>
      </c>
      <c r="AB265">
        <f t="shared" si="121"/>
        <v>15768.390735027837</v>
      </c>
      <c r="AC265">
        <f t="shared" si="122"/>
        <v>486.00793348943591</v>
      </c>
      <c r="AD265">
        <f t="shared" si="123"/>
        <v>880.74664212754556</v>
      </c>
      <c r="AE265">
        <f t="shared" si="124"/>
        <v>18.936716060263961</v>
      </c>
      <c r="AF265">
        <f t="shared" si="125"/>
        <v>1</v>
      </c>
      <c r="AR265">
        <f t="shared" si="126"/>
        <v>735197801123.11548</v>
      </c>
      <c r="AS265">
        <f t="shared" si="127"/>
        <v>1430421350.861608</v>
      </c>
      <c r="AT265">
        <f t="shared" si="128"/>
        <v>24569901.896228131</v>
      </c>
      <c r="AU265">
        <f t="shared" si="129"/>
        <v>1622000.318138638</v>
      </c>
      <c r="AV265">
        <f t="shared" si="130"/>
        <v>508459.91025772179</v>
      </c>
      <c r="AW265">
        <f t="shared" si="131"/>
        <v>18047.611147255917</v>
      </c>
      <c r="AX265">
        <f t="shared" si="132"/>
        <v>34192.908114376442</v>
      </c>
      <c r="AY265">
        <f t="shared" si="133"/>
        <v>914.96194011838872</v>
      </c>
      <c r="AZ265">
        <f t="shared" si="134"/>
        <v>63.907844784099836</v>
      </c>
      <c r="BA265">
        <f t="shared" si="135"/>
        <v>736654976055.49072</v>
      </c>
      <c r="BB265">
        <f t="shared" si="136"/>
        <v>95365.118765868887</v>
      </c>
    </row>
    <row r="266" spans="1:54" x14ac:dyDescent="0.25">
      <c r="A266">
        <f t="shared" si="141"/>
        <v>79.850000000000023</v>
      </c>
      <c r="C266">
        <f t="shared" si="140"/>
        <v>1609957195836.8052</v>
      </c>
      <c r="D266">
        <f t="shared" si="139"/>
        <v>2608204321.1769547</v>
      </c>
      <c r="E266">
        <f t="shared" si="139"/>
        <v>40087841.784275144</v>
      </c>
      <c r="F266">
        <f t="shared" si="139"/>
        <v>2416065.759491154</v>
      </c>
      <c r="G266">
        <f t="shared" si="139"/>
        <v>735004.35656125634</v>
      </c>
      <c r="H266">
        <f t="shared" si="139"/>
        <v>23628.159631269944</v>
      </c>
      <c r="I266">
        <f t="shared" si="139"/>
        <v>42494.957402237749</v>
      </c>
      <c r="J266">
        <f t="shared" si="139"/>
        <v>957.54266065403488</v>
      </c>
      <c r="K266">
        <f t="shared" si="139"/>
        <v>52.395385744384761</v>
      </c>
      <c r="L266">
        <f t="shared" si="107"/>
        <v>52.395385744384761</v>
      </c>
      <c r="N266">
        <f t="shared" si="108"/>
        <v>847345892545.68701</v>
      </c>
      <c r="O266">
        <f t="shared" si="109"/>
        <v>1372739116.4089236</v>
      </c>
      <c r="P266">
        <f t="shared" si="110"/>
        <v>21098864.09698692</v>
      </c>
      <c r="Q266">
        <f t="shared" si="111"/>
        <v>1271613.5576269233</v>
      </c>
      <c r="R266">
        <f t="shared" si="112"/>
        <v>386844.39819013496</v>
      </c>
      <c r="S266">
        <f t="shared" si="113"/>
        <v>12435.873490142076</v>
      </c>
      <c r="T266">
        <f t="shared" si="114"/>
        <v>22365.767053809344</v>
      </c>
      <c r="U266">
        <f t="shared" si="115"/>
        <v>503.96982139686048</v>
      </c>
      <c r="V266">
        <f t="shared" si="116"/>
        <v>27.576518812834085</v>
      </c>
      <c r="X266">
        <f t="shared" si="117"/>
        <v>30727079741.164898</v>
      </c>
      <c r="Y266">
        <f t="shared" si="118"/>
        <v>49779275.104515806</v>
      </c>
      <c r="Z266">
        <f t="shared" si="119"/>
        <v>765102.52219245047</v>
      </c>
      <c r="AA266">
        <f t="shared" si="120"/>
        <v>46112.185742426467</v>
      </c>
      <c r="AB266">
        <f t="shared" si="121"/>
        <v>14028.035982921017</v>
      </c>
      <c r="AC266">
        <f t="shared" si="122"/>
        <v>450.95878760282216</v>
      </c>
      <c r="AD266">
        <f t="shared" si="123"/>
        <v>811.04388866517615</v>
      </c>
      <c r="AE266">
        <f t="shared" si="124"/>
        <v>18.275324192200554</v>
      </c>
      <c r="AF266">
        <f t="shared" si="125"/>
        <v>1</v>
      </c>
      <c r="AR266">
        <f t="shared" si="126"/>
        <v>540418365705.62262</v>
      </c>
      <c r="AS266">
        <f t="shared" si="127"/>
        <v>1140223453.7394719</v>
      </c>
      <c r="AT266">
        <f t="shared" si="128"/>
        <v>20636710.439423628</v>
      </c>
      <c r="AU266">
        <f t="shared" si="129"/>
        <v>1408993.1572068091</v>
      </c>
      <c r="AV266">
        <f t="shared" si="130"/>
        <v>448631.4200078139</v>
      </c>
      <c r="AW266">
        <f t="shared" si="131"/>
        <v>16608.815591459908</v>
      </c>
      <c r="AX266">
        <f t="shared" si="132"/>
        <v>31228.704098252558</v>
      </c>
      <c r="AY266">
        <f t="shared" si="133"/>
        <v>875.80627796572946</v>
      </c>
      <c r="AZ266">
        <f t="shared" si="134"/>
        <v>63.39189324908336</v>
      </c>
      <c r="BA266">
        <f t="shared" si="135"/>
        <v>541581132271.09668</v>
      </c>
      <c r="BB266">
        <f t="shared" si="136"/>
        <v>81769.106746751771</v>
      </c>
    </row>
    <row r="267" spans="1:54" x14ac:dyDescent="0.25">
      <c r="A267">
        <f t="shared" si="141"/>
        <v>80.850000000000023</v>
      </c>
      <c r="C267">
        <f t="shared" si="140"/>
        <v>1192468590101.5151</v>
      </c>
      <c r="D267">
        <f t="shared" si="139"/>
        <v>2090757022.8702366</v>
      </c>
      <c r="E267">
        <f t="shared" si="139"/>
        <v>33816128.203430064</v>
      </c>
      <c r="F267">
        <f t="shared" si="139"/>
        <v>2106100.742058719</v>
      </c>
      <c r="G267">
        <f t="shared" si="139"/>
        <v>650530.49263852742</v>
      </c>
      <c r="H267">
        <f t="shared" si="139"/>
        <v>21789.102626195374</v>
      </c>
      <c r="I267">
        <f t="shared" si="139"/>
        <v>38898.096272875642</v>
      </c>
      <c r="J267">
        <f t="shared" si="139"/>
        <v>917.51319659339913</v>
      </c>
      <c r="K267">
        <f t="shared" si="139"/>
        <v>51.976241993228115</v>
      </c>
      <c r="L267">
        <f t="shared" si="107"/>
        <v>51.976241993228115</v>
      </c>
      <c r="N267">
        <f t="shared" si="108"/>
        <v>627615047421.8501</v>
      </c>
      <c r="O267">
        <f t="shared" si="109"/>
        <v>1100398433.0895982</v>
      </c>
      <c r="P267">
        <f t="shared" si="110"/>
        <v>17797962.212331612</v>
      </c>
      <c r="Q267">
        <f t="shared" si="111"/>
        <v>1108474.074767747</v>
      </c>
      <c r="R267">
        <f t="shared" si="112"/>
        <v>342384.46980975126</v>
      </c>
      <c r="S267">
        <f t="shared" si="113"/>
        <v>11467.948750629144</v>
      </c>
      <c r="T267">
        <f t="shared" si="114"/>
        <v>20472.682248881916</v>
      </c>
      <c r="U267">
        <f t="shared" si="115"/>
        <v>482.90168241757851</v>
      </c>
      <c r="V267">
        <f t="shared" si="116"/>
        <v>27.355916838541113</v>
      </c>
      <c r="X267">
        <f t="shared" si="117"/>
        <v>22942570381.615501</v>
      </c>
      <c r="Y267">
        <f t="shared" si="118"/>
        <v>40225244.124856837</v>
      </c>
      <c r="Z267">
        <f t="shared" si="119"/>
        <v>650607.41035944654</v>
      </c>
      <c r="AA267">
        <f t="shared" si="120"/>
        <v>40520.450523012398</v>
      </c>
      <c r="AB267">
        <f t="shared" si="121"/>
        <v>12515.920114487764</v>
      </c>
      <c r="AC267">
        <f t="shared" si="122"/>
        <v>419.21273625427239</v>
      </c>
      <c r="AD267">
        <f t="shared" si="123"/>
        <v>748.38223736805753</v>
      </c>
      <c r="AE267">
        <f t="shared" si="124"/>
        <v>17.652549730566133</v>
      </c>
      <c r="AF267">
        <f t="shared" si="125"/>
        <v>1</v>
      </c>
      <c r="AR267">
        <f t="shared" si="126"/>
        <v>400278919392.8916</v>
      </c>
      <c r="AS267">
        <f t="shared" si="127"/>
        <v>914012055.99906898</v>
      </c>
      <c r="AT267">
        <f t="shared" si="128"/>
        <v>17408112.313546062</v>
      </c>
      <c r="AU267">
        <f t="shared" si="129"/>
        <v>1228228.9222702757</v>
      </c>
      <c r="AV267">
        <f t="shared" si="130"/>
        <v>397070.4398407822</v>
      </c>
      <c r="AW267">
        <f t="shared" si="131"/>
        <v>15316.174942374391</v>
      </c>
      <c r="AX267">
        <f t="shared" si="132"/>
        <v>28585.526603872677</v>
      </c>
      <c r="AY267">
        <f t="shared" si="133"/>
        <v>839.23555594700588</v>
      </c>
      <c r="AZ267">
        <f t="shared" si="134"/>
        <v>62.892781126772313</v>
      </c>
      <c r="BA267">
        <f t="shared" si="135"/>
        <v>401212009664.39612</v>
      </c>
      <c r="BB267">
        <f t="shared" si="136"/>
        <v>70379.220564132178</v>
      </c>
    </row>
    <row r="268" spans="1:54" x14ac:dyDescent="0.25">
      <c r="A268">
        <f t="shared" si="141"/>
        <v>81.850000000000023</v>
      </c>
      <c r="C268">
        <f t="shared" si="140"/>
        <v>889744038375.96655</v>
      </c>
      <c r="D268">
        <f t="shared" si="139"/>
        <v>1685047712.3779161</v>
      </c>
      <c r="E268">
        <f t="shared" si="139"/>
        <v>28644454.454211786</v>
      </c>
      <c r="F268">
        <f t="shared" si="139"/>
        <v>1842071.9006360788</v>
      </c>
      <c r="G268">
        <f t="shared" si="139"/>
        <v>577485.38689911738</v>
      </c>
      <c r="H268">
        <f t="shared" si="139"/>
        <v>20133.008255658351</v>
      </c>
      <c r="I268">
        <f t="shared" si="139"/>
        <v>35682.709019146576</v>
      </c>
      <c r="J268">
        <f t="shared" si="139"/>
        <v>880.07497677928552</v>
      </c>
      <c r="K268">
        <f t="shared" si="139"/>
        <v>51.570571307216539</v>
      </c>
      <c r="L268">
        <f t="shared" si="107"/>
        <v>51.570571307216539</v>
      </c>
      <c r="N268">
        <f t="shared" si="108"/>
        <v>468286335987.35083</v>
      </c>
      <c r="O268">
        <f t="shared" si="109"/>
        <v>886867217.04100847</v>
      </c>
      <c r="P268">
        <f t="shared" si="110"/>
        <v>15076028.660111466</v>
      </c>
      <c r="Q268">
        <f t="shared" si="111"/>
        <v>969511.52665056777</v>
      </c>
      <c r="R268">
        <f t="shared" si="112"/>
        <v>303939.67731532495</v>
      </c>
      <c r="S268">
        <f t="shared" si="113"/>
        <v>10596.320134557027</v>
      </c>
      <c r="T268">
        <f t="shared" si="114"/>
        <v>18780.373167971884</v>
      </c>
      <c r="U268">
        <f t="shared" si="115"/>
        <v>463.19735619962398</v>
      </c>
      <c r="V268">
        <f t="shared" si="116"/>
        <v>27.142405951166602</v>
      </c>
      <c r="X268">
        <f t="shared" si="117"/>
        <v>17252941276.82972</v>
      </c>
      <c r="Y268">
        <f t="shared" si="118"/>
        <v>32674598.509675976</v>
      </c>
      <c r="Z268">
        <f t="shared" si="119"/>
        <v>555441.8678740412</v>
      </c>
      <c r="AA268">
        <f t="shared" si="120"/>
        <v>35719.439477652406</v>
      </c>
      <c r="AB268">
        <f t="shared" si="121"/>
        <v>11197.963727392464</v>
      </c>
      <c r="AC268">
        <f t="shared" si="122"/>
        <v>390.39723131477183</v>
      </c>
      <c r="AD268">
        <f t="shared" si="123"/>
        <v>691.91998681917471</v>
      </c>
      <c r="AE268">
        <f t="shared" si="124"/>
        <v>17.065449431159045</v>
      </c>
      <c r="AF268">
        <f t="shared" si="125"/>
        <v>1</v>
      </c>
      <c r="AR268">
        <f t="shared" si="126"/>
        <v>298662610633.10962</v>
      </c>
      <c r="AS268">
        <f t="shared" si="127"/>
        <v>736648930.31827271</v>
      </c>
      <c r="AT268">
        <f t="shared" si="128"/>
        <v>14745800.656748995</v>
      </c>
      <c r="AU268">
        <f t="shared" si="129"/>
        <v>1074253.5739671525</v>
      </c>
      <c r="AV268">
        <f t="shared" si="130"/>
        <v>352485.32116107334</v>
      </c>
      <c r="AW268">
        <f t="shared" si="131"/>
        <v>14152.135493803276</v>
      </c>
      <c r="AX268">
        <f t="shared" si="132"/>
        <v>26222.677742293243</v>
      </c>
      <c r="AY268">
        <f t="shared" si="133"/>
        <v>805.03218196168666</v>
      </c>
      <c r="AZ268">
        <f t="shared" si="134"/>
        <v>62.40971259361185</v>
      </c>
      <c r="BA268">
        <f t="shared" si="135"/>
        <v>299415473345.23492</v>
      </c>
      <c r="BB268">
        <f t="shared" si="136"/>
        <v>60798.744438103437</v>
      </c>
    </row>
    <row r="269" spans="1:54" x14ac:dyDescent="0.25">
      <c r="A269">
        <f t="shared" si="141"/>
        <v>82.850000000000023</v>
      </c>
      <c r="C269">
        <f t="shared" si="140"/>
        <v>668580024358.80798</v>
      </c>
      <c r="D269">
        <f t="shared" si="139"/>
        <v>1365156846.0091665</v>
      </c>
      <c r="E269">
        <f t="shared" si="139"/>
        <v>24361123.963602096</v>
      </c>
      <c r="F269">
        <f t="shared" si="139"/>
        <v>1616360.7680479889</v>
      </c>
      <c r="G269">
        <f t="shared" si="139"/>
        <v>514118.25157968682</v>
      </c>
      <c r="H269">
        <f t="shared" si="139"/>
        <v>18638.319049882521</v>
      </c>
      <c r="I269">
        <f t="shared" si="139"/>
        <v>32801.35836562745</v>
      </c>
      <c r="J269">
        <f t="shared" si="139"/>
        <v>845.01376393567978</v>
      </c>
      <c r="K269">
        <f t="shared" si="139"/>
        <v>51.177746211274837</v>
      </c>
      <c r="L269">
        <f t="shared" si="107"/>
        <v>51.177746211274837</v>
      </c>
      <c r="N269">
        <f t="shared" si="108"/>
        <v>351884223346.74109</v>
      </c>
      <c r="O269">
        <f t="shared" si="109"/>
        <v>718503603.16271925</v>
      </c>
      <c r="P269">
        <f t="shared" si="110"/>
        <v>12821644.191369524</v>
      </c>
      <c r="Q269">
        <f t="shared" si="111"/>
        <v>850716.19370946789</v>
      </c>
      <c r="R269">
        <f t="shared" si="112"/>
        <v>270588.55346299306</v>
      </c>
      <c r="S269">
        <f t="shared" si="113"/>
        <v>9809.6416052013265</v>
      </c>
      <c r="T269">
        <f t="shared" si="114"/>
        <v>17263.872824014448</v>
      </c>
      <c r="U269">
        <f t="shared" si="115"/>
        <v>444.74408628193675</v>
      </c>
      <c r="V269">
        <f t="shared" si="116"/>
        <v>26.935655900670969</v>
      </c>
      <c r="X269">
        <f t="shared" si="117"/>
        <v>13063881742.637484</v>
      </c>
      <c r="Y269">
        <f t="shared" si="118"/>
        <v>26674813.704641264</v>
      </c>
      <c r="Z269">
        <f t="shared" si="119"/>
        <v>476010.09749497642</v>
      </c>
      <c r="AA269">
        <f t="shared" si="120"/>
        <v>31583.273741192857</v>
      </c>
      <c r="AB269">
        <f t="shared" si="121"/>
        <v>10045.738424222025</v>
      </c>
      <c r="AC269">
        <f t="shared" si="122"/>
        <v>364.18796116848853</v>
      </c>
      <c r="AD269">
        <f t="shared" si="123"/>
        <v>640.93010720353038</v>
      </c>
      <c r="AE269">
        <f t="shared" si="124"/>
        <v>16.511351641927462</v>
      </c>
      <c r="AF269">
        <f t="shared" si="125"/>
        <v>1</v>
      </c>
      <c r="AR269">
        <f t="shared" si="126"/>
        <v>224423931917.36667</v>
      </c>
      <c r="AS269">
        <f t="shared" si="127"/>
        <v>596802881.75939143</v>
      </c>
      <c r="AT269">
        <f t="shared" si="128"/>
        <v>12540796.774439488</v>
      </c>
      <c r="AU269">
        <f t="shared" si="129"/>
        <v>942624.20321779675</v>
      </c>
      <c r="AV269">
        <f t="shared" si="130"/>
        <v>313807.42179997091</v>
      </c>
      <c r="AW269">
        <f t="shared" si="131"/>
        <v>13101.544881438411</v>
      </c>
      <c r="AX269">
        <f t="shared" si="132"/>
        <v>24105.297913912385</v>
      </c>
      <c r="AY269">
        <f t="shared" si="133"/>
        <v>773.00042988525274</v>
      </c>
      <c r="AZ269">
        <f t="shared" si="134"/>
        <v>61.941940458654678</v>
      </c>
      <c r="BA269">
        <f t="shared" si="135"/>
        <v>225034570069.31073</v>
      </c>
      <c r="BB269">
        <f t="shared" si="136"/>
        <v>52708.676408698811</v>
      </c>
    </row>
    <row r="270" spans="1:54" x14ac:dyDescent="0.25">
      <c r="A270">
        <f t="shared" si="141"/>
        <v>83.850000000000023</v>
      </c>
      <c r="C270">
        <f t="shared" si="140"/>
        <v>505827030130.94257</v>
      </c>
      <c r="D270">
        <f t="shared" si="139"/>
        <v>1111561998.4339411</v>
      </c>
      <c r="E270">
        <f t="shared" si="139"/>
        <v>20798495.623670228</v>
      </c>
      <c r="F270">
        <f t="shared" si="139"/>
        <v>1422735.1699779727</v>
      </c>
      <c r="G270">
        <f t="shared" si="139"/>
        <v>458975.02211672754</v>
      </c>
      <c r="H270">
        <f t="shared" si="139"/>
        <v>17286.373950432346</v>
      </c>
      <c r="I270">
        <f t="shared" si="139"/>
        <v>30213.289764855817</v>
      </c>
      <c r="J270">
        <f t="shared" si="139"/>
        <v>812.13648868230018</v>
      </c>
      <c r="K270">
        <f t="shared" si="139"/>
        <v>50.797177035406321</v>
      </c>
      <c r="L270">
        <f t="shared" ref="L270:L306" si="142">MIN(C270:K270)</f>
        <v>50.797177035406321</v>
      </c>
      <c r="N270">
        <f t="shared" ref="N270:N306" si="143">C270/($B$9*10)</f>
        <v>266224752700.49609</v>
      </c>
      <c r="O270">
        <f t="shared" ref="O270:O306" si="144">D270/($B$9*10)</f>
        <v>585032630.75470591</v>
      </c>
      <c r="P270">
        <f t="shared" ref="P270:P306" si="145">E270/($B$9*10)</f>
        <v>10946576.644036962</v>
      </c>
      <c r="Q270">
        <f t="shared" ref="Q270:Q306" si="146">F270/($B$9*10)</f>
        <v>748807.98419893312</v>
      </c>
      <c r="R270">
        <f t="shared" ref="R270:R306" si="147">G270/($B$9*10)</f>
        <v>241565.80111406714</v>
      </c>
      <c r="S270">
        <f t="shared" ref="S270:S306" si="148">H270/($B$9*10)</f>
        <v>9098.0915528591304</v>
      </c>
      <c r="T270">
        <f t="shared" ref="T270:T306" si="149">I270/($B$9*10)</f>
        <v>15901.731455187273</v>
      </c>
      <c r="U270">
        <f t="shared" ref="U270:U306" si="150">J270/($B$9*10)</f>
        <v>427.44025720121067</v>
      </c>
      <c r="V270">
        <f t="shared" ref="V270:V306" si="151">K270/($B$9*10)</f>
        <v>26.735356334424381</v>
      </c>
      <c r="X270">
        <f t="shared" ref="X270:X306" si="152">C270/$L270</f>
        <v>9957778358.0054913</v>
      </c>
      <c r="Y270">
        <f t="shared" ref="Y270:Y306" si="153">D270/$L270</f>
        <v>21882357.707775127</v>
      </c>
      <c r="Z270">
        <f t="shared" ref="Z270:Z306" si="154">E270/$L270</f>
        <v>409441.95794922608</v>
      </c>
      <c r="AA270">
        <f t="shared" ref="AA270:AA306" si="155">F270/$L270</f>
        <v>28008.154252081902</v>
      </c>
      <c r="AB270">
        <f t="shared" ref="AB270:AB306" si="156">G270/$L270</f>
        <v>9035.4434813733005</v>
      </c>
      <c r="AC270">
        <f t="shared" ref="AC270:AC306" si="157">H270/$L270</f>
        <v>340.30186241222634</v>
      </c>
      <c r="AD270">
        <f t="shared" ref="AD270:AD306" si="158">I270/$L270</f>
        <v>594.78285070441507</v>
      </c>
      <c r="AE270">
        <f t="shared" ref="AE270:AE306" si="159">J270/$L270</f>
        <v>15.987827199850694</v>
      </c>
      <c r="AF270">
        <f t="shared" ref="AF270:AF306" si="160">K270/$L270</f>
        <v>1</v>
      </c>
      <c r="AR270">
        <f t="shared" ref="AR270:AR306" si="161">((AH$13+N270)/AH$13)</f>
        <v>169792226564.20615</v>
      </c>
      <c r="AS270">
        <f t="shared" ref="AS270:AS306" si="162">((AI$13+O270)/AI$13)</f>
        <v>485939330.79008609</v>
      </c>
      <c r="AT270">
        <f t="shared" ref="AT270:AT306" si="163">((AJ$13+P270)/AJ$13)</f>
        <v>10706801.163314585</v>
      </c>
      <c r="AU270">
        <f t="shared" ref="AU270:AU306" si="164">((AK$13+Q270)/AK$13)</f>
        <v>829706.35400636296</v>
      </c>
      <c r="AV270">
        <f t="shared" ref="AV270:AV306" si="165">((AL$13+R270)/AL$13)</f>
        <v>280149.21287411283</v>
      </c>
      <c r="AW270">
        <f t="shared" ref="AW270:AW306" si="166">((AM$13+S270)/AM$13)</f>
        <v>12151.286577286281</v>
      </c>
      <c r="AX270">
        <f t="shared" ref="AX270:AX306" si="167">((AN$13+T270)/AN$13)</f>
        <v>22203.438366534207</v>
      </c>
      <c r="AY270">
        <f t="shared" ref="AY270:AY306" si="168">((AO$13+U270)/AO$13)</f>
        <v>742.9639124788963</v>
      </c>
      <c r="AZ270">
        <f t="shared" ref="AZ270:AZ306" si="169">((AP$13+V270)/AP$13)</f>
        <v>61.488762548857061</v>
      </c>
      <c r="BA270">
        <f t="shared" ref="BA270:BA306" si="170">SUM(AR270:AZ270)</f>
        <v>170290017710.90402</v>
      </c>
      <c r="BB270">
        <f t="shared" ref="BB270:BB306" si="171">(BA270^0.5)/9</f>
        <v>45851.345647270609</v>
      </c>
    </row>
    <row r="271" spans="1:54" x14ac:dyDescent="0.25">
      <c r="A271">
        <f t="shared" si="141"/>
        <v>84.850000000000023</v>
      </c>
      <c r="C271">
        <f t="shared" si="140"/>
        <v>385217784776.18292</v>
      </c>
      <c r="D271">
        <f t="shared" si="139"/>
        <v>909470289.29986906</v>
      </c>
      <c r="E271">
        <f t="shared" si="139"/>
        <v>17823173.599394638</v>
      </c>
      <c r="F271">
        <f t="shared" si="139"/>
        <v>1256076.2479618241</v>
      </c>
      <c r="G271">
        <f t="shared" si="139"/>
        <v>410843.59247059643</v>
      </c>
      <c r="H271">
        <f t="shared" si="139"/>
        <v>16060.974944184905</v>
      </c>
      <c r="I271">
        <f t="shared" si="139"/>
        <v>27883.387988379527</v>
      </c>
      <c r="J271">
        <f t="shared" si="139"/>
        <v>781.26884225725871</v>
      </c>
      <c r="K271">
        <f t="shared" si="139"/>
        <v>50.428309143243446</v>
      </c>
      <c r="L271">
        <f t="shared" si="142"/>
        <v>50.428309143243446</v>
      </c>
      <c r="N271">
        <f t="shared" si="143"/>
        <v>202746202513.78049</v>
      </c>
      <c r="O271">
        <f t="shared" si="144"/>
        <v>478668573.31572056</v>
      </c>
      <c r="P271">
        <f t="shared" si="145"/>
        <v>9380617.6838919148</v>
      </c>
      <c r="Q271">
        <f t="shared" si="146"/>
        <v>661092.7620851706</v>
      </c>
      <c r="R271">
        <f t="shared" si="147"/>
        <v>216233.46972136656</v>
      </c>
      <c r="S271">
        <f t="shared" si="148"/>
        <v>8453.1447074657408</v>
      </c>
      <c r="T271">
        <f t="shared" si="149"/>
        <v>14675.467362305015</v>
      </c>
      <c r="U271">
        <f t="shared" si="150"/>
        <v>411.19412750382037</v>
      </c>
      <c r="V271">
        <f t="shared" si="151"/>
        <v>26.541215338549183</v>
      </c>
      <c r="X271">
        <f t="shared" si="152"/>
        <v>7638919315.7747526</v>
      </c>
      <c r="Y271">
        <f t="shared" si="153"/>
        <v>18034915.402705368</v>
      </c>
      <c r="Z271">
        <f t="shared" si="154"/>
        <v>353435.87564610317</v>
      </c>
      <c r="AA271">
        <f t="shared" si="155"/>
        <v>24908.157130430325</v>
      </c>
      <c r="AB271">
        <f t="shared" si="156"/>
        <v>8147.0824513187672</v>
      </c>
      <c r="AC271">
        <f t="shared" si="157"/>
        <v>318.49124464124151</v>
      </c>
      <c r="AD271">
        <f t="shared" si="158"/>
        <v>552.93124957205589</v>
      </c>
      <c r="AE271">
        <f t="shared" si="159"/>
        <v>15.492663853512045</v>
      </c>
      <c r="AF271">
        <f t="shared" si="160"/>
        <v>1</v>
      </c>
      <c r="AR271">
        <f t="shared" si="161"/>
        <v>129307018987.23772</v>
      </c>
      <c r="AS271">
        <f t="shared" si="162"/>
        <v>397591303.5715394</v>
      </c>
      <c r="AT271">
        <f t="shared" si="163"/>
        <v>9175143.3496036418</v>
      </c>
      <c r="AU271">
        <f t="shared" si="164"/>
        <v>732514.82967519143</v>
      </c>
      <c r="AV271">
        <f t="shared" si="165"/>
        <v>250770.85163725566</v>
      </c>
      <c r="AW271">
        <f t="shared" si="166"/>
        <v>11289.975284349925</v>
      </c>
      <c r="AX271">
        <f t="shared" si="167"/>
        <v>20491.294439312307</v>
      </c>
      <c r="AY271">
        <f t="shared" si="168"/>
        <v>714.76338211275197</v>
      </c>
      <c r="AZ271">
        <f t="shared" si="169"/>
        <v>61.049518408865076</v>
      </c>
      <c r="BA271">
        <f t="shared" si="170"/>
        <v>129714801276.92279</v>
      </c>
      <c r="BB271">
        <f t="shared" si="171"/>
        <v>40017.712324858054</v>
      </c>
    </row>
    <row r="272" spans="1:54" x14ac:dyDescent="0.25">
      <c r="A272">
        <f t="shared" si="141"/>
        <v>85.850000000000023</v>
      </c>
      <c r="C272">
        <f t="shared" si="140"/>
        <v>295234084764.74988</v>
      </c>
      <c r="D272">
        <f t="shared" si="139"/>
        <v>747607266.88293219</v>
      </c>
      <c r="E272">
        <f t="shared" si="139"/>
        <v>15328515.78655592</v>
      </c>
      <c r="F272">
        <f t="shared" si="139"/>
        <v>1112163.0569252013</v>
      </c>
      <c r="G272">
        <f t="shared" si="139"/>
        <v>368709.93150693242</v>
      </c>
      <c r="H272">
        <f t="shared" si="139"/>
        <v>14948.024726784368</v>
      </c>
      <c r="I272">
        <f t="shared" si="139"/>
        <v>25781.311526174213</v>
      </c>
      <c r="J272">
        <f t="shared" si="139"/>
        <v>752.25317670606398</v>
      </c>
      <c r="K272">
        <f t="shared" si="139"/>
        <v>50.070620398500566</v>
      </c>
      <c r="L272">
        <f t="shared" si="142"/>
        <v>50.070620398500566</v>
      </c>
      <c r="N272">
        <f t="shared" si="143"/>
        <v>155386360402.49994</v>
      </c>
      <c r="O272">
        <f t="shared" si="144"/>
        <v>393477508.88575381</v>
      </c>
      <c r="P272">
        <f t="shared" si="145"/>
        <v>8067639.887661011</v>
      </c>
      <c r="Q272">
        <f t="shared" si="146"/>
        <v>585348.97732905333</v>
      </c>
      <c r="R272">
        <f t="shared" si="147"/>
        <v>194057.85868785917</v>
      </c>
      <c r="S272">
        <f t="shared" si="148"/>
        <v>7867.3814351496676</v>
      </c>
      <c r="T272">
        <f t="shared" si="149"/>
        <v>13569.111329565376</v>
      </c>
      <c r="U272">
        <f t="shared" si="150"/>
        <v>395.92272458213898</v>
      </c>
      <c r="V272">
        <f t="shared" si="151"/>
        <v>26.352958104473984</v>
      </c>
      <c r="X272">
        <f t="shared" si="152"/>
        <v>5896353638.4220848</v>
      </c>
      <c r="Y272">
        <f t="shared" si="153"/>
        <v>14931056.594324131</v>
      </c>
      <c r="Z272">
        <f t="shared" si="154"/>
        <v>306137.92408721487</v>
      </c>
      <c r="AA272">
        <f t="shared" si="155"/>
        <v>22211.88888960734</v>
      </c>
      <c r="AB272">
        <f t="shared" si="156"/>
        <v>7363.7979432340717</v>
      </c>
      <c r="AC272">
        <f t="shared" si="157"/>
        <v>298.53883590449794</v>
      </c>
      <c r="AD272">
        <f t="shared" si="158"/>
        <v>514.89898309600869</v>
      </c>
      <c r="AE272">
        <f t="shared" si="159"/>
        <v>15.023843737486249</v>
      </c>
      <c r="AF272">
        <f t="shared" si="160"/>
        <v>1</v>
      </c>
      <c r="AR272">
        <f t="shared" si="161"/>
        <v>99101964948.54451</v>
      </c>
      <c r="AS272">
        <f t="shared" si="162"/>
        <v>326829970.65272754</v>
      </c>
      <c r="AT272">
        <f t="shared" si="163"/>
        <v>7890925.3387818467</v>
      </c>
      <c r="AU272">
        <f t="shared" si="164"/>
        <v>648588.07532562746</v>
      </c>
      <c r="AV272">
        <f t="shared" si="165"/>
        <v>225053.39588905961</v>
      </c>
      <c r="AW272">
        <f t="shared" si="166"/>
        <v>10507.702256678243</v>
      </c>
      <c r="AX272">
        <f t="shared" si="167"/>
        <v>18946.569470363582</v>
      </c>
      <c r="AY272">
        <f t="shared" si="168"/>
        <v>688.25481238886994</v>
      </c>
      <c r="AZ272">
        <f t="shared" si="169"/>
        <v>60.623586284092276</v>
      </c>
      <c r="BA272">
        <f t="shared" si="170"/>
        <v>99437589689.157349</v>
      </c>
      <c r="BB272">
        <f t="shared" si="171"/>
        <v>35037.473711209132</v>
      </c>
    </row>
    <row r="273" spans="1:54" x14ac:dyDescent="0.25">
      <c r="A273">
        <f t="shared" si="141"/>
        <v>86.850000000000023</v>
      </c>
      <c r="C273">
        <f t="shared" si="140"/>
        <v>227660317242.32916</v>
      </c>
      <c r="D273">
        <f t="shared" si="139"/>
        <v>617331671.27125645</v>
      </c>
      <c r="E273">
        <f t="shared" si="139"/>
        <v>13228882.97120456</v>
      </c>
      <c r="F273">
        <f t="shared" si="139"/>
        <v>987501.83348187339</v>
      </c>
      <c r="G273">
        <f t="shared" si="139"/>
        <v>331722.77356599364</v>
      </c>
      <c r="H273">
        <f t="shared" si="139"/>
        <v>13935.222796663087</v>
      </c>
      <c r="I273">
        <f t="shared" si="139"/>
        <v>23880.772099393074</v>
      </c>
      <c r="J273">
        <f t="shared" si="139"/>
        <v>724.94666918990083</v>
      </c>
      <c r="K273">
        <f t="shared" si="139"/>
        <v>49.723618846036437</v>
      </c>
      <c r="L273">
        <f t="shared" si="142"/>
        <v>49.723618846036437</v>
      </c>
      <c r="N273">
        <f t="shared" si="143"/>
        <v>119821219601.22588</v>
      </c>
      <c r="O273">
        <f t="shared" si="144"/>
        <v>324911405.93224025</v>
      </c>
      <c r="P273">
        <f t="shared" si="145"/>
        <v>6962569.9848445058</v>
      </c>
      <c r="Q273">
        <f t="shared" si="146"/>
        <v>519737.80709572288</v>
      </c>
      <c r="R273">
        <f t="shared" si="147"/>
        <v>174590.93345578614</v>
      </c>
      <c r="S273">
        <f t="shared" si="148"/>
        <v>7334.327787717415</v>
      </c>
      <c r="T273">
        <f t="shared" si="149"/>
        <v>12568.827420733198</v>
      </c>
      <c r="U273">
        <f t="shared" si="150"/>
        <v>381.55087852100047</v>
      </c>
      <c r="V273">
        <f t="shared" si="151"/>
        <v>26.170325708440231</v>
      </c>
      <c r="X273">
        <f t="shared" si="152"/>
        <v>4578514648.0841141</v>
      </c>
      <c r="Y273">
        <f t="shared" si="153"/>
        <v>12415260.304821219</v>
      </c>
      <c r="Z273">
        <f t="shared" si="154"/>
        <v>266048.27400367422</v>
      </c>
      <c r="AA273">
        <f t="shared" si="155"/>
        <v>19859.814237164861</v>
      </c>
      <c r="AB273">
        <f t="shared" si="156"/>
        <v>6671.3320804975137</v>
      </c>
      <c r="AC273">
        <f t="shared" si="157"/>
        <v>280.25359215731919</v>
      </c>
      <c r="AD273">
        <f t="shared" si="158"/>
        <v>480.27019459981756</v>
      </c>
      <c r="AE273">
        <f t="shared" si="159"/>
        <v>14.579523494350164</v>
      </c>
      <c r="AF273">
        <f t="shared" si="160"/>
        <v>1</v>
      </c>
      <c r="AR273">
        <f t="shared" si="161"/>
        <v>76419309096.946091</v>
      </c>
      <c r="AS273">
        <f t="shared" si="162"/>
        <v>269877649.76668364</v>
      </c>
      <c r="AT273">
        <f t="shared" si="163"/>
        <v>6810061.1562435534</v>
      </c>
      <c r="AU273">
        <f t="shared" si="164"/>
        <v>575888.6111452952</v>
      </c>
      <c r="AV273">
        <f t="shared" si="165"/>
        <v>202477.2518787407</v>
      </c>
      <c r="AW273">
        <f t="shared" si="166"/>
        <v>9795.8216892273431</v>
      </c>
      <c r="AX273">
        <f t="shared" si="167"/>
        <v>17549.945341886196</v>
      </c>
      <c r="AY273">
        <f t="shared" si="168"/>
        <v>663.30772106226345</v>
      </c>
      <c r="AZ273">
        <f t="shared" si="169"/>
        <v>60.210380359352456</v>
      </c>
      <c r="BA273">
        <f t="shared" si="170"/>
        <v>76696803243.017166</v>
      </c>
      <c r="BB273">
        <f t="shared" si="171"/>
        <v>30771.319668017542</v>
      </c>
    </row>
    <row r="274" spans="1:54" x14ac:dyDescent="0.25">
      <c r="A274">
        <f t="shared" si="141"/>
        <v>87.850000000000023</v>
      </c>
      <c r="C274">
        <f t="shared" si="140"/>
        <v>176594833604.11295</v>
      </c>
      <c r="D274">
        <f t="shared" si="139"/>
        <v>511984384.0434258</v>
      </c>
      <c r="E274">
        <f t="shared" si="139"/>
        <v>11455201.880241195</v>
      </c>
      <c r="F274">
        <f t="shared" si="139"/>
        <v>879190.0848933974</v>
      </c>
      <c r="G274">
        <f t="shared" si="139"/>
        <v>299165.09456590982</v>
      </c>
      <c r="H274">
        <f t="shared" si="139"/>
        <v>13011.809776594378</v>
      </c>
      <c r="I274">
        <f t="shared" si="139"/>
        <v>22158.933021124267</v>
      </c>
      <c r="J274">
        <f t="shared" si="139"/>
        <v>699.2197137247083</v>
      </c>
      <c r="K274">
        <f t="shared" si="139"/>
        <v>49.386840586785745</v>
      </c>
      <c r="L274">
        <f t="shared" si="142"/>
        <v>49.386840586785745</v>
      </c>
      <c r="N274">
        <f t="shared" si="143"/>
        <v>92944649265.322601</v>
      </c>
      <c r="O274">
        <f t="shared" si="144"/>
        <v>269465465.2860136</v>
      </c>
      <c r="P274">
        <f t="shared" si="145"/>
        <v>6029053.621179576</v>
      </c>
      <c r="Q274">
        <f t="shared" si="146"/>
        <v>462731.62362810393</v>
      </c>
      <c r="R274">
        <f t="shared" si="147"/>
        <v>157455.31292942623</v>
      </c>
      <c r="S274">
        <f t="shared" si="148"/>
        <v>6848.3209350496736</v>
      </c>
      <c r="T274">
        <f t="shared" si="149"/>
        <v>11662.596326907509</v>
      </c>
      <c r="U274">
        <f t="shared" si="150"/>
        <v>368.01037564458335</v>
      </c>
      <c r="V274">
        <f t="shared" si="151"/>
        <v>25.99307399304513</v>
      </c>
      <c r="X274">
        <f t="shared" si="152"/>
        <v>3575746727.3855896</v>
      </c>
      <c r="Y274">
        <f t="shared" si="153"/>
        <v>10366817.920732018</v>
      </c>
      <c r="Z274">
        <f t="shared" si="154"/>
        <v>231948.46530243973</v>
      </c>
      <c r="AA274">
        <f t="shared" si="155"/>
        <v>17802.112353156663</v>
      </c>
      <c r="AB274">
        <f t="shared" si="156"/>
        <v>6057.5872238718657</v>
      </c>
      <c r="AC274">
        <f t="shared" si="157"/>
        <v>263.46714270432398</v>
      </c>
      <c r="AD274">
        <f t="shared" si="158"/>
        <v>448.68091900280922</v>
      </c>
      <c r="AE274">
        <f t="shared" si="159"/>
        <v>14.158016698719456</v>
      </c>
      <c r="AF274">
        <f t="shared" si="160"/>
        <v>1</v>
      </c>
      <c r="AR274">
        <f t="shared" si="161"/>
        <v>59278030258.574844</v>
      </c>
      <c r="AS274">
        <f t="shared" si="162"/>
        <v>223823187.46694714</v>
      </c>
      <c r="AT274">
        <f t="shared" si="163"/>
        <v>5896992.76235539</v>
      </c>
      <c r="AU274">
        <f t="shared" si="164"/>
        <v>512723.77231795317</v>
      </c>
      <c r="AV274">
        <f t="shared" si="165"/>
        <v>182604.76394870505</v>
      </c>
      <c r="AW274">
        <f t="shared" si="166"/>
        <v>9146.7710060011141</v>
      </c>
      <c r="AX274">
        <f t="shared" si="167"/>
        <v>16284.640361532107</v>
      </c>
      <c r="AY274">
        <f t="shared" si="168"/>
        <v>639.80370074162033</v>
      </c>
      <c r="AZ274">
        <f t="shared" si="169"/>
        <v>59.809348228349712</v>
      </c>
      <c r="BA274">
        <f t="shared" si="170"/>
        <v>59508471898.364822</v>
      </c>
      <c r="BB274">
        <f t="shared" si="171"/>
        <v>27104.842603719455</v>
      </c>
    </row>
    <row r="275" spans="1:54" x14ac:dyDescent="0.25">
      <c r="A275">
        <f t="shared" si="141"/>
        <v>88.850000000000023</v>
      </c>
      <c r="C275">
        <f t="shared" si="140"/>
        <v>137769060745.68488</v>
      </c>
      <c r="D275">
        <f t="shared" si="139"/>
        <v>426406742.25402385</v>
      </c>
      <c r="E275">
        <f t="shared" si="139"/>
        <v>9951525.1642845459</v>
      </c>
      <c r="F275">
        <f t="shared" si="139"/>
        <v>784807.94319387525</v>
      </c>
      <c r="G275">
        <f t="shared" si="139"/>
        <v>270430.98055506661</v>
      </c>
      <c r="H275">
        <f t="shared" si="139"/>
        <v>12168.351670793396</v>
      </c>
      <c r="I275">
        <f t="shared" si="139"/>
        <v>20595.905226778304</v>
      </c>
      <c r="J275">
        <f t="shared" si="139"/>
        <v>674.95450921789097</v>
      </c>
      <c r="K275">
        <f t="shared" si="139"/>
        <v>49.059847828062814</v>
      </c>
      <c r="L275">
        <f t="shared" si="142"/>
        <v>49.059847828062814</v>
      </c>
      <c r="N275">
        <f t="shared" si="143"/>
        <v>72510031971.413101</v>
      </c>
      <c r="O275">
        <f t="shared" si="144"/>
        <v>224424601.18632835</v>
      </c>
      <c r="P275">
        <f t="shared" si="145"/>
        <v>5237644.8233076558</v>
      </c>
      <c r="Q275">
        <f t="shared" si="146"/>
        <v>413056.81220730278</v>
      </c>
      <c r="R275">
        <f t="shared" si="147"/>
        <v>142332.09502898244</v>
      </c>
      <c r="S275">
        <f t="shared" si="148"/>
        <v>6404.3956162070508</v>
      </c>
      <c r="T275">
        <f t="shared" si="149"/>
        <v>10839.950119357003</v>
      </c>
      <c r="U275">
        <f t="shared" si="150"/>
        <v>355.23921537783735</v>
      </c>
      <c r="V275">
        <f t="shared" si="151"/>
        <v>25.820972541085691</v>
      </c>
      <c r="X275">
        <f t="shared" si="152"/>
        <v>2808183613.3800507</v>
      </c>
      <c r="Y275">
        <f t="shared" si="153"/>
        <v>8691562.6756207366</v>
      </c>
      <c r="Z275">
        <f t="shared" si="154"/>
        <v>202844.59909376554</v>
      </c>
      <c r="AA275">
        <f t="shared" si="155"/>
        <v>15996.950213631846</v>
      </c>
      <c r="AB275">
        <f t="shared" si="156"/>
        <v>5512.2670070814384</v>
      </c>
      <c r="AC275">
        <f t="shared" si="157"/>
        <v>248.03076669620151</v>
      </c>
      <c r="AD275">
        <f t="shared" si="158"/>
        <v>419.81184489115361</v>
      </c>
      <c r="AE275">
        <f t="shared" si="159"/>
        <v>13.757778287110972</v>
      </c>
      <c r="AF275">
        <f t="shared" si="160"/>
        <v>1</v>
      </c>
      <c r="AR275">
        <f t="shared" si="161"/>
        <v>46245285804.48101</v>
      </c>
      <c r="AS275">
        <f t="shared" si="162"/>
        <v>186411381.41856915</v>
      </c>
      <c r="AT275">
        <f t="shared" si="163"/>
        <v>5122919.1755304625</v>
      </c>
      <c r="AU275">
        <f t="shared" si="164"/>
        <v>457682.34932993975</v>
      </c>
      <c r="AV275">
        <f t="shared" si="165"/>
        <v>165066.0956099921</v>
      </c>
      <c r="AW275">
        <f t="shared" si="166"/>
        <v>8553.9192181823801</v>
      </c>
      <c r="AX275">
        <f t="shared" si="167"/>
        <v>15136.038916961423</v>
      </c>
      <c r="AY275">
        <f t="shared" si="168"/>
        <v>617.63512892656706</v>
      </c>
      <c r="AZ275">
        <f t="shared" si="169"/>
        <v>59.419968571999895</v>
      </c>
      <c r="BA275">
        <f t="shared" si="170"/>
        <v>46437467220.533287</v>
      </c>
      <c r="BB275">
        <f t="shared" si="171"/>
        <v>23943.727037598557</v>
      </c>
    </row>
    <row r="276" spans="1:54" x14ac:dyDescent="0.25">
      <c r="A276">
        <f t="shared" si="141"/>
        <v>89.850000000000023</v>
      </c>
      <c r="C276">
        <f t="shared" si="140"/>
        <v>108075073965.18909</v>
      </c>
      <c r="D276">
        <f t="shared" si="139"/>
        <v>356582091.66426831</v>
      </c>
      <c r="E276">
        <f t="shared" ref="D276:K306" si="172">E$5/100*EXP(5.372697*(1+E$8)*(1-E$2+273.15)/$A276)</f>
        <v>8672351.6573772114</v>
      </c>
      <c r="F276">
        <f t="shared" si="172"/>
        <v>702330.96184687922</v>
      </c>
      <c r="G276">
        <f t="shared" si="172"/>
        <v>245006.79898846979</v>
      </c>
      <c r="H276">
        <f t="shared" si="172"/>
        <v>11396.557295568062</v>
      </c>
      <c r="I276">
        <f t="shared" si="172"/>
        <v>19174.323835971743</v>
      </c>
      <c r="J276">
        <f t="shared" si="172"/>
        <v>652.04381731710214</v>
      </c>
      <c r="K276">
        <f t="shared" si="172"/>
        <v>48.742227092716305</v>
      </c>
      <c r="L276">
        <f t="shared" si="142"/>
        <v>48.742227092716305</v>
      </c>
      <c r="N276">
        <f t="shared" si="143"/>
        <v>56881617876.415314</v>
      </c>
      <c r="O276">
        <f t="shared" si="144"/>
        <v>187674785.08645701</v>
      </c>
      <c r="P276">
        <f t="shared" si="145"/>
        <v>4564395.6091459012</v>
      </c>
      <c r="Q276">
        <f t="shared" si="146"/>
        <v>369647.87465625221</v>
      </c>
      <c r="R276">
        <f t="shared" si="147"/>
        <v>128950.94683603673</v>
      </c>
      <c r="S276">
        <f t="shared" si="148"/>
        <v>5998.1880502989798</v>
      </c>
      <c r="T276">
        <f t="shared" si="149"/>
        <v>10091.74938735355</v>
      </c>
      <c r="U276">
        <f t="shared" si="150"/>
        <v>343.18095648268536</v>
      </c>
      <c r="V276">
        <f t="shared" si="151"/>
        <v>25.653803733008584</v>
      </c>
      <c r="X276">
        <f t="shared" si="152"/>
        <v>2217278126.410007</v>
      </c>
      <c r="Y276">
        <f t="shared" si="153"/>
        <v>7315670.8860673588</v>
      </c>
      <c r="Z276">
        <f t="shared" si="154"/>
        <v>177922.76173349383</v>
      </c>
      <c r="AA276">
        <f t="shared" si="155"/>
        <v>14409.086406965402</v>
      </c>
      <c r="AB276">
        <f t="shared" si="156"/>
        <v>5026.5819516704414</v>
      </c>
      <c r="AC276">
        <f t="shared" si="157"/>
        <v>233.81281437735296</v>
      </c>
      <c r="AD276">
        <f t="shared" si="158"/>
        <v>393.38218583034381</v>
      </c>
      <c r="AE276">
        <f t="shared" si="159"/>
        <v>13.377390739179805</v>
      </c>
      <c r="AF276">
        <f t="shared" si="160"/>
        <v>1</v>
      </c>
      <c r="AR276">
        <f t="shared" si="161"/>
        <v>36277830863.02874</v>
      </c>
      <c r="AS276">
        <f t="shared" si="162"/>
        <v>155886278.94275865</v>
      </c>
      <c r="AT276">
        <f t="shared" si="163"/>
        <v>4464416.9761177199</v>
      </c>
      <c r="AU276">
        <f t="shared" si="164"/>
        <v>409583.73305201007</v>
      </c>
      <c r="AV276">
        <f t="shared" si="165"/>
        <v>149547.73690537037</v>
      </c>
      <c r="AW276">
        <f t="shared" si="166"/>
        <v>8011.4385993657952</v>
      </c>
      <c r="AX276">
        <f t="shared" si="167"/>
        <v>14091.380309506225</v>
      </c>
      <c r="AY276">
        <f t="shared" si="168"/>
        <v>596.70403318441083</v>
      </c>
      <c r="AZ276">
        <f t="shared" si="169"/>
        <v>59.041749025910228</v>
      </c>
      <c r="BA276">
        <f t="shared" si="170"/>
        <v>36438763448.982269</v>
      </c>
      <c r="BB276">
        <f t="shared" si="171"/>
        <v>21209.933454585123</v>
      </c>
    </row>
    <row r="277" spans="1:54" x14ac:dyDescent="0.25">
      <c r="A277">
        <f t="shared" si="141"/>
        <v>90.850000000000023</v>
      </c>
      <c r="C277">
        <f t="shared" si="140"/>
        <v>85235452149.22049</v>
      </c>
      <c r="D277">
        <f t="shared" si="172"/>
        <v>299367550.85913688</v>
      </c>
      <c r="E277">
        <f t="shared" si="172"/>
        <v>7580529.2888324577</v>
      </c>
      <c r="F277">
        <f t="shared" si="172"/>
        <v>630059.84730918473</v>
      </c>
      <c r="G277">
        <f t="shared" si="172"/>
        <v>222455.81670088737</v>
      </c>
      <c r="H277">
        <f t="shared" si="172"/>
        <v>10689.12335084177</v>
      </c>
      <c r="I277">
        <f t="shared" si="172"/>
        <v>17878.99132879328</v>
      </c>
      <c r="J277">
        <f t="shared" si="172"/>
        <v>630.38986748422019</v>
      </c>
      <c r="K277">
        <f t="shared" si="172"/>
        <v>48.433587572356565</v>
      </c>
      <c r="L277">
        <f t="shared" si="142"/>
        <v>48.433587572356565</v>
      </c>
      <c r="N277">
        <f t="shared" si="143"/>
        <v>44860764289.063416</v>
      </c>
      <c r="O277">
        <f t="shared" si="144"/>
        <v>157561868.87322995</v>
      </c>
      <c r="P277">
        <f t="shared" si="145"/>
        <v>3989752.2572802412</v>
      </c>
      <c r="Q277">
        <f t="shared" si="146"/>
        <v>331610.44595220248</v>
      </c>
      <c r="R277">
        <f t="shared" si="147"/>
        <v>117082.00878994072</v>
      </c>
      <c r="S277">
        <f t="shared" si="148"/>
        <v>5625.8543951798792</v>
      </c>
      <c r="T277">
        <f t="shared" si="149"/>
        <v>9409.9954362069893</v>
      </c>
      <c r="U277">
        <f t="shared" si="150"/>
        <v>331.78414078116856</v>
      </c>
      <c r="V277">
        <f t="shared" si="151"/>
        <v>25.491361880187668</v>
      </c>
      <c r="X277">
        <f t="shared" si="152"/>
        <v>1759841804.4478819</v>
      </c>
      <c r="Y277">
        <f t="shared" si="153"/>
        <v>6180990.6278757816</v>
      </c>
      <c r="Z277">
        <f t="shared" si="154"/>
        <v>156513.89188355397</v>
      </c>
      <c r="AA277">
        <f t="shared" si="155"/>
        <v>13008.737921136177</v>
      </c>
      <c r="AB277">
        <f t="shared" si="156"/>
        <v>4593.0072053521362</v>
      </c>
      <c r="AC277">
        <f t="shared" si="157"/>
        <v>220.69650188256091</v>
      </c>
      <c r="AD277">
        <f t="shared" si="158"/>
        <v>369.14447648717436</v>
      </c>
      <c r="AE277">
        <f t="shared" si="159"/>
        <v>13.015551791253531</v>
      </c>
      <c r="AF277">
        <f t="shared" si="160"/>
        <v>1</v>
      </c>
      <c r="AR277">
        <f t="shared" si="161"/>
        <v>28611197782.95985</v>
      </c>
      <c r="AS277">
        <f t="shared" si="162"/>
        <v>130873912.87387186</v>
      </c>
      <c r="AT277">
        <f t="shared" si="163"/>
        <v>3902360.7521790285</v>
      </c>
      <c r="AU277">
        <f t="shared" si="164"/>
        <v>367436.93585653446</v>
      </c>
      <c r="AV277">
        <f t="shared" si="165"/>
        <v>135783.11555999512</v>
      </c>
      <c r="AW277">
        <f t="shared" si="166"/>
        <v>7514.1957890707208</v>
      </c>
      <c r="AX277">
        <f t="shared" si="167"/>
        <v>13139.496539859556</v>
      </c>
      <c r="AY277">
        <f t="shared" si="168"/>
        <v>576.92109083109438</v>
      </c>
      <c r="AZ277">
        <f t="shared" si="169"/>
        <v>58.674224219419095</v>
      </c>
      <c r="BA277">
        <f t="shared" si="170"/>
        <v>28746498565.924957</v>
      </c>
      <c r="BB277">
        <f t="shared" si="171"/>
        <v>18838.658233105802</v>
      </c>
    </row>
    <row r="278" spans="1:54" x14ac:dyDescent="0.25">
      <c r="A278">
        <f t="shared" si="141"/>
        <v>91.850000000000023</v>
      </c>
      <c r="C278">
        <f t="shared" si="140"/>
        <v>67570958050.67131</v>
      </c>
      <c r="D278">
        <f t="shared" si="172"/>
        <v>252292191.10235283</v>
      </c>
      <c r="E278">
        <f t="shared" si="172"/>
        <v>6645606.6506181993</v>
      </c>
      <c r="F278">
        <f t="shared" si="172"/>
        <v>566563.62049513939</v>
      </c>
      <c r="G278">
        <f t="shared" si="172"/>
        <v>202405.58937336601</v>
      </c>
      <c r="H278">
        <f t="shared" si="172"/>
        <v>10039.60259106211</v>
      </c>
      <c r="I278">
        <f t="shared" si="172"/>
        <v>16696.575996647174</v>
      </c>
      <c r="J278">
        <f t="shared" si="172"/>
        <v>609.90338998658444</v>
      </c>
      <c r="K278">
        <f t="shared" si="172"/>
        <v>48.133559611417432</v>
      </c>
      <c r="L278">
        <f t="shared" si="142"/>
        <v>48.133559611417432</v>
      </c>
      <c r="N278">
        <f t="shared" si="143"/>
        <v>35563662131.932274</v>
      </c>
      <c r="O278">
        <f t="shared" si="144"/>
        <v>132785363.73808044</v>
      </c>
      <c r="P278">
        <f t="shared" si="145"/>
        <v>3497687.7108516842</v>
      </c>
      <c r="Q278">
        <f t="shared" si="146"/>
        <v>298191.37920796813</v>
      </c>
      <c r="R278">
        <f t="shared" si="147"/>
        <v>106529.25756492949</v>
      </c>
      <c r="S278">
        <f t="shared" si="148"/>
        <v>5284.0013637169004</v>
      </c>
      <c r="T278">
        <f t="shared" si="149"/>
        <v>8787.6715771827239</v>
      </c>
      <c r="U278">
        <f t="shared" si="150"/>
        <v>321.00178420346549</v>
      </c>
      <c r="V278">
        <f t="shared" si="151"/>
        <v>25.333452427061808</v>
      </c>
      <c r="X278">
        <f t="shared" si="152"/>
        <v>1403822168.9019499</v>
      </c>
      <c r="Y278">
        <f t="shared" si="153"/>
        <v>5241502.8753142189</v>
      </c>
      <c r="Z278">
        <f t="shared" si="154"/>
        <v>138065.97110764773</v>
      </c>
      <c r="AA278">
        <f t="shared" si="155"/>
        <v>11770.657002494965</v>
      </c>
      <c r="AB278">
        <f t="shared" si="156"/>
        <v>4205.0825039200872</v>
      </c>
      <c r="AC278">
        <f t="shared" si="157"/>
        <v>208.57802065984509</v>
      </c>
      <c r="AD278">
        <f t="shared" si="158"/>
        <v>346.88014207631329</v>
      </c>
      <c r="AE278">
        <f t="shared" si="159"/>
        <v>12.671063493129093</v>
      </c>
      <c r="AF278">
        <f t="shared" si="160"/>
        <v>1</v>
      </c>
      <c r="AR278">
        <f t="shared" si="161"/>
        <v>22681712790.177128</v>
      </c>
      <c r="AS278">
        <f t="shared" si="162"/>
        <v>110294072.25133522</v>
      </c>
      <c r="AT278">
        <f t="shared" si="163"/>
        <v>3421074.5074120383</v>
      </c>
      <c r="AU278">
        <f t="shared" si="164"/>
        <v>330407.44473371963</v>
      </c>
      <c r="AV278">
        <f t="shared" si="165"/>
        <v>123544.8997903878</v>
      </c>
      <c r="AW278">
        <f t="shared" si="166"/>
        <v>7057.6591324040864</v>
      </c>
      <c r="AX278">
        <f t="shared" si="167"/>
        <v>12270.59071265778</v>
      </c>
      <c r="AY278">
        <f t="shared" si="168"/>
        <v>558.20474547673246</v>
      </c>
      <c r="AZ278">
        <f t="shared" si="169"/>
        <v>58.316953970432316</v>
      </c>
      <c r="BA278">
        <f t="shared" si="170"/>
        <v>22795901834.051949</v>
      </c>
      <c r="BB278">
        <f t="shared" si="171"/>
        <v>16775.901968006001</v>
      </c>
    </row>
    <row r="279" spans="1:54" x14ac:dyDescent="0.25">
      <c r="A279">
        <f t="shared" si="141"/>
        <v>92.850000000000023</v>
      </c>
      <c r="C279">
        <f t="shared" si="140"/>
        <v>53835955363.441643</v>
      </c>
      <c r="D279">
        <f t="shared" si="172"/>
        <v>213404387.0725278</v>
      </c>
      <c r="E279">
        <f t="shared" si="172"/>
        <v>5842531.6372344587</v>
      </c>
      <c r="F279">
        <f t="shared" si="172"/>
        <v>510633.47107456048</v>
      </c>
      <c r="G279">
        <f t="shared" si="172"/>
        <v>184537.58779856426</v>
      </c>
      <c r="H279">
        <f t="shared" si="172"/>
        <v>9442.2913559187364</v>
      </c>
      <c r="I279">
        <f t="shared" si="172"/>
        <v>15615.356397446449</v>
      </c>
      <c r="J279">
        <f t="shared" si="172"/>
        <v>590.50276026230733</v>
      </c>
      <c r="K279">
        <f t="shared" si="172"/>
        <v>47.841793310177231</v>
      </c>
      <c r="L279">
        <f t="shared" si="142"/>
        <v>47.841793310177231</v>
      </c>
      <c r="N279">
        <f t="shared" si="143"/>
        <v>28334713349.179813</v>
      </c>
      <c r="O279">
        <f t="shared" si="144"/>
        <v>112318098.45922516</v>
      </c>
      <c r="P279">
        <f t="shared" si="145"/>
        <v>3075016.6511760312</v>
      </c>
      <c r="Q279">
        <f t="shared" si="146"/>
        <v>268754.45846029499</v>
      </c>
      <c r="R279">
        <f t="shared" si="147"/>
        <v>97125.046209770662</v>
      </c>
      <c r="S279">
        <f t="shared" si="148"/>
        <v>4969.6270294309143</v>
      </c>
      <c r="T279">
        <f t="shared" si="149"/>
        <v>8218.608630234974</v>
      </c>
      <c r="U279">
        <f t="shared" si="150"/>
        <v>310.790926453846</v>
      </c>
      <c r="V279">
        <f t="shared" si="151"/>
        <v>25.179891215882755</v>
      </c>
      <c r="X279">
        <f t="shared" si="152"/>
        <v>1125291332.9231179</v>
      </c>
      <c r="Y279">
        <f t="shared" si="153"/>
        <v>4460626.8349713171</v>
      </c>
      <c r="Z279">
        <f t="shared" si="154"/>
        <v>122121.91962276623</v>
      </c>
      <c r="AA279">
        <f t="shared" si="155"/>
        <v>10673.376471569996</v>
      </c>
      <c r="AB279">
        <f t="shared" si="156"/>
        <v>3857.2464581779832</v>
      </c>
      <c r="AC279">
        <f t="shared" si="157"/>
        <v>197.36491261313375</v>
      </c>
      <c r="AD279">
        <f t="shared" si="158"/>
        <v>326.39571631869921</v>
      </c>
      <c r="AE279">
        <f t="shared" si="159"/>
        <v>12.342822444673946</v>
      </c>
      <c r="AF279">
        <f t="shared" si="160"/>
        <v>1</v>
      </c>
      <c r="AR279">
        <f t="shared" si="161"/>
        <v>18071250024.846767</v>
      </c>
      <c r="AS279">
        <f t="shared" si="162"/>
        <v>93293568.947079435</v>
      </c>
      <c r="AT279">
        <f t="shared" si="163"/>
        <v>3007661.73756414</v>
      </c>
      <c r="AU279">
        <f t="shared" si="164"/>
        <v>297790.31021433562</v>
      </c>
      <c r="AV279">
        <f t="shared" si="165"/>
        <v>112638.66640599353</v>
      </c>
      <c r="AW279">
        <f t="shared" si="166"/>
        <v>6637.8196273907579</v>
      </c>
      <c r="AX279">
        <f t="shared" si="167"/>
        <v>11476.04924766755</v>
      </c>
      <c r="AY279">
        <f t="shared" si="168"/>
        <v>540.48042532195859</v>
      </c>
      <c r="AZ279">
        <f t="shared" si="169"/>
        <v>57.969521621914694</v>
      </c>
      <c r="BA279">
        <f t="shared" si="170"/>
        <v>18167980396.826851</v>
      </c>
      <c r="BB279">
        <f t="shared" si="171"/>
        <v>14976.51676064274</v>
      </c>
    </row>
    <row r="280" spans="1:54" x14ac:dyDescent="0.25">
      <c r="A280">
        <f t="shared" si="141"/>
        <v>93.850000000000023</v>
      </c>
      <c r="C280">
        <f t="shared" si="140"/>
        <v>43101051503.083206</v>
      </c>
      <c r="D280">
        <f t="shared" si="172"/>
        <v>181155768.85614106</v>
      </c>
      <c r="E280">
        <f t="shared" si="172"/>
        <v>5150619.7793162242</v>
      </c>
      <c r="F280">
        <f t="shared" si="172"/>
        <v>461245.15833984199</v>
      </c>
      <c r="G280">
        <f t="shared" si="172"/>
        <v>168578.63588438951</v>
      </c>
      <c r="H280">
        <f t="shared" si="172"/>
        <v>8892.133372207516</v>
      </c>
      <c r="I280">
        <f t="shared" si="172"/>
        <v>14625.004212541335</v>
      </c>
      <c r="J280">
        <f t="shared" si="172"/>
        <v>572.11324045340393</v>
      </c>
      <c r="K280">
        <f t="shared" si="172"/>
        <v>47.557957236071324</v>
      </c>
      <c r="L280">
        <f t="shared" si="142"/>
        <v>47.557957236071324</v>
      </c>
      <c r="N280">
        <f t="shared" si="143"/>
        <v>22684763948.991161</v>
      </c>
      <c r="O280">
        <f t="shared" si="144"/>
        <v>95345141.503232136</v>
      </c>
      <c r="P280">
        <f t="shared" si="145"/>
        <v>2710852.5154295918</v>
      </c>
      <c r="Q280">
        <f t="shared" si="146"/>
        <v>242760.60965254842</v>
      </c>
      <c r="R280">
        <f t="shared" si="147"/>
        <v>88725.597833889216</v>
      </c>
      <c r="S280">
        <f t="shared" si="148"/>
        <v>4680.0701958986929</v>
      </c>
      <c r="T280">
        <f t="shared" si="149"/>
        <v>7697.3706381796501</v>
      </c>
      <c r="U280">
        <f t="shared" si="150"/>
        <v>301.11223181758101</v>
      </c>
      <c r="V280">
        <f t="shared" si="151"/>
        <v>25.030503808458594</v>
      </c>
      <c r="X280">
        <f t="shared" si="152"/>
        <v>906284752.49967873</v>
      </c>
      <c r="Y280">
        <f t="shared" si="153"/>
        <v>3809157.9072016929</v>
      </c>
      <c r="Z280">
        <f t="shared" si="154"/>
        <v>108301.95573264928</v>
      </c>
      <c r="AA280">
        <f t="shared" si="155"/>
        <v>9698.5906280684612</v>
      </c>
      <c r="AB280">
        <f t="shared" si="156"/>
        <v>3544.6988407762715</v>
      </c>
      <c r="AC280">
        <f t="shared" si="157"/>
        <v>186.97467025482524</v>
      </c>
      <c r="AD280">
        <f t="shared" si="158"/>
        <v>307.51960476234871</v>
      </c>
      <c r="AE280">
        <f t="shared" si="159"/>
        <v>12.02981107059562</v>
      </c>
      <c r="AF280">
        <f t="shared" si="160"/>
        <v>1</v>
      </c>
      <c r="AR280">
        <f t="shared" si="161"/>
        <v>14467837949.536407</v>
      </c>
      <c r="AS280">
        <f t="shared" si="162"/>
        <v>79195505.191026464</v>
      </c>
      <c r="AT280">
        <f t="shared" si="163"/>
        <v>2651474.3417350291</v>
      </c>
      <c r="AU280">
        <f t="shared" si="164"/>
        <v>268988.21944858122</v>
      </c>
      <c r="AV280">
        <f t="shared" si="165"/>
        <v>102897.67475577054</v>
      </c>
      <c r="AW280">
        <f t="shared" si="166"/>
        <v>6251.1233090049027</v>
      </c>
      <c r="AX280">
        <f t="shared" si="167"/>
        <v>10748.282310745139</v>
      </c>
      <c r="AY280">
        <f t="shared" si="168"/>
        <v>523.67985022631137</v>
      </c>
      <c r="AZ280">
        <f t="shared" si="169"/>
        <v>57.631532507334072</v>
      </c>
      <c r="BA280">
        <f t="shared" si="170"/>
        <v>14550074395.680374</v>
      </c>
      <c r="BB280">
        <f t="shared" si="171"/>
        <v>13402.632133085628</v>
      </c>
    </row>
    <row r="281" spans="1:54" x14ac:dyDescent="0.25">
      <c r="A281">
        <f t="shared" si="141"/>
        <v>94.850000000000023</v>
      </c>
      <c r="C281">
        <f t="shared" si="140"/>
        <v>34668885552.58342</v>
      </c>
      <c r="D281">
        <f t="shared" si="172"/>
        <v>154312562.18549442</v>
      </c>
      <c r="E281">
        <f t="shared" si="172"/>
        <v>4552733.0555997109</v>
      </c>
      <c r="F281">
        <f t="shared" si="172"/>
        <v>417528.26886367839</v>
      </c>
      <c r="G281">
        <f t="shared" si="172"/>
        <v>154293.82122283522</v>
      </c>
      <c r="H281">
        <f t="shared" si="172"/>
        <v>8384.6372682244455</v>
      </c>
      <c r="I281">
        <f t="shared" si="172"/>
        <v>13716.39925100178</v>
      </c>
      <c r="J281">
        <f t="shared" si="172"/>
        <v>554.66630588054795</v>
      </c>
      <c r="K281">
        <f t="shared" si="172"/>
        <v>47.2817372337012</v>
      </c>
      <c r="L281">
        <f t="shared" si="142"/>
        <v>47.2817372337012</v>
      </c>
      <c r="N281">
        <f t="shared" si="143"/>
        <v>18246781869.780746</v>
      </c>
      <c r="O281">
        <f t="shared" si="144"/>
        <v>81217137.992365494</v>
      </c>
      <c r="P281">
        <f t="shared" si="145"/>
        <v>2396175.2924209004</v>
      </c>
      <c r="Q281">
        <f t="shared" si="146"/>
        <v>219751.72045456758</v>
      </c>
      <c r="R281">
        <f t="shared" si="147"/>
        <v>81207.274327808016</v>
      </c>
      <c r="S281">
        <f t="shared" si="148"/>
        <v>4412.9669832760237</v>
      </c>
      <c r="T281">
        <f t="shared" si="149"/>
        <v>7219.1575005272525</v>
      </c>
      <c r="U281">
        <f t="shared" si="150"/>
        <v>291.9296346739726</v>
      </c>
      <c r="V281">
        <f t="shared" si="151"/>
        <v>24.885124859842737</v>
      </c>
      <c r="X281">
        <f t="shared" si="152"/>
        <v>733240519.08719492</v>
      </c>
      <c r="Y281">
        <f t="shared" si="153"/>
        <v>3263682.1575055076</v>
      </c>
      <c r="Z281">
        <f t="shared" si="154"/>
        <v>96289.462316004763</v>
      </c>
      <c r="AA281">
        <f t="shared" si="155"/>
        <v>8830.6456846106539</v>
      </c>
      <c r="AB281">
        <f t="shared" si="156"/>
        <v>3263.2857896105088</v>
      </c>
      <c r="AC281">
        <f t="shared" si="157"/>
        <v>177.33352788585975</v>
      </c>
      <c r="AD281">
        <f t="shared" si="158"/>
        <v>290.09930796758215</v>
      </c>
      <c r="AE281">
        <f t="shared" si="159"/>
        <v>11.731089810405615</v>
      </c>
      <c r="AF281">
        <f t="shared" si="160"/>
        <v>1</v>
      </c>
      <c r="AR281">
        <f t="shared" si="161"/>
        <v>11637391677.981512</v>
      </c>
      <c r="AS281">
        <f t="shared" si="162"/>
        <v>67460514.360709786</v>
      </c>
      <c r="AT281">
        <f t="shared" si="163"/>
        <v>2343689.8852550969</v>
      </c>
      <c r="AU281">
        <f t="shared" si="164"/>
        <v>243493.56800235392</v>
      </c>
      <c r="AV281">
        <f t="shared" si="165"/>
        <v>94178.539496042635</v>
      </c>
      <c r="AW281">
        <f t="shared" si="166"/>
        <v>5894.4132714960606</v>
      </c>
      <c r="AX281">
        <f t="shared" si="167"/>
        <v>10080.587868494275</v>
      </c>
      <c r="AY281">
        <f t="shared" si="168"/>
        <v>507.7404163788766</v>
      </c>
      <c r="AZ281">
        <f t="shared" si="169"/>
        <v>57.302612533632271</v>
      </c>
      <c r="BA281">
        <f t="shared" si="170"/>
        <v>11707550094.379143</v>
      </c>
      <c r="BB281">
        <f t="shared" si="171"/>
        <v>12022.381439887949</v>
      </c>
    </row>
    <row r="282" spans="1:54" x14ac:dyDescent="0.25">
      <c r="A282">
        <f t="shared" si="141"/>
        <v>95.850000000000023</v>
      </c>
      <c r="C282">
        <f t="shared" si="140"/>
        <v>28013329484.753414</v>
      </c>
      <c r="D282">
        <f t="shared" si="172"/>
        <v>131887527.60934658</v>
      </c>
      <c r="E282">
        <f t="shared" si="172"/>
        <v>4034623.6634596391</v>
      </c>
      <c r="F282">
        <f t="shared" si="172"/>
        <v>378740.99535179144</v>
      </c>
      <c r="G282">
        <f t="shared" si="172"/>
        <v>141480.60659793427</v>
      </c>
      <c r="H282">
        <f t="shared" si="172"/>
        <v>7915.8056750431915</v>
      </c>
      <c r="I282">
        <f t="shared" si="172"/>
        <v>12881.47144045232</v>
      </c>
      <c r="J282">
        <f t="shared" si="172"/>
        <v>538.09904591489362</v>
      </c>
      <c r="K282">
        <f t="shared" si="172"/>
        <v>47.012835324897956</v>
      </c>
      <c r="L282">
        <f t="shared" si="142"/>
        <v>47.012835324897956</v>
      </c>
      <c r="N282">
        <f t="shared" si="143"/>
        <v>14743857623.55443</v>
      </c>
      <c r="O282">
        <f t="shared" si="144"/>
        <v>69414488.215445578</v>
      </c>
      <c r="P282">
        <f t="shared" si="145"/>
        <v>2123486.1386629678</v>
      </c>
      <c r="Q282">
        <f t="shared" si="146"/>
        <v>199337.36597462709</v>
      </c>
      <c r="R282">
        <f t="shared" si="147"/>
        <v>74463.477156807508</v>
      </c>
      <c r="S282">
        <f t="shared" si="148"/>
        <v>4166.2135131806272</v>
      </c>
      <c r="T282">
        <f t="shared" si="149"/>
        <v>6779.7218107643794</v>
      </c>
      <c r="U282">
        <f t="shared" si="150"/>
        <v>283.2100241657335</v>
      </c>
      <c r="V282">
        <f t="shared" si="151"/>
        <v>24.743597539419977</v>
      </c>
      <c r="X282">
        <f t="shared" si="152"/>
        <v>595865560.7805382</v>
      </c>
      <c r="Y282">
        <f t="shared" si="153"/>
        <v>2805351.4896069043</v>
      </c>
      <c r="Z282">
        <f t="shared" si="154"/>
        <v>85819.620016044981</v>
      </c>
      <c r="AA282">
        <f t="shared" si="155"/>
        <v>8056.1189882374638</v>
      </c>
      <c r="AB282">
        <f t="shared" si="156"/>
        <v>3009.4038281287462</v>
      </c>
      <c r="AC282">
        <f t="shared" si="157"/>
        <v>168.37541535919632</v>
      </c>
      <c r="AD282">
        <f t="shared" si="158"/>
        <v>273.99903348586815</v>
      </c>
      <c r="AE282">
        <f t="shared" si="159"/>
        <v>11.445790116596452</v>
      </c>
      <c r="AF282">
        <f t="shared" si="160"/>
        <v>1</v>
      </c>
      <c r="AR282">
        <f t="shared" si="161"/>
        <v>9403304497.0719109</v>
      </c>
      <c r="AS282">
        <f t="shared" si="162"/>
        <v>57657006.964985877</v>
      </c>
      <c r="AT282">
        <f t="shared" si="163"/>
        <v>2076973.7811313493</v>
      </c>
      <c r="AU282">
        <f t="shared" si="164"/>
        <v>220873.75148328944</v>
      </c>
      <c r="AV282">
        <f t="shared" si="165"/>
        <v>86357.636385054735</v>
      </c>
      <c r="AW282">
        <f t="shared" si="166"/>
        <v>5564.8798349308145</v>
      </c>
      <c r="AX282">
        <f t="shared" si="167"/>
        <v>9467.0355741727035</v>
      </c>
      <c r="AY282">
        <f t="shared" si="168"/>
        <v>492.60464893772115</v>
      </c>
      <c r="AZ282">
        <f t="shared" si="169"/>
        <v>56.982406871431863</v>
      </c>
      <c r="BA282">
        <f t="shared" si="170"/>
        <v>9463361290.7083626</v>
      </c>
      <c r="BB282">
        <f t="shared" si="171"/>
        <v>10808.867696153135</v>
      </c>
    </row>
    <row r="283" spans="1:54" x14ac:dyDescent="0.25">
      <c r="A283">
        <f t="shared" si="141"/>
        <v>96.850000000000023</v>
      </c>
      <c r="C283">
        <f t="shared" si="140"/>
        <v>22735331957.795975</v>
      </c>
      <c r="D283">
        <f t="shared" si="172"/>
        <v>113087469.08355086</v>
      </c>
      <c r="E283">
        <f t="shared" si="172"/>
        <v>3584407.6030472917</v>
      </c>
      <c r="F283">
        <f t="shared" si="172"/>
        <v>344249.3770206857</v>
      </c>
      <c r="G283">
        <f t="shared" si="172"/>
        <v>129963.92413141919</v>
      </c>
      <c r="H283">
        <f t="shared" si="172"/>
        <v>7482.074143777214</v>
      </c>
      <c r="I283">
        <f t="shared" si="172"/>
        <v>12113.065533502255</v>
      </c>
      <c r="J283">
        <f t="shared" si="172"/>
        <v>522.35363013382596</v>
      </c>
      <c r="K283">
        <f t="shared" si="172"/>
        <v>46.750968691046836</v>
      </c>
      <c r="L283">
        <f t="shared" si="142"/>
        <v>46.750968691046836</v>
      </c>
      <c r="N283">
        <f t="shared" si="143"/>
        <v>11965964188.313671</v>
      </c>
      <c r="O283">
        <f t="shared" si="144"/>
        <v>59519720.570289925</v>
      </c>
      <c r="P283">
        <f t="shared" si="145"/>
        <v>1886530.3173933115</v>
      </c>
      <c r="Q283">
        <f t="shared" si="146"/>
        <v>181183.88264246617</v>
      </c>
      <c r="R283">
        <f t="shared" si="147"/>
        <v>68402.065332325888</v>
      </c>
      <c r="S283">
        <f t="shared" si="148"/>
        <v>3937.9337598827442</v>
      </c>
      <c r="T283">
        <f t="shared" si="149"/>
        <v>6375.2976492117132</v>
      </c>
      <c r="U283">
        <f t="shared" si="150"/>
        <v>274.92296322832948</v>
      </c>
      <c r="V283">
        <f t="shared" si="151"/>
        <v>24.605772995287811</v>
      </c>
      <c r="X283">
        <f t="shared" si="152"/>
        <v>486307184.5215041</v>
      </c>
      <c r="Y283">
        <f t="shared" si="153"/>
        <v>2418933.1740030441</v>
      </c>
      <c r="Z283">
        <f t="shared" si="154"/>
        <v>76670.231727919963</v>
      </c>
      <c r="AA283">
        <f t="shared" si="155"/>
        <v>7363.470461877554</v>
      </c>
      <c r="AB283">
        <f t="shared" si="156"/>
        <v>2779.9193849925136</v>
      </c>
      <c r="AC283">
        <f t="shared" si="157"/>
        <v>160.04105055496075</v>
      </c>
      <c r="AD283">
        <f t="shared" si="158"/>
        <v>259.09763738910505</v>
      </c>
      <c r="AE283">
        <f t="shared" si="159"/>
        <v>11.173108167785637</v>
      </c>
      <c r="AF283">
        <f t="shared" si="160"/>
        <v>1</v>
      </c>
      <c r="AR283">
        <f t="shared" si="161"/>
        <v>7631625843.0758772</v>
      </c>
      <c r="AS283">
        <f t="shared" si="162"/>
        <v>49438223.079866849</v>
      </c>
      <c r="AT283">
        <f t="shared" si="163"/>
        <v>1845208.297878617</v>
      </c>
      <c r="AU283">
        <f t="shared" si="164"/>
        <v>200759.05902221426</v>
      </c>
      <c r="AV283">
        <f t="shared" si="165"/>
        <v>79328.10785787426</v>
      </c>
      <c r="AW283">
        <f t="shared" si="166"/>
        <v>5260.0176112164518</v>
      </c>
      <c r="AX283">
        <f t="shared" si="167"/>
        <v>8902.367346306155</v>
      </c>
      <c r="AY283">
        <f t="shared" si="168"/>
        <v>478.21971431240598</v>
      </c>
      <c r="AZ283">
        <f t="shared" si="169"/>
        <v>56.670578743198519</v>
      </c>
      <c r="BA283">
        <f t="shared" si="170"/>
        <v>7683204058.8957529</v>
      </c>
      <c r="BB283">
        <f t="shared" si="171"/>
        <v>9739.3208745516968</v>
      </c>
    </row>
    <row r="284" spans="1:54" x14ac:dyDescent="0.25">
      <c r="A284">
        <f t="shared" si="141"/>
        <v>97.850000000000023</v>
      </c>
      <c r="C284">
        <f t="shared" si="140"/>
        <v>18530663960.603386</v>
      </c>
      <c r="D284">
        <f t="shared" si="172"/>
        <v>97272567.118768767</v>
      </c>
      <c r="E284">
        <f t="shared" si="172"/>
        <v>3192140.8248695857</v>
      </c>
      <c r="F284">
        <f t="shared" si="172"/>
        <v>313510.15764041163</v>
      </c>
      <c r="G284">
        <f t="shared" si="172"/>
        <v>119592.0760169218</v>
      </c>
      <c r="H284">
        <f t="shared" si="172"/>
        <v>7080.2583994426241</v>
      </c>
      <c r="I284">
        <f t="shared" si="172"/>
        <v>11404.824985113666</v>
      </c>
      <c r="J284">
        <f t="shared" si="172"/>
        <v>507.37683186865399</v>
      </c>
      <c r="K284">
        <f t="shared" si="172"/>
        <v>46.495868730635905</v>
      </c>
      <c r="L284">
        <f t="shared" si="142"/>
        <v>46.495868730635905</v>
      </c>
      <c r="N284">
        <f t="shared" si="143"/>
        <v>9752981031.8965187</v>
      </c>
      <c r="O284">
        <f t="shared" si="144"/>
        <v>51196087.957246721</v>
      </c>
      <c r="P284">
        <f t="shared" si="145"/>
        <v>1680074.1183524136</v>
      </c>
      <c r="Q284">
        <f t="shared" si="146"/>
        <v>165005.34612653244</v>
      </c>
      <c r="R284">
        <f t="shared" si="147"/>
        <v>62943.197903643057</v>
      </c>
      <c r="S284">
        <f t="shared" si="148"/>
        <v>3726.4517891803284</v>
      </c>
      <c r="T284">
        <f t="shared" si="149"/>
        <v>6002.5394658492978</v>
      </c>
      <c r="U284">
        <f t="shared" si="150"/>
        <v>267.0404378256074</v>
      </c>
      <c r="V284">
        <f t="shared" si="151"/>
        <v>24.471509858229425</v>
      </c>
      <c r="X284">
        <f t="shared" si="152"/>
        <v>398544310.84957057</v>
      </c>
      <c r="Y284">
        <f t="shared" si="153"/>
        <v>2092069.0326767964</v>
      </c>
      <c r="Z284">
        <f t="shared" si="154"/>
        <v>68654.289338319199</v>
      </c>
      <c r="AA284">
        <f t="shared" si="155"/>
        <v>6742.7529842848444</v>
      </c>
      <c r="AB284">
        <f t="shared" si="156"/>
        <v>2572.1011195586748</v>
      </c>
      <c r="AC284">
        <f t="shared" si="157"/>
        <v>152.27715048105932</v>
      </c>
      <c r="AD284">
        <f t="shared" si="158"/>
        <v>245.28684583108094</v>
      </c>
      <c r="AE284">
        <f t="shared" si="159"/>
        <v>10.91229921539988</v>
      </c>
      <c r="AF284">
        <f t="shared" si="160"/>
        <v>1</v>
      </c>
      <c r="AR284">
        <f t="shared" si="161"/>
        <v>6220234401.5833673</v>
      </c>
      <c r="AS284">
        <f t="shared" si="162"/>
        <v>42524454.102257423</v>
      </c>
      <c r="AT284">
        <f t="shared" si="163"/>
        <v>1643274.3657015164</v>
      </c>
      <c r="AU284">
        <f t="shared" si="164"/>
        <v>182832.67649089298</v>
      </c>
      <c r="AV284">
        <f t="shared" si="165"/>
        <v>72997.360925115892</v>
      </c>
      <c r="AW284">
        <f t="shared" si="166"/>
        <v>4977.5884297738758</v>
      </c>
      <c r="AX284">
        <f t="shared" si="167"/>
        <v>8381.9120351943875</v>
      </c>
      <c r="AY284">
        <f t="shared" si="168"/>
        <v>464.53698487949521</v>
      </c>
      <c r="AZ284">
        <f t="shared" si="169"/>
        <v>56.366808300979564</v>
      </c>
      <c r="BA284">
        <f t="shared" si="170"/>
        <v>6264671840.4929991</v>
      </c>
      <c r="BB284">
        <f t="shared" si="171"/>
        <v>8794.4088863554316</v>
      </c>
    </row>
    <row r="285" spans="1:54" x14ac:dyDescent="0.25">
      <c r="A285">
        <f>A284+$B$11</f>
        <v>98.850000000000023</v>
      </c>
      <c r="C285">
        <f t="shared" si="140"/>
        <v>15166226293.238276</v>
      </c>
      <c r="D285">
        <f t="shared" si="172"/>
        <v>83924734.328453109</v>
      </c>
      <c r="E285">
        <f t="shared" si="172"/>
        <v>2849476.7246868322</v>
      </c>
      <c r="F285">
        <f t="shared" si="172"/>
        <v>286056.58682318847</v>
      </c>
      <c r="G285">
        <f t="shared" si="172"/>
        <v>110233.29939263467</v>
      </c>
      <c r="H285">
        <f t="shared" si="172"/>
        <v>6707.5086922809433</v>
      </c>
      <c r="I285">
        <f t="shared" si="172"/>
        <v>10751.092050848569</v>
      </c>
      <c r="J285">
        <f t="shared" si="172"/>
        <v>493.11960229630171</v>
      </c>
      <c r="K285">
        <f t="shared" si="172"/>
        <v>46.247280185667073</v>
      </c>
      <c r="L285">
        <f t="shared" si="142"/>
        <v>46.247280185667073</v>
      </c>
      <c r="N285">
        <f t="shared" si="143"/>
        <v>7982224364.8622503</v>
      </c>
      <c r="O285">
        <f t="shared" si="144"/>
        <v>44170912.804449007</v>
      </c>
      <c r="P285">
        <f t="shared" si="145"/>
        <v>1499724.5919404381</v>
      </c>
      <c r="Q285">
        <f t="shared" si="146"/>
        <v>150556.09832799394</v>
      </c>
      <c r="R285">
        <f t="shared" si="147"/>
        <v>58017.525996123513</v>
      </c>
      <c r="S285">
        <f t="shared" si="148"/>
        <v>3530.267732779444</v>
      </c>
      <c r="T285">
        <f t="shared" si="149"/>
        <v>5658.4695004466157</v>
      </c>
      <c r="U285">
        <f t="shared" si="150"/>
        <v>259.53663278752725</v>
      </c>
      <c r="V285">
        <f t="shared" si="151"/>
        <v>24.34067378193004</v>
      </c>
      <c r="X285">
        <f t="shared" si="152"/>
        <v>327937691.30532748</v>
      </c>
      <c r="Y285">
        <f t="shared" si="153"/>
        <v>1814695.566777633</v>
      </c>
      <c r="Z285">
        <f t="shared" si="154"/>
        <v>61613.930878684194</v>
      </c>
      <c r="AA285">
        <f t="shared" si="155"/>
        <v>6185.3710245179554</v>
      </c>
      <c r="AB285">
        <f t="shared" si="156"/>
        <v>2383.562859266221</v>
      </c>
      <c r="AC285">
        <f t="shared" si="157"/>
        <v>145.03574405570623</v>
      </c>
      <c r="AD285">
        <f t="shared" si="158"/>
        <v>232.46971514187641</v>
      </c>
      <c r="AE285">
        <f t="shared" si="159"/>
        <v>10.662672492665395</v>
      </c>
      <c r="AF285">
        <f t="shared" si="160"/>
        <v>1</v>
      </c>
      <c r="AR285">
        <f t="shared" si="161"/>
        <v>5090885180.1169682</v>
      </c>
      <c r="AS285">
        <f t="shared" si="162"/>
        <v>36689208.80832468</v>
      </c>
      <c r="AT285">
        <f t="shared" si="163"/>
        <v>1466875.2592380978</v>
      </c>
      <c r="AU285">
        <f t="shared" si="164"/>
        <v>166822.40615084398</v>
      </c>
      <c r="AV285">
        <f t="shared" si="165"/>
        <v>67284.970447110158</v>
      </c>
      <c r="AW285">
        <f t="shared" si="166"/>
        <v>4715.5892518895698</v>
      </c>
      <c r="AX285">
        <f t="shared" si="167"/>
        <v>7901.5120094389131</v>
      </c>
      <c r="AY285">
        <f t="shared" si="168"/>
        <v>451.51164987481417</v>
      </c>
      <c r="AZ285">
        <f t="shared" si="169"/>
        <v>56.070791586143137</v>
      </c>
      <c r="BA285">
        <f t="shared" si="170"/>
        <v>5129288496.244832</v>
      </c>
      <c r="BB285">
        <f t="shared" si="171"/>
        <v>7957.6723566854616</v>
      </c>
    </row>
    <row r="286" spans="1:54" x14ac:dyDescent="0.25">
      <c r="A286">
        <f t="shared" si="141"/>
        <v>99.850000000000023</v>
      </c>
      <c r="C286">
        <f t="shared" si="140"/>
        <v>12462551507.864569</v>
      </c>
      <c r="D286">
        <f t="shared" si="172"/>
        <v>72622886.52269949</v>
      </c>
      <c r="E286">
        <f t="shared" si="172"/>
        <v>2549388.4011615966</v>
      </c>
      <c r="F286">
        <f t="shared" si="172"/>
        <v>261486.62367115222</v>
      </c>
      <c r="G286">
        <f t="shared" si="172"/>
        <v>101772.87971366882</v>
      </c>
      <c r="H286">
        <f t="shared" si="172"/>
        <v>6361.2702059443091</v>
      </c>
      <c r="I286">
        <f t="shared" si="172"/>
        <v>10146.821644138869</v>
      </c>
      <c r="J286">
        <f t="shared" si="172"/>
        <v>479.53668912153165</v>
      </c>
      <c r="K286">
        <f t="shared" si="172"/>
        <v>46.004960331171901</v>
      </c>
      <c r="L286">
        <f t="shared" si="142"/>
        <v>46.004960331171901</v>
      </c>
      <c r="N286">
        <f t="shared" si="143"/>
        <v>6559237635.718194</v>
      </c>
      <c r="O286">
        <f t="shared" si="144"/>
        <v>38222571.854052365</v>
      </c>
      <c r="P286">
        <f t="shared" si="145"/>
        <v>1341783.3690324193</v>
      </c>
      <c r="Q286">
        <f t="shared" si="146"/>
        <v>137624.53877429065</v>
      </c>
      <c r="R286">
        <f t="shared" si="147"/>
        <v>53564.673533509907</v>
      </c>
      <c r="S286">
        <f t="shared" si="148"/>
        <v>3348.0369504970049</v>
      </c>
      <c r="T286">
        <f t="shared" si="149"/>
        <v>5340.432444283615</v>
      </c>
      <c r="U286">
        <f t="shared" si="150"/>
        <v>252.38773111659563</v>
      </c>
      <c r="V286">
        <f t="shared" si="151"/>
        <v>24.213137016406264</v>
      </c>
      <c r="X286">
        <f t="shared" si="152"/>
        <v>270895821.19300801</v>
      </c>
      <c r="Y286">
        <f t="shared" si="153"/>
        <v>1578588.1783163259</v>
      </c>
      <c r="Z286">
        <f t="shared" si="154"/>
        <v>55415.511345070976</v>
      </c>
      <c r="AA286">
        <f t="shared" si="155"/>
        <v>5683.878907596295</v>
      </c>
      <c r="AB286">
        <f t="shared" si="156"/>
        <v>2212.2153563669062</v>
      </c>
      <c r="AC286">
        <f t="shared" si="157"/>
        <v>138.2735722442099</v>
      </c>
      <c r="AD286">
        <f t="shared" si="158"/>
        <v>220.55929558673299</v>
      </c>
      <c r="AE286">
        <f t="shared" si="159"/>
        <v>10.423586623475657</v>
      </c>
      <c r="AF286">
        <f t="shared" si="160"/>
        <v>1</v>
      </c>
      <c r="AR286">
        <f t="shared" si="161"/>
        <v>4183335890.8024697</v>
      </c>
      <c r="AS286">
        <f t="shared" si="162"/>
        <v>31748402.667187199</v>
      </c>
      <c r="AT286">
        <f t="shared" si="163"/>
        <v>1312393.6193414035</v>
      </c>
      <c r="AU286">
        <f t="shared" si="164"/>
        <v>152493.78730092887</v>
      </c>
      <c r="AV286">
        <f t="shared" si="165"/>
        <v>62120.917200167954</v>
      </c>
      <c r="AW286">
        <f t="shared" si="166"/>
        <v>4472.224342329072</v>
      </c>
      <c r="AX286">
        <f t="shared" si="167"/>
        <v>7457.4598533808012</v>
      </c>
      <c r="AY286">
        <f t="shared" si="168"/>
        <v>439.10236702339927</v>
      </c>
      <c r="AZ286">
        <f t="shared" si="169"/>
        <v>55.782239564261772</v>
      </c>
      <c r="BA286">
        <f t="shared" si="170"/>
        <v>4216623726.3623013</v>
      </c>
      <c r="BB286">
        <f t="shared" si="171"/>
        <v>7215.0594620910706</v>
      </c>
    </row>
    <row r="287" spans="1:54" x14ac:dyDescent="0.25">
      <c r="A287">
        <f t="shared" si="141"/>
        <v>100.85000000000002</v>
      </c>
      <c r="C287">
        <f t="shared" si="140"/>
        <v>10280812491.861418</v>
      </c>
      <c r="D287">
        <f t="shared" si="172"/>
        <v>63023537.858780153</v>
      </c>
      <c r="E287">
        <f t="shared" si="172"/>
        <v>2285942.6615163791</v>
      </c>
      <c r="F287">
        <f t="shared" si="172"/>
        <v>239453.10751336283</v>
      </c>
      <c r="G287">
        <f t="shared" si="172"/>
        <v>94110.718452918212</v>
      </c>
      <c r="H287">
        <f t="shared" si="172"/>
        <v>6039.2486464744779</v>
      </c>
      <c r="I287">
        <f t="shared" si="172"/>
        <v>9587.5068927108659</v>
      </c>
      <c r="J287">
        <f t="shared" si="172"/>
        <v>466.58629466416613</v>
      </c>
      <c r="K287">
        <f t="shared" si="172"/>
        <v>45.768678222614298</v>
      </c>
      <c r="L287">
        <f t="shared" si="142"/>
        <v>45.768678222614298</v>
      </c>
      <c r="N287">
        <f t="shared" si="143"/>
        <v>5410953943.0849571</v>
      </c>
      <c r="O287">
        <f t="shared" si="144"/>
        <v>33170283.083568502</v>
      </c>
      <c r="P287">
        <f t="shared" si="145"/>
        <v>1203127.7165875679</v>
      </c>
      <c r="Q287">
        <f t="shared" si="146"/>
        <v>126027.95132282256</v>
      </c>
      <c r="R287">
        <f t="shared" si="147"/>
        <v>49531.957080483269</v>
      </c>
      <c r="S287">
        <f t="shared" si="148"/>
        <v>3178.5519191970939</v>
      </c>
      <c r="T287">
        <f t="shared" si="149"/>
        <v>5046.0562593215091</v>
      </c>
      <c r="U287">
        <f t="shared" si="150"/>
        <v>245.57173403377166</v>
      </c>
      <c r="V287">
        <f t="shared" si="151"/>
        <v>24.088778011902264</v>
      </c>
      <c r="X287">
        <f t="shared" si="152"/>
        <v>224625505.7193605</v>
      </c>
      <c r="Y287">
        <f t="shared" si="153"/>
        <v>1377001.4845576256</v>
      </c>
      <c r="Z287">
        <f t="shared" si="154"/>
        <v>49945.56867903813</v>
      </c>
      <c r="AA287">
        <f t="shared" si="155"/>
        <v>5231.8117282890871</v>
      </c>
      <c r="AB287">
        <f t="shared" si="156"/>
        <v>2056.2253949124997</v>
      </c>
      <c r="AC287">
        <f t="shared" si="157"/>
        <v>131.95156340544014</v>
      </c>
      <c r="AD287">
        <f t="shared" si="158"/>
        <v>209.47746941867507</v>
      </c>
      <c r="AE287">
        <f t="shared" si="159"/>
        <v>10.194445476330708</v>
      </c>
      <c r="AF287">
        <f t="shared" si="160"/>
        <v>1</v>
      </c>
      <c r="AR287">
        <f t="shared" si="161"/>
        <v>3450986088.9124885</v>
      </c>
      <c r="AS287">
        <f t="shared" si="162"/>
        <v>27551874.66178729</v>
      </c>
      <c r="AT287">
        <f t="shared" si="163"/>
        <v>1176775.1140756754</v>
      </c>
      <c r="AU287">
        <f t="shared" si="164"/>
        <v>139644.36408466962</v>
      </c>
      <c r="AV287">
        <f t="shared" si="165"/>
        <v>57444.103254927533</v>
      </c>
      <c r="AW287">
        <f t="shared" si="166"/>
        <v>4245.8810824388029</v>
      </c>
      <c r="AX287">
        <f t="shared" si="167"/>
        <v>7046.4436617405772</v>
      </c>
      <c r="AY287">
        <f t="shared" si="168"/>
        <v>427.27095016966058</v>
      </c>
      <c r="AZ287">
        <f t="shared" si="169"/>
        <v>55.50087722892723</v>
      </c>
      <c r="BA287">
        <f t="shared" si="170"/>
        <v>3479923602.2522631</v>
      </c>
      <c r="BB287">
        <f t="shared" si="171"/>
        <v>6554.5419199889275</v>
      </c>
    </row>
    <row r="288" spans="1:54" x14ac:dyDescent="0.25">
      <c r="A288">
        <f t="shared" si="141"/>
        <v>101.85000000000002</v>
      </c>
      <c r="C288">
        <f t="shared" si="140"/>
        <v>8513127506.2343502</v>
      </c>
      <c r="D288">
        <f t="shared" si="172"/>
        <v>54845512.391113304</v>
      </c>
      <c r="E288">
        <f t="shared" si="172"/>
        <v>2054115.523069137</v>
      </c>
      <c r="F288">
        <f t="shared" si="172"/>
        <v>219655.54429531243</v>
      </c>
      <c r="G288">
        <f t="shared" si="172"/>
        <v>87159.278204934366</v>
      </c>
      <c r="H288">
        <f t="shared" si="172"/>
        <v>5739.3802727117882</v>
      </c>
      <c r="I288">
        <f t="shared" si="172"/>
        <v>9069.1146662141891</v>
      </c>
      <c r="J288">
        <f t="shared" si="172"/>
        <v>454.22976882638591</v>
      </c>
      <c r="K288">
        <f t="shared" si="172"/>
        <v>45.538213996446927</v>
      </c>
      <c r="L288">
        <f t="shared" si="142"/>
        <v>45.538213996446927</v>
      </c>
      <c r="N288">
        <f t="shared" si="143"/>
        <v>4480593424.333869</v>
      </c>
      <c r="O288">
        <f t="shared" si="144"/>
        <v>28866059.153217528</v>
      </c>
      <c r="P288">
        <f t="shared" si="145"/>
        <v>1081113.4331942827</v>
      </c>
      <c r="Q288">
        <f t="shared" si="146"/>
        <v>115608.18120805918</v>
      </c>
      <c r="R288">
        <f t="shared" si="147"/>
        <v>45873.304318386508</v>
      </c>
      <c r="S288">
        <f t="shared" si="148"/>
        <v>3020.7264593219938</v>
      </c>
      <c r="T288">
        <f t="shared" si="149"/>
        <v>4773.2182453758896</v>
      </c>
      <c r="U288">
        <f t="shared" si="150"/>
        <v>239.0682993823084</v>
      </c>
      <c r="V288">
        <f t="shared" si="151"/>
        <v>23.967481050761542</v>
      </c>
      <c r="X288">
        <f t="shared" si="152"/>
        <v>186944694.5569402</v>
      </c>
      <c r="Y288">
        <f t="shared" si="153"/>
        <v>1204384.3527853896</v>
      </c>
      <c r="Z288">
        <f t="shared" si="154"/>
        <v>45107.511753302562</v>
      </c>
      <c r="AA288">
        <f t="shared" si="155"/>
        <v>4823.5432402432562</v>
      </c>
      <c r="AB288">
        <f t="shared" si="156"/>
        <v>1913.9810404451716</v>
      </c>
      <c r="AC288">
        <f t="shared" si="157"/>
        <v>126.0343735298797</v>
      </c>
      <c r="AD288">
        <f t="shared" si="158"/>
        <v>199.15393842458988</v>
      </c>
      <c r="AE288">
        <f t="shared" si="159"/>
        <v>9.9746944151526602</v>
      </c>
      <c r="AF288">
        <f t="shared" si="160"/>
        <v>1</v>
      </c>
      <c r="AR288">
        <f t="shared" si="161"/>
        <v>2857622840.8190198</v>
      </c>
      <c r="AS288">
        <f t="shared" si="162"/>
        <v>23976703.667849738</v>
      </c>
      <c r="AT288">
        <f t="shared" si="163"/>
        <v>1057433.4612609958</v>
      </c>
      <c r="AU288">
        <f t="shared" si="164"/>
        <v>128098.89550772416</v>
      </c>
      <c r="AV288">
        <f t="shared" si="165"/>
        <v>53201.097713160649</v>
      </c>
      <c r="AW288">
        <f t="shared" si="166"/>
        <v>4035.1089050504761</v>
      </c>
      <c r="AX288">
        <f t="shared" si="167"/>
        <v>6665.499661664463</v>
      </c>
      <c r="AY288">
        <f t="shared" si="168"/>
        <v>415.9820887738116</v>
      </c>
      <c r="AZ288">
        <f t="shared" si="169"/>
        <v>55.226442768860139</v>
      </c>
      <c r="BA288">
        <f t="shared" si="170"/>
        <v>2882849449.7584486</v>
      </c>
      <c r="BB288">
        <f t="shared" si="171"/>
        <v>5965.7970085844499</v>
      </c>
    </row>
    <row r="289" spans="1:54" x14ac:dyDescent="0.25">
      <c r="A289">
        <f t="shared" si="141"/>
        <v>102.85000000000002</v>
      </c>
      <c r="C289">
        <f t="shared" si="140"/>
        <v>7075289153.7948818</v>
      </c>
      <c r="D289">
        <f t="shared" si="172"/>
        <v>47857851.570157796</v>
      </c>
      <c r="E289">
        <f t="shared" si="172"/>
        <v>1849641.1048537653</v>
      </c>
      <c r="F289">
        <f t="shared" si="172"/>
        <v>201833.22395599858</v>
      </c>
      <c r="G289">
        <f t="shared" si="172"/>
        <v>80841.842166072951</v>
      </c>
      <c r="H289">
        <f t="shared" si="172"/>
        <v>5459.8057426495607</v>
      </c>
      <c r="I289">
        <f t="shared" si="172"/>
        <v>8588.0296219085103</v>
      </c>
      <c r="J289">
        <f t="shared" si="172"/>
        <v>442.43133298459236</v>
      </c>
      <c r="K289">
        <f t="shared" si="172"/>
        <v>45.313358219522684</v>
      </c>
      <c r="L289">
        <f t="shared" si="142"/>
        <v>45.313358219522684</v>
      </c>
      <c r="N289">
        <f t="shared" si="143"/>
        <v>3723836396.7341485</v>
      </c>
      <c r="O289">
        <f t="shared" si="144"/>
        <v>25188342.931662001</v>
      </c>
      <c r="P289">
        <f t="shared" si="145"/>
        <v>973495.31834408711</v>
      </c>
      <c r="Q289">
        <f t="shared" si="146"/>
        <v>106228.01260842031</v>
      </c>
      <c r="R289">
        <f t="shared" si="147"/>
        <v>42548.337982143661</v>
      </c>
      <c r="S289">
        <f t="shared" si="148"/>
        <v>2873.5819698155583</v>
      </c>
      <c r="T289">
        <f t="shared" si="149"/>
        <v>4520.0155904781632</v>
      </c>
      <c r="U289">
        <f t="shared" si="150"/>
        <v>232.85859630768019</v>
      </c>
      <c r="V289">
        <f t="shared" si="151"/>
        <v>23.849135905011941</v>
      </c>
      <c r="X289">
        <f t="shared" si="152"/>
        <v>156141355.03968415</v>
      </c>
      <c r="Y289">
        <f t="shared" si="153"/>
        <v>1056153.2724700782</v>
      </c>
      <c r="Z289">
        <f t="shared" si="154"/>
        <v>40818.892651767113</v>
      </c>
      <c r="AA289">
        <f t="shared" si="155"/>
        <v>4454.1660977367446</v>
      </c>
      <c r="AB289">
        <f t="shared" si="156"/>
        <v>1784.0620369479318</v>
      </c>
      <c r="AC289">
        <f t="shared" si="157"/>
        <v>120.48998258304486</v>
      </c>
      <c r="AD289">
        <f t="shared" si="158"/>
        <v>189.52533997377549</v>
      </c>
      <c r="AE289">
        <f t="shared" si="159"/>
        <v>9.7638169045254397</v>
      </c>
      <c r="AF289">
        <f t="shared" si="160"/>
        <v>1</v>
      </c>
      <c r="AR289">
        <f t="shared" si="161"/>
        <v>2374980038.5245857</v>
      </c>
      <c r="AS289">
        <f t="shared" si="162"/>
        <v>20921921.999423213</v>
      </c>
      <c r="AT289">
        <f t="shared" si="163"/>
        <v>952172.63980761892</v>
      </c>
      <c r="AU289">
        <f t="shared" si="164"/>
        <v>117705.34165569268</v>
      </c>
      <c r="AV289">
        <f t="shared" si="165"/>
        <v>49345.074332909171</v>
      </c>
      <c r="AW289">
        <f t="shared" si="166"/>
        <v>3838.6009115460752</v>
      </c>
      <c r="AX289">
        <f t="shared" si="167"/>
        <v>6311.9710943224609</v>
      </c>
      <c r="AY289">
        <f t="shared" si="168"/>
        <v>405.20309566082892</v>
      </c>
      <c r="AZ289">
        <f t="shared" si="169"/>
        <v>54.958686793195803</v>
      </c>
      <c r="BA289">
        <f t="shared" si="170"/>
        <v>2397031794.3135929</v>
      </c>
      <c r="BB289">
        <f t="shared" si="171"/>
        <v>5439.9434845393962</v>
      </c>
    </row>
    <row r="290" spans="1:54" x14ac:dyDescent="0.25">
      <c r="A290">
        <f t="shared" si="141"/>
        <v>103.85000000000002</v>
      </c>
      <c r="C290">
        <f t="shared" si="140"/>
        <v>5901284812.3821878</v>
      </c>
      <c r="D290">
        <f t="shared" si="172"/>
        <v>41870213.123849936</v>
      </c>
      <c r="E290">
        <f t="shared" si="172"/>
        <v>1668887.4774593557</v>
      </c>
      <c r="F290">
        <f t="shared" si="172"/>
        <v>185759.43748897954</v>
      </c>
      <c r="G290">
        <f t="shared" si="172"/>
        <v>75091.036200671355</v>
      </c>
      <c r="H290">
        <f t="shared" si="172"/>
        <v>5198.8472453550939</v>
      </c>
      <c r="I290">
        <f t="shared" si="172"/>
        <v>8141.0055433784473</v>
      </c>
      <c r="J290">
        <f t="shared" si="172"/>
        <v>431.15783134203537</v>
      </c>
      <c r="K290">
        <f t="shared" si="172"/>
        <v>45.093911283452769</v>
      </c>
      <c r="L290">
        <f t="shared" si="142"/>
        <v>45.093911283452769</v>
      </c>
      <c r="N290">
        <f t="shared" si="143"/>
        <v>3105939374.9379935</v>
      </c>
      <c r="O290">
        <f t="shared" si="144"/>
        <v>22036954.275710493</v>
      </c>
      <c r="P290">
        <f t="shared" si="145"/>
        <v>878361.83024176618</v>
      </c>
      <c r="Q290">
        <f t="shared" si="146"/>
        <v>97768.124994199767</v>
      </c>
      <c r="R290">
        <f t="shared" si="147"/>
        <v>39521.598000353348</v>
      </c>
      <c r="S290">
        <f t="shared" si="148"/>
        <v>2736.2353922921548</v>
      </c>
      <c r="T290">
        <f t="shared" si="149"/>
        <v>4284.739759672867</v>
      </c>
      <c r="U290">
        <f t="shared" si="150"/>
        <v>226.92517439054495</v>
      </c>
      <c r="V290">
        <f t="shared" si="151"/>
        <v>23.73363751760672</v>
      </c>
      <c r="X290">
        <f t="shared" si="152"/>
        <v>130866554.80576304</v>
      </c>
      <c r="Y290">
        <f t="shared" si="153"/>
        <v>928511.45381159766</v>
      </c>
      <c r="Z290">
        <f t="shared" si="154"/>
        <v>37009.153341545571</v>
      </c>
      <c r="AA290">
        <f t="shared" si="155"/>
        <v>4119.3906716436031</v>
      </c>
      <c r="AB290">
        <f t="shared" si="156"/>
        <v>1665.2145281579521</v>
      </c>
      <c r="AC290">
        <f t="shared" si="157"/>
        <v>115.28933945596361</v>
      </c>
      <c r="AD290">
        <f t="shared" si="158"/>
        <v>180.53447376089093</v>
      </c>
      <c r="AE290">
        <f t="shared" si="159"/>
        <v>9.5613314319055078</v>
      </c>
      <c r="AF290">
        <f t="shared" si="160"/>
        <v>1</v>
      </c>
      <c r="AR290">
        <f t="shared" si="161"/>
        <v>1980899059.7525935</v>
      </c>
      <c r="AS290">
        <f t="shared" si="162"/>
        <v>18304318.107131537</v>
      </c>
      <c r="AT290">
        <f t="shared" si="163"/>
        <v>859122.97879734542</v>
      </c>
      <c r="AU290">
        <f t="shared" si="164"/>
        <v>108331.49122149896</v>
      </c>
      <c r="AV290">
        <f t="shared" si="165"/>
        <v>45834.909430333471</v>
      </c>
      <c r="AW290">
        <f t="shared" si="166"/>
        <v>3655.1777982894946</v>
      </c>
      <c r="AX290">
        <f t="shared" si="167"/>
        <v>5983.4724558370453</v>
      </c>
      <c r="AY290">
        <f t="shared" si="168"/>
        <v>394.90367985743319</v>
      </c>
      <c r="AZ290">
        <f t="shared" si="169"/>
        <v>54.697371610291931</v>
      </c>
      <c r="BA290">
        <f t="shared" si="170"/>
        <v>2000226755.4904797</v>
      </c>
      <c r="BB290">
        <f t="shared" si="171"/>
        <v>4969.3216312884306</v>
      </c>
    </row>
    <row r="291" spans="1:54" x14ac:dyDescent="0.25">
      <c r="A291">
        <f t="shared" si="141"/>
        <v>104.85000000000002</v>
      </c>
      <c r="C291">
        <f t="shared" si="140"/>
        <v>4939147679.5159101</v>
      </c>
      <c r="D291">
        <f t="shared" si="172"/>
        <v>36725219.747295551</v>
      </c>
      <c r="E291">
        <f t="shared" si="172"/>
        <v>1508754.3495850558</v>
      </c>
      <c r="F291">
        <f t="shared" si="172"/>
        <v>171236.6051676099</v>
      </c>
      <c r="G291">
        <f t="shared" si="172"/>
        <v>69847.570814975697</v>
      </c>
      <c r="H291">
        <f t="shared" si="172"/>
        <v>4954.9884677000509</v>
      </c>
      <c r="I291">
        <f t="shared" si="172"/>
        <v>7725.1229370960582</v>
      </c>
      <c r="J291">
        <f t="shared" si="172"/>
        <v>420.3785067038537</v>
      </c>
      <c r="K291">
        <f t="shared" si="172"/>
        <v>44.879682840354199</v>
      </c>
      <c r="L291">
        <f t="shared" si="142"/>
        <v>44.879682840354199</v>
      </c>
      <c r="N291">
        <f t="shared" si="143"/>
        <v>2599551410.2715316</v>
      </c>
      <c r="O291">
        <f t="shared" si="144"/>
        <v>19329063.024892397</v>
      </c>
      <c r="P291">
        <f t="shared" si="145"/>
        <v>794081.23662371363</v>
      </c>
      <c r="Q291">
        <f t="shared" si="146"/>
        <v>90124.529035584157</v>
      </c>
      <c r="R291">
        <f t="shared" si="147"/>
        <v>36761.879376302997</v>
      </c>
      <c r="S291">
        <f t="shared" si="148"/>
        <v>2607.8886672105532</v>
      </c>
      <c r="T291">
        <f t="shared" si="149"/>
        <v>4065.854177418978</v>
      </c>
      <c r="U291">
        <f t="shared" si="150"/>
        <v>221.25184563360722</v>
      </c>
      <c r="V291">
        <f t="shared" si="151"/>
        <v>23.620885705449581</v>
      </c>
      <c r="X291">
        <f t="shared" si="152"/>
        <v>110053087.8768779</v>
      </c>
      <c r="Y291">
        <f t="shared" si="153"/>
        <v>818303.90553191595</v>
      </c>
      <c r="Z291">
        <f t="shared" si="154"/>
        <v>33617.758729534471</v>
      </c>
      <c r="AA291">
        <f t="shared" si="155"/>
        <v>3815.4593421867967</v>
      </c>
      <c r="AB291">
        <f t="shared" si="156"/>
        <v>1556.3294211199566</v>
      </c>
      <c r="AC291">
        <f t="shared" si="157"/>
        <v>110.40604910970323</v>
      </c>
      <c r="AD291">
        <f t="shared" si="158"/>
        <v>172.12962410130726</v>
      </c>
      <c r="AE291">
        <f t="shared" si="159"/>
        <v>9.3667887137086545</v>
      </c>
      <c r="AF291">
        <f t="shared" si="160"/>
        <v>1</v>
      </c>
      <c r="AR291">
        <f t="shared" si="161"/>
        <v>1657936077.7106593</v>
      </c>
      <c r="AS291">
        <f t="shared" si="162"/>
        <v>16055091.670189928</v>
      </c>
      <c r="AT291">
        <f t="shared" si="163"/>
        <v>776688.48782746086</v>
      </c>
      <c r="AU291">
        <f t="shared" si="164"/>
        <v>99862.120402076805</v>
      </c>
      <c r="AV291">
        <f t="shared" si="165"/>
        <v>42634.414008392348</v>
      </c>
      <c r="AW291">
        <f t="shared" si="166"/>
        <v>3483.7737755955736</v>
      </c>
      <c r="AX291">
        <f t="shared" si="167"/>
        <v>5677.8583368330665</v>
      </c>
      <c r="AY291">
        <f t="shared" si="168"/>
        <v>385.05574174126497</v>
      </c>
      <c r="AZ291">
        <f t="shared" si="169"/>
        <v>54.442270555822539</v>
      </c>
      <c r="BA291">
        <f t="shared" si="170"/>
        <v>1674919955.5332119</v>
      </c>
      <c r="BB291">
        <f t="shared" si="171"/>
        <v>4547.3095498751054</v>
      </c>
    </row>
    <row r="292" spans="1:54" x14ac:dyDescent="0.25">
      <c r="A292">
        <f t="shared" si="141"/>
        <v>105.85000000000002</v>
      </c>
      <c r="C292">
        <f t="shared" si="140"/>
        <v>4147800910.6917586</v>
      </c>
      <c r="D292">
        <f t="shared" si="172"/>
        <v>32292339.615813497</v>
      </c>
      <c r="E292">
        <f t="shared" si="172"/>
        <v>1366588.4992945339</v>
      </c>
      <c r="F292">
        <f t="shared" si="172"/>
        <v>158092.16182692914</v>
      </c>
      <c r="G292">
        <f t="shared" si="172"/>
        <v>65059.167771664434</v>
      </c>
      <c r="H292">
        <f t="shared" si="172"/>
        <v>4726.8570119622073</v>
      </c>
      <c r="I292">
        <f t="shared" si="172"/>
        <v>7337.7520100475913</v>
      </c>
      <c r="J292">
        <f t="shared" si="172"/>
        <v>410.06479800492679</v>
      </c>
      <c r="K292">
        <f t="shared" si="172"/>
        <v>44.670491276745999</v>
      </c>
      <c r="L292">
        <f t="shared" si="142"/>
        <v>44.670491276745999</v>
      </c>
      <c r="N292">
        <f t="shared" si="143"/>
        <v>2183053110.8903995</v>
      </c>
      <c r="O292">
        <f t="shared" si="144"/>
        <v>16995968.218849208</v>
      </c>
      <c r="P292">
        <f t="shared" si="145"/>
        <v>719257.10489185993</v>
      </c>
      <c r="Q292">
        <f t="shared" si="146"/>
        <v>83206.400961541658</v>
      </c>
      <c r="R292">
        <f t="shared" si="147"/>
        <v>34241.667248244441</v>
      </c>
      <c r="S292">
        <f t="shared" si="148"/>
        <v>2487.819479980109</v>
      </c>
      <c r="T292">
        <f t="shared" si="149"/>
        <v>3861.9747421303114</v>
      </c>
      <c r="U292">
        <f t="shared" si="150"/>
        <v>215.8235778973299</v>
      </c>
      <c r="V292">
        <f t="shared" si="151"/>
        <v>23.510784882497894</v>
      </c>
      <c r="X292">
        <f t="shared" si="152"/>
        <v>92853263.802159443</v>
      </c>
      <c r="Y292">
        <f t="shared" si="153"/>
        <v>722900.92839484476</v>
      </c>
      <c r="Z292">
        <f t="shared" si="154"/>
        <v>30592.645395998483</v>
      </c>
      <c r="AA292">
        <f t="shared" si="155"/>
        <v>3539.0737220126962</v>
      </c>
      <c r="AB292">
        <f t="shared" si="156"/>
        <v>1456.42382503933</v>
      </c>
      <c r="AC292">
        <f t="shared" si="157"/>
        <v>105.81609641761104</v>
      </c>
      <c r="AD292">
        <f t="shared" si="158"/>
        <v>164.26396487534009</v>
      </c>
      <c r="AE292">
        <f t="shared" si="159"/>
        <v>9.1797691559840349</v>
      </c>
      <c r="AF292">
        <f t="shared" si="160"/>
        <v>1</v>
      </c>
      <c r="AR292">
        <f t="shared" si="161"/>
        <v>1392302725.0852199</v>
      </c>
      <c r="AS292">
        <f t="shared" si="162"/>
        <v>14117178.35256386</v>
      </c>
      <c r="AT292">
        <f t="shared" si="163"/>
        <v>703503.32209960849</v>
      </c>
      <c r="AU292">
        <f t="shared" si="164"/>
        <v>92196.593292512945</v>
      </c>
      <c r="AV292">
        <f t="shared" si="165"/>
        <v>39711.678586063754</v>
      </c>
      <c r="AW292">
        <f t="shared" si="166"/>
        <v>3323.4242093732732</v>
      </c>
      <c r="AX292">
        <f t="shared" si="167"/>
        <v>5393.1962162987775</v>
      </c>
      <c r="AY292">
        <f t="shared" si="168"/>
        <v>375.63318806332404</v>
      </c>
      <c r="AZ292">
        <f t="shared" si="169"/>
        <v>54.193167366298816</v>
      </c>
      <c r="BA292">
        <f t="shared" si="170"/>
        <v>1407264461.478543</v>
      </c>
      <c r="BB292">
        <f t="shared" si="171"/>
        <v>4168.1693016113913</v>
      </c>
    </row>
    <row r="293" spans="1:54" x14ac:dyDescent="0.25">
      <c r="A293">
        <f t="shared" si="141"/>
        <v>106.85000000000002</v>
      </c>
      <c r="C293">
        <f t="shared" si="140"/>
        <v>3494646436.1646419</v>
      </c>
      <c r="D293">
        <f t="shared" si="172"/>
        <v>28462974.842065692</v>
      </c>
      <c r="E293">
        <f t="shared" si="172"/>
        <v>1240113.6696335908</v>
      </c>
      <c r="F293">
        <f t="shared" si="172"/>
        <v>146175.07285951666</v>
      </c>
      <c r="G293">
        <f t="shared" si="172"/>
        <v>60679.642123093923</v>
      </c>
      <c r="H293">
        <f t="shared" si="172"/>
        <v>4513.208936566858</v>
      </c>
      <c r="I293">
        <f t="shared" si="172"/>
        <v>6976.5202841201608</v>
      </c>
      <c r="J293">
        <f t="shared" si="172"/>
        <v>400.19015724113143</v>
      </c>
      <c r="K293">
        <f t="shared" si="172"/>
        <v>44.466163222638215</v>
      </c>
      <c r="L293">
        <f t="shared" si="142"/>
        <v>44.466163222638215</v>
      </c>
      <c r="N293">
        <f t="shared" si="143"/>
        <v>1839287597.9813905</v>
      </c>
      <c r="O293">
        <f t="shared" si="144"/>
        <v>14980513.074771417</v>
      </c>
      <c r="P293">
        <f t="shared" si="145"/>
        <v>652691.40507031104</v>
      </c>
      <c r="Q293">
        <f t="shared" si="146"/>
        <v>76934.248873429824</v>
      </c>
      <c r="R293">
        <f t="shared" si="147"/>
        <v>31936.653748996803</v>
      </c>
      <c r="S293">
        <f t="shared" si="148"/>
        <v>2375.3731245088729</v>
      </c>
      <c r="T293">
        <f t="shared" si="149"/>
        <v>3671.8527811158742</v>
      </c>
      <c r="U293">
        <f t="shared" si="150"/>
        <v>210.62639854796393</v>
      </c>
      <c r="V293">
        <f t="shared" si="151"/>
        <v>23.403243801388534</v>
      </c>
      <c r="X293">
        <f t="shared" si="152"/>
        <v>78591139.484359175</v>
      </c>
      <c r="Y293">
        <f t="shared" si="153"/>
        <v>640104.13265372254</v>
      </c>
      <c r="Z293">
        <f t="shared" si="154"/>
        <v>27888.929013831246</v>
      </c>
      <c r="AA293">
        <f t="shared" si="155"/>
        <v>3287.3327102145236</v>
      </c>
      <c r="AB293">
        <f t="shared" si="156"/>
        <v>1364.625093001081</v>
      </c>
      <c r="AC293">
        <f t="shared" si="157"/>
        <v>101.49760198489834</v>
      </c>
      <c r="AD293">
        <f t="shared" si="158"/>
        <v>156.8950361017057</v>
      </c>
      <c r="AE293">
        <f t="shared" si="159"/>
        <v>8.9998805437162197</v>
      </c>
      <c r="AF293">
        <f t="shared" si="160"/>
        <v>1</v>
      </c>
      <c r="AR293">
        <f t="shared" si="161"/>
        <v>1173056726.1298625</v>
      </c>
      <c r="AS293">
        <f t="shared" si="162"/>
        <v>12443102.63362198</v>
      </c>
      <c r="AT293">
        <f t="shared" si="163"/>
        <v>638395.69357825257</v>
      </c>
      <c r="AU293">
        <f t="shared" si="164"/>
        <v>85246.830097592145</v>
      </c>
      <c r="AV293">
        <f t="shared" si="165"/>
        <v>37038.512891719409</v>
      </c>
      <c r="AW293">
        <f t="shared" si="166"/>
        <v>3173.2547550861741</v>
      </c>
      <c r="AX293">
        <f t="shared" si="167"/>
        <v>5127.7426628009489</v>
      </c>
      <c r="AY293">
        <f t="shared" si="168"/>
        <v>366.61176469726308</v>
      </c>
      <c r="AZ293">
        <f t="shared" si="169"/>
        <v>53.949855594497386</v>
      </c>
      <c r="BA293">
        <f t="shared" si="170"/>
        <v>1186269231.3590903</v>
      </c>
      <c r="BB293">
        <f t="shared" si="171"/>
        <v>3826.9177091467959</v>
      </c>
    </row>
    <row r="294" spans="1:54" x14ac:dyDescent="0.25">
      <c r="A294">
        <f t="shared" si="141"/>
        <v>107.85000000000002</v>
      </c>
      <c r="C294">
        <f t="shared" si="140"/>
        <v>2953714738.8537984</v>
      </c>
      <c r="D294">
        <f t="shared" si="172"/>
        <v>25146505.946658004</v>
      </c>
      <c r="E294">
        <f t="shared" si="172"/>
        <v>1127372.2904339668</v>
      </c>
      <c r="F294">
        <f t="shared" si="172"/>
        <v>135352.87705195494</v>
      </c>
      <c r="G294">
        <f t="shared" si="172"/>
        <v>56668.115386511636</v>
      </c>
      <c r="H294">
        <f t="shared" si="172"/>
        <v>4312.9151396236966</v>
      </c>
      <c r="I294">
        <f t="shared" si="172"/>
        <v>6639.2842140104449</v>
      </c>
      <c r="J294">
        <f t="shared" si="172"/>
        <v>390.72988373311438</v>
      </c>
      <c r="K294">
        <f t="shared" si="172"/>
        <v>44.266533093115335</v>
      </c>
      <c r="L294">
        <f t="shared" si="142"/>
        <v>44.266533093115335</v>
      </c>
      <c r="N294">
        <f t="shared" si="143"/>
        <v>1554586704.659894</v>
      </c>
      <c r="O294">
        <f t="shared" si="144"/>
        <v>13235003.129820002</v>
      </c>
      <c r="P294">
        <f t="shared" si="145"/>
        <v>593353.83707050886</v>
      </c>
      <c r="Q294">
        <f t="shared" si="146"/>
        <v>71238.35634313419</v>
      </c>
      <c r="R294">
        <f t="shared" si="147"/>
        <v>29825.323887637704</v>
      </c>
      <c r="S294">
        <f t="shared" si="148"/>
        <v>2269.9553366440509</v>
      </c>
      <c r="T294">
        <f t="shared" si="149"/>
        <v>3494.3601126370763</v>
      </c>
      <c r="U294">
        <f t="shared" si="150"/>
        <v>205.64730722795494</v>
      </c>
      <c r="V294">
        <f t="shared" si="151"/>
        <v>23.298175312165966</v>
      </c>
      <c r="X294">
        <f t="shared" si="152"/>
        <v>66725684.90151722</v>
      </c>
      <c r="Y294">
        <f t="shared" si="153"/>
        <v>568070.37257157546</v>
      </c>
      <c r="Z294">
        <f t="shared" si="154"/>
        <v>25467.824373382071</v>
      </c>
      <c r="AA294">
        <f t="shared" si="155"/>
        <v>3057.6796418015861</v>
      </c>
      <c r="AB294">
        <f t="shared" si="156"/>
        <v>1280.1570718743521</v>
      </c>
      <c r="AC294">
        <f t="shared" si="157"/>
        <v>97.430605883487942</v>
      </c>
      <c r="AD294">
        <f t="shared" si="158"/>
        <v>149.98428270957223</v>
      </c>
      <c r="AE294">
        <f t="shared" si="159"/>
        <v>8.8267559357135124</v>
      </c>
      <c r="AF294">
        <f t="shared" si="160"/>
        <v>1</v>
      </c>
      <c r="AR294">
        <f t="shared" si="161"/>
        <v>991480827.9789741</v>
      </c>
      <c r="AS294">
        <f t="shared" si="162"/>
        <v>10993248.57728087</v>
      </c>
      <c r="AT294">
        <f t="shared" si="163"/>
        <v>580357.8701188924</v>
      </c>
      <c r="AU294">
        <f t="shared" si="164"/>
        <v>78935.582584270203</v>
      </c>
      <c r="AV294">
        <f t="shared" si="165"/>
        <v>34589.965602659227</v>
      </c>
      <c r="AW294">
        <f t="shared" si="166"/>
        <v>3032.4717869813253</v>
      </c>
      <c r="AX294">
        <f t="shared" si="167"/>
        <v>4879.9224777149602</v>
      </c>
      <c r="AY294">
        <f t="shared" si="168"/>
        <v>357.96890522358336</v>
      </c>
      <c r="AZ294">
        <f t="shared" si="169"/>
        <v>53.712138063582422</v>
      </c>
      <c r="BA294">
        <f t="shared" si="170"/>
        <v>1003176284.0498687</v>
      </c>
      <c r="BB294">
        <f t="shared" si="171"/>
        <v>3519.217582883643</v>
      </c>
    </row>
    <row r="295" spans="1:54" x14ac:dyDescent="0.25">
      <c r="A295">
        <f t="shared" si="141"/>
        <v>108.85000000000002</v>
      </c>
      <c r="C295">
        <f t="shared" si="140"/>
        <v>2504239085.3817725</v>
      </c>
      <c r="D295">
        <f t="shared" si="172"/>
        <v>22267095.639268421</v>
      </c>
      <c r="E295">
        <f t="shared" si="172"/>
        <v>1026676.897878275</v>
      </c>
      <c r="F295">
        <f t="shared" si="172"/>
        <v>125509.17062608275</v>
      </c>
      <c r="G295">
        <f t="shared" si="172"/>
        <v>52988.339640828133</v>
      </c>
      <c r="H295">
        <f t="shared" si="172"/>
        <v>4124.9493449561587</v>
      </c>
      <c r="I295">
        <f t="shared" si="172"/>
        <v>6324.1042687492509</v>
      </c>
      <c r="J295">
        <f t="shared" si="172"/>
        <v>381.66097389435657</v>
      </c>
      <c r="K295">
        <f t="shared" si="172"/>
        <v>44.071442659948431</v>
      </c>
      <c r="L295">
        <f t="shared" si="142"/>
        <v>44.071442659948431</v>
      </c>
      <c r="N295">
        <f t="shared" si="143"/>
        <v>1318020571.2535646</v>
      </c>
      <c r="O295">
        <f t="shared" si="144"/>
        <v>11719524.02066759</v>
      </c>
      <c r="P295">
        <f t="shared" si="145"/>
        <v>540356.26204119739</v>
      </c>
      <c r="Q295">
        <f t="shared" si="146"/>
        <v>66057.458224254078</v>
      </c>
      <c r="R295">
        <f t="shared" si="147"/>
        <v>27888.599810962176</v>
      </c>
      <c r="S295">
        <f t="shared" si="148"/>
        <v>2171.0259710295572</v>
      </c>
      <c r="T295">
        <f t="shared" si="149"/>
        <v>3328.4759309206584</v>
      </c>
      <c r="U295">
        <f t="shared" si="150"/>
        <v>200.87419678650346</v>
      </c>
      <c r="V295">
        <f t="shared" si="151"/>
        <v>23.195496136814963</v>
      </c>
      <c r="X295">
        <f t="shared" si="152"/>
        <v>56822262.540944532</v>
      </c>
      <c r="Y295">
        <f t="shared" si="153"/>
        <v>505249.98264929675</v>
      </c>
      <c r="Z295">
        <f t="shared" si="154"/>
        <v>23295.740640941305</v>
      </c>
      <c r="AA295">
        <f t="shared" si="155"/>
        <v>2847.8570940938107</v>
      </c>
      <c r="AB295">
        <f t="shared" si="156"/>
        <v>1202.3282298626286</v>
      </c>
      <c r="AC295">
        <f t="shared" si="157"/>
        <v>93.596875799685591</v>
      </c>
      <c r="AD295">
        <f t="shared" si="158"/>
        <v>143.49664742190336</v>
      </c>
      <c r="AE295">
        <f t="shared" si="159"/>
        <v>8.6600517446007093</v>
      </c>
      <c r="AF295">
        <f t="shared" si="160"/>
        <v>1</v>
      </c>
      <c r="AR295">
        <f t="shared" si="161"/>
        <v>840604209.20830238</v>
      </c>
      <c r="AS295">
        <f t="shared" si="162"/>
        <v>9734462.5474103875</v>
      </c>
      <c r="AT295">
        <f t="shared" si="163"/>
        <v>528521.16687996581</v>
      </c>
      <c r="AU295">
        <f t="shared" si="164"/>
        <v>73194.966834299354</v>
      </c>
      <c r="AV295">
        <f t="shared" si="165"/>
        <v>32343.911788714289</v>
      </c>
      <c r="AW295">
        <f t="shared" si="166"/>
        <v>2900.3539536817157</v>
      </c>
      <c r="AX295">
        <f t="shared" si="167"/>
        <v>4648.3103837162089</v>
      </c>
      <c r="AY295">
        <f t="shared" si="168"/>
        <v>349.68359367847518</v>
      </c>
      <c r="AZ295">
        <f t="shared" si="169"/>
        <v>53.479826356985789</v>
      </c>
      <c r="BA295">
        <f t="shared" si="170"/>
        <v>850980683.62897313</v>
      </c>
      <c r="BB295">
        <f t="shared" si="171"/>
        <v>3241.2859123794974</v>
      </c>
    </row>
    <row r="296" spans="1:54" x14ac:dyDescent="0.25">
      <c r="A296">
        <f t="shared" si="141"/>
        <v>109.85000000000002</v>
      </c>
      <c r="C296">
        <f t="shared" si="140"/>
        <v>2129552316.2294419</v>
      </c>
      <c r="D296">
        <f t="shared" si="172"/>
        <v>19761097.764645532</v>
      </c>
      <c r="E296">
        <f t="shared" si="172"/>
        <v>936569.52937240491</v>
      </c>
      <c r="F296">
        <f t="shared" si="172"/>
        <v>116541.4616946068</v>
      </c>
      <c r="G296">
        <f t="shared" si="172"/>
        <v>49608.115660817522</v>
      </c>
      <c r="H296">
        <f t="shared" si="172"/>
        <v>3948.37748422809</v>
      </c>
      <c r="I296">
        <f t="shared" si="172"/>
        <v>6029.2230155427387</v>
      </c>
      <c r="J296">
        <f t="shared" si="172"/>
        <v>372.96198488710087</v>
      </c>
      <c r="K296">
        <f t="shared" si="172"/>
        <v>43.880740650980336</v>
      </c>
      <c r="L296">
        <f t="shared" si="142"/>
        <v>43.880740650980336</v>
      </c>
      <c r="N296">
        <f t="shared" si="143"/>
        <v>1120817008.5418115</v>
      </c>
      <c r="O296">
        <f t="shared" si="144"/>
        <v>10400577.77086607</v>
      </c>
      <c r="P296">
        <f t="shared" si="145"/>
        <v>492931.3312486342</v>
      </c>
      <c r="Q296">
        <f t="shared" si="146"/>
        <v>61337.61141821411</v>
      </c>
      <c r="R296">
        <f t="shared" si="147"/>
        <v>26109.534558325013</v>
      </c>
      <c r="S296">
        <f t="shared" si="148"/>
        <v>2078.0934127516266</v>
      </c>
      <c r="T296">
        <f t="shared" si="149"/>
        <v>3173.2752713382838</v>
      </c>
      <c r="U296">
        <f t="shared" si="150"/>
        <v>196.29578151952677</v>
      </c>
      <c r="V296">
        <f t="shared" si="151"/>
        <v>23.095126658410702</v>
      </c>
      <c r="X296">
        <f t="shared" si="152"/>
        <v>48530455.152695008</v>
      </c>
      <c r="Y296">
        <f t="shared" si="153"/>
        <v>450336.46815175284</v>
      </c>
      <c r="Z296">
        <f t="shared" si="154"/>
        <v>21343.521451055571</v>
      </c>
      <c r="AA296">
        <f t="shared" si="155"/>
        <v>2655.8681545864738</v>
      </c>
      <c r="AB296">
        <f t="shared" si="156"/>
        <v>1130.5213842079768</v>
      </c>
      <c r="AC296">
        <f t="shared" si="157"/>
        <v>89.97973656900615</v>
      </c>
      <c r="AD296">
        <f t="shared" si="158"/>
        <v>137.40021080086396</v>
      </c>
      <c r="AE296">
        <f t="shared" si="159"/>
        <v>8.4994459836850673</v>
      </c>
      <c r="AF296">
        <f t="shared" si="160"/>
        <v>1</v>
      </c>
      <c r="AR296">
        <f t="shared" si="161"/>
        <v>714832162.62218106</v>
      </c>
      <c r="AS296">
        <f t="shared" si="162"/>
        <v>8638920.4819517713</v>
      </c>
      <c r="AT296">
        <f t="shared" si="163"/>
        <v>482135.04332127306</v>
      </c>
      <c r="AU296">
        <f t="shared" si="164"/>
        <v>67965.212013708617</v>
      </c>
      <c r="AV296">
        <f t="shared" si="165"/>
        <v>30280.697754218618</v>
      </c>
      <c r="AW296">
        <f t="shared" si="166"/>
        <v>2776.244715070859</v>
      </c>
      <c r="AX296">
        <f t="shared" si="167"/>
        <v>4431.6149195440312</v>
      </c>
      <c r="AY296">
        <f t="shared" si="168"/>
        <v>341.736239990542</v>
      </c>
      <c r="AZ296">
        <f t="shared" si="169"/>
        <v>53.252740341358958</v>
      </c>
      <c r="BA296">
        <f t="shared" si="170"/>
        <v>724059066.90583706</v>
      </c>
      <c r="BB296">
        <f t="shared" si="171"/>
        <v>2989.8161859883608</v>
      </c>
    </row>
    <row r="297" spans="1:54" x14ac:dyDescent="0.25">
      <c r="A297">
        <f t="shared" si="141"/>
        <v>110.85000000000002</v>
      </c>
      <c r="C297">
        <f t="shared" si="140"/>
        <v>1816229798.9412339</v>
      </c>
      <c r="D297">
        <f t="shared" si="172"/>
        <v>17574950.185709454</v>
      </c>
      <c r="E297">
        <f t="shared" si="172"/>
        <v>855787.69562485791</v>
      </c>
      <c r="F297">
        <f t="shared" si="172"/>
        <v>108359.33645880088</v>
      </c>
      <c r="G297">
        <f t="shared" si="172"/>
        <v>46498.790955868993</v>
      </c>
      <c r="H297">
        <f t="shared" si="172"/>
        <v>3782.3482975474658</v>
      </c>
      <c r="I297">
        <f t="shared" si="172"/>
        <v>5753.0458109840156</v>
      </c>
      <c r="J297">
        <f t="shared" si="172"/>
        <v>364.61291073485103</v>
      </c>
      <c r="K297">
        <f t="shared" si="172"/>
        <v>43.694282375219053</v>
      </c>
      <c r="L297">
        <f t="shared" si="142"/>
        <v>43.694282375219053</v>
      </c>
      <c r="N297">
        <f t="shared" si="143"/>
        <v>955910420.49538624</v>
      </c>
      <c r="O297">
        <f t="shared" si="144"/>
        <v>9249973.7819523439</v>
      </c>
      <c r="P297">
        <f t="shared" si="145"/>
        <v>450414.57664466207</v>
      </c>
      <c r="Q297">
        <f t="shared" si="146"/>
        <v>57031.229715158363</v>
      </c>
      <c r="R297">
        <f t="shared" si="147"/>
        <v>24473.047871509996</v>
      </c>
      <c r="S297">
        <f t="shared" si="148"/>
        <v>1990.70963028814</v>
      </c>
      <c r="T297">
        <f t="shared" si="149"/>
        <v>3027.9188478863243</v>
      </c>
      <c r="U297">
        <f t="shared" si="150"/>
        <v>191.90153196571109</v>
      </c>
      <c r="V297">
        <f t="shared" si="151"/>
        <v>22.996990723799502</v>
      </c>
      <c r="X297">
        <f t="shared" si="152"/>
        <v>41566761.146105871</v>
      </c>
      <c r="Y297">
        <f t="shared" si="153"/>
        <v>402225.39953366941</v>
      </c>
      <c r="Z297">
        <f t="shared" si="154"/>
        <v>19585.80503224405</v>
      </c>
      <c r="AA297">
        <f t="shared" si="155"/>
        <v>2479.9431543074438</v>
      </c>
      <c r="AB297">
        <f t="shared" si="156"/>
        <v>1064.1847955429632</v>
      </c>
      <c r="AC297">
        <f t="shared" si="157"/>
        <v>86.563918479471397</v>
      </c>
      <c r="AD297">
        <f t="shared" si="158"/>
        <v>131.66587247229447</v>
      </c>
      <c r="AE297">
        <f t="shared" si="159"/>
        <v>8.3446366644446606</v>
      </c>
      <c r="AF297">
        <f t="shared" si="160"/>
        <v>1</v>
      </c>
      <c r="AR297">
        <f t="shared" si="161"/>
        <v>609658408.20857894</v>
      </c>
      <c r="AS297">
        <f t="shared" si="162"/>
        <v>7683206.7288483717</v>
      </c>
      <c r="AT297">
        <f t="shared" si="163"/>
        <v>440549.58606460731</v>
      </c>
      <c r="AU297">
        <f t="shared" si="164"/>
        <v>63193.590942863899</v>
      </c>
      <c r="AV297">
        <f t="shared" si="165"/>
        <v>28382.83465195349</v>
      </c>
      <c r="AW297">
        <f t="shared" si="166"/>
        <v>2659.5457356233564</v>
      </c>
      <c r="AX297">
        <f t="shared" si="167"/>
        <v>4228.6642508091982</v>
      </c>
      <c r="AY297">
        <f t="shared" si="168"/>
        <v>334.1085667977876</v>
      </c>
      <c r="AZ297">
        <f t="shared" si="169"/>
        <v>53.030707720138061</v>
      </c>
      <c r="BA297">
        <f t="shared" si="170"/>
        <v>617881016.29834759</v>
      </c>
      <c r="BB297">
        <f t="shared" si="171"/>
        <v>2761.9125067679693</v>
      </c>
    </row>
    <row r="298" spans="1:54" x14ac:dyDescent="0.25">
      <c r="A298">
        <f>A297+$B$11</f>
        <v>111.85000000000002</v>
      </c>
      <c r="C298">
        <f t="shared" si="140"/>
        <v>1553421016.8507285</v>
      </c>
      <c r="D298">
        <f t="shared" si="172"/>
        <v>15663455.931809632</v>
      </c>
      <c r="E298">
        <f t="shared" si="172"/>
        <v>783235.79178434703</v>
      </c>
      <c r="F298">
        <f t="shared" si="172"/>
        <v>100882.88839507893</v>
      </c>
      <c r="G298">
        <f t="shared" si="172"/>
        <v>43634.825855047515</v>
      </c>
      <c r="H298">
        <f t="shared" si="172"/>
        <v>3626.0849993966967</v>
      </c>
      <c r="I298">
        <f t="shared" si="172"/>
        <v>5494.1237608186784</v>
      </c>
      <c r="J298">
        <f t="shared" si="172"/>
        <v>356.59506962225186</v>
      </c>
      <c r="K298">
        <f t="shared" si="172"/>
        <v>43.51192937174693</v>
      </c>
      <c r="L298">
        <f t="shared" si="142"/>
        <v>43.51192937174693</v>
      </c>
      <c r="N298">
        <f t="shared" si="143"/>
        <v>817590008.86880457</v>
      </c>
      <c r="O298">
        <f t="shared" si="144"/>
        <v>8243924.174636649</v>
      </c>
      <c r="P298">
        <f t="shared" si="145"/>
        <v>412229.36409702478</v>
      </c>
      <c r="Q298">
        <f t="shared" si="146"/>
        <v>53096.257050041546</v>
      </c>
      <c r="R298">
        <f t="shared" si="147"/>
        <v>22965.69781844606</v>
      </c>
      <c r="S298">
        <f t="shared" si="148"/>
        <v>1908.4657891561562</v>
      </c>
      <c r="T298">
        <f t="shared" si="149"/>
        <v>2891.6440846414098</v>
      </c>
      <c r="U298">
        <f t="shared" si="150"/>
        <v>187.68161559065888</v>
      </c>
      <c r="V298">
        <f t="shared" si="151"/>
        <v>22.901015458814175</v>
      </c>
      <c r="X298">
        <f t="shared" si="152"/>
        <v>35701037.377105884</v>
      </c>
      <c r="Y298">
        <f t="shared" si="153"/>
        <v>359980.72615874838</v>
      </c>
      <c r="Z298">
        <f t="shared" si="154"/>
        <v>18000.484076279918</v>
      </c>
      <c r="AA298">
        <f t="shared" si="155"/>
        <v>2318.511034828623</v>
      </c>
      <c r="AB298">
        <f t="shared" si="156"/>
        <v>1002.8244319448722</v>
      </c>
      <c r="AC298">
        <f t="shared" si="157"/>
        <v>83.335422072806963</v>
      </c>
      <c r="AD298">
        <f t="shared" si="158"/>
        <v>126.26706836829237</v>
      </c>
      <c r="AE298">
        <f t="shared" si="159"/>
        <v>8.1953403301347372</v>
      </c>
      <c r="AF298">
        <f t="shared" si="160"/>
        <v>1</v>
      </c>
      <c r="AR298">
        <f t="shared" si="161"/>
        <v>521440725.85190481</v>
      </c>
      <c r="AS298">
        <f t="shared" si="162"/>
        <v>6847562.6190764047</v>
      </c>
      <c r="AT298">
        <f t="shared" si="163"/>
        <v>403200.79171217774</v>
      </c>
      <c r="AU298">
        <f t="shared" si="164"/>
        <v>58833.504035392114</v>
      </c>
      <c r="AV298">
        <f t="shared" si="165"/>
        <v>26634.73363105542</v>
      </c>
      <c r="AW298">
        <f t="shared" si="166"/>
        <v>2549.7110265346819</v>
      </c>
      <c r="AX298">
        <f t="shared" si="167"/>
        <v>4038.3936478634878</v>
      </c>
      <c r="AY298">
        <f t="shared" si="168"/>
        <v>326.78350648533876</v>
      </c>
      <c r="AZ298">
        <f t="shared" si="169"/>
        <v>52.813563615468468</v>
      </c>
      <c r="BA298">
        <f t="shared" si="170"/>
        <v>528783925.20210445</v>
      </c>
      <c r="BB298">
        <f t="shared" si="171"/>
        <v>2555.0335824472813</v>
      </c>
    </row>
    <row r="299" spans="1:54" x14ac:dyDescent="0.25">
      <c r="A299">
        <f t="shared" ref="A299:A301" si="173">A298+$B$11</f>
        <v>112.85000000000002</v>
      </c>
      <c r="C299">
        <f t="shared" si="140"/>
        <v>1332326290.7130911</v>
      </c>
      <c r="D299">
        <f t="shared" si="172"/>
        <v>13988376.851892784</v>
      </c>
      <c r="E299">
        <f t="shared" si="172"/>
        <v>717961.01845832553</v>
      </c>
      <c r="F299">
        <f t="shared" si="172"/>
        <v>94041.369818038555</v>
      </c>
      <c r="G299">
        <f t="shared" si="172"/>
        <v>40993.417665527195</v>
      </c>
      <c r="H299">
        <f t="shared" si="172"/>
        <v>3478.8778775901292</v>
      </c>
      <c r="I299">
        <f t="shared" si="172"/>
        <v>5251.1386570312643</v>
      </c>
      <c r="J299">
        <f t="shared" si="172"/>
        <v>348.8910012553132</v>
      </c>
      <c r="K299">
        <f t="shared" si="172"/>
        <v>43.333549080710014</v>
      </c>
      <c r="L299">
        <f t="shared" si="142"/>
        <v>43.333549080710014</v>
      </c>
      <c r="N299">
        <f t="shared" si="143"/>
        <v>701224363.53320587</v>
      </c>
      <c r="O299">
        <f t="shared" si="144"/>
        <v>7362303.6062593609</v>
      </c>
      <c r="P299">
        <f t="shared" si="145"/>
        <v>377874.22024122399</v>
      </c>
      <c r="Q299">
        <f t="shared" si="146"/>
        <v>49495.457798967662</v>
      </c>
      <c r="R299">
        <f t="shared" si="147"/>
        <v>21575.482981856418</v>
      </c>
      <c r="S299">
        <f t="shared" si="148"/>
        <v>1830.9883566263838</v>
      </c>
      <c r="T299">
        <f t="shared" si="149"/>
        <v>2763.757187911192</v>
      </c>
      <c r="U299">
        <f t="shared" si="150"/>
        <v>183.62684276595434</v>
      </c>
      <c r="V299">
        <f t="shared" si="151"/>
        <v>22.807131095110535</v>
      </c>
      <c r="X299">
        <f t="shared" si="152"/>
        <v>30745838.24721105</v>
      </c>
      <c r="Y299">
        <f t="shared" si="153"/>
        <v>322807.08939484786</v>
      </c>
      <c r="Z299">
        <f t="shared" si="154"/>
        <v>16568.248705433794</v>
      </c>
      <c r="AA299">
        <f t="shared" si="155"/>
        <v>2170.174652505008</v>
      </c>
      <c r="AB299">
        <f t="shared" si="156"/>
        <v>945.99723621011856</v>
      </c>
      <c r="AC299">
        <f t="shared" si="157"/>
        <v>80.281397471289893</v>
      </c>
      <c r="AD299">
        <f t="shared" si="158"/>
        <v>121.1795195277189</v>
      </c>
      <c r="AE299">
        <f t="shared" si="159"/>
        <v>8.0512907125491484</v>
      </c>
      <c r="AF299">
        <f t="shared" si="160"/>
        <v>1</v>
      </c>
      <c r="AR299">
        <f t="shared" si="161"/>
        <v>447225305.17228276</v>
      </c>
      <c r="AS299">
        <f t="shared" si="162"/>
        <v>6115271.6568205897</v>
      </c>
      <c r="AT299">
        <f t="shared" si="163"/>
        <v>369598.17129418999</v>
      </c>
      <c r="AU299">
        <f t="shared" si="164"/>
        <v>54843.692921780377</v>
      </c>
      <c r="AV299">
        <f t="shared" si="165"/>
        <v>25022.476431627758</v>
      </c>
      <c r="AW299">
        <f t="shared" si="166"/>
        <v>2446.2417436592791</v>
      </c>
      <c r="AX299">
        <f t="shared" si="167"/>
        <v>3859.8344167167597</v>
      </c>
      <c r="AY299">
        <f t="shared" si="168"/>
        <v>319.74510741425013</v>
      </c>
      <c r="AZ299">
        <f t="shared" si="169"/>
        <v>52.601150176422287</v>
      </c>
      <c r="BA299">
        <f t="shared" si="170"/>
        <v>453796719.59216887</v>
      </c>
      <c r="BB299">
        <f t="shared" si="171"/>
        <v>2366.9450008270906</v>
      </c>
    </row>
    <row r="300" spans="1:54" x14ac:dyDescent="0.25">
      <c r="A300">
        <f t="shared" si="173"/>
        <v>113.85000000000002</v>
      </c>
      <c r="C300">
        <f t="shared" si="140"/>
        <v>1145785600.5510154</v>
      </c>
      <c r="D300">
        <f t="shared" si="172"/>
        <v>12517279.580917222</v>
      </c>
      <c r="E300">
        <f t="shared" si="172"/>
        <v>659133.05192307453</v>
      </c>
      <c r="F300">
        <f t="shared" si="172"/>
        <v>87772.031906368458</v>
      </c>
      <c r="G300">
        <f t="shared" si="172"/>
        <v>38554.17449789188</v>
      </c>
      <c r="H300">
        <f t="shared" si="172"/>
        <v>3340.0777107621925</v>
      </c>
      <c r="I300">
        <f t="shared" si="172"/>
        <v>5022.8896414405726</v>
      </c>
      <c r="J300">
        <f t="shared" si="172"/>
        <v>341.48437327977712</v>
      </c>
      <c r="K300">
        <f t="shared" si="172"/>
        <v>43.159014534794146</v>
      </c>
      <c r="L300">
        <f t="shared" si="142"/>
        <v>43.159014534794146</v>
      </c>
      <c r="N300">
        <f t="shared" si="143"/>
        <v>603045052.92158711</v>
      </c>
      <c r="O300">
        <f t="shared" si="144"/>
        <v>6588041.8846932752</v>
      </c>
      <c r="P300">
        <f t="shared" si="145"/>
        <v>346912.13259109185</v>
      </c>
      <c r="Q300">
        <f t="shared" si="146"/>
        <v>46195.806266509717</v>
      </c>
      <c r="R300">
        <f t="shared" si="147"/>
        <v>20291.670788364147</v>
      </c>
      <c r="S300">
        <f t="shared" si="148"/>
        <v>1757.9356372432594</v>
      </c>
      <c r="T300">
        <f t="shared" si="149"/>
        <v>2643.6261270739856</v>
      </c>
      <c r="U300">
        <f t="shared" si="150"/>
        <v>179.72861751567217</v>
      </c>
      <c r="V300">
        <f t="shared" si="151"/>
        <v>22.715270807786393</v>
      </c>
      <c r="X300">
        <f t="shared" si="152"/>
        <v>26548001.915736523</v>
      </c>
      <c r="Y300">
        <f t="shared" si="153"/>
        <v>290027.00167831639</v>
      </c>
      <c r="Z300">
        <f t="shared" si="154"/>
        <v>15272.198844848308</v>
      </c>
      <c r="AA300">
        <f t="shared" si="155"/>
        <v>2033.6894355084955</v>
      </c>
      <c r="AB300">
        <f t="shared" si="156"/>
        <v>893.3052553090638</v>
      </c>
      <c r="AC300">
        <f t="shared" si="157"/>
        <v>77.390036514144043</v>
      </c>
      <c r="AD300">
        <f t="shared" si="158"/>
        <v>116.38100859302973</v>
      </c>
      <c r="AE300">
        <f t="shared" si="159"/>
        <v>7.9122375003367509</v>
      </c>
      <c r="AF300">
        <f t="shared" si="160"/>
        <v>1</v>
      </c>
      <c r="AR300">
        <f t="shared" si="161"/>
        <v>384608724.32436562</v>
      </c>
      <c r="AS300">
        <f t="shared" si="162"/>
        <v>5472155.0129257394</v>
      </c>
      <c r="AT300">
        <f t="shared" si="163"/>
        <v>339314.28475240263</v>
      </c>
      <c r="AU300">
        <f t="shared" si="164"/>
        <v>51187.563980040446</v>
      </c>
      <c r="AV300">
        <f t="shared" si="165"/>
        <v>23533.616294910706</v>
      </c>
      <c r="AW300">
        <f t="shared" si="166"/>
        <v>2348.681560779376</v>
      </c>
      <c r="AX300">
        <f t="shared" si="167"/>
        <v>3692.1040986906442</v>
      </c>
      <c r="AY300">
        <f t="shared" si="168"/>
        <v>312.97844842578274</v>
      </c>
      <c r="AZ300">
        <f t="shared" si="169"/>
        <v>52.393316211611236</v>
      </c>
      <c r="BA300">
        <f t="shared" si="170"/>
        <v>390501320.95974284</v>
      </c>
      <c r="BB300">
        <f t="shared" si="171"/>
        <v>2195.6784742912519</v>
      </c>
    </row>
    <row r="301" spans="1:54" x14ac:dyDescent="0.25">
      <c r="A301">
        <f t="shared" si="173"/>
        <v>114.85000000000002</v>
      </c>
      <c r="C301">
        <f t="shared" si="140"/>
        <v>987954324.1415906</v>
      </c>
      <c r="D301">
        <f t="shared" si="172"/>
        <v>11222585.84234263</v>
      </c>
      <c r="E301">
        <f t="shared" si="172"/>
        <v>606026.83907689655</v>
      </c>
      <c r="F301">
        <f t="shared" si="172"/>
        <v>82019.124804328327</v>
      </c>
      <c r="G301">
        <f t="shared" si="172"/>
        <v>36298.831656410926</v>
      </c>
      <c r="H301">
        <f t="shared" si="172"/>
        <v>3209.0899051192309</v>
      </c>
      <c r="I301">
        <f t="shared" si="172"/>
        <v>4808.2813793986143</v>
      </c>
      <c r="J301">
        <f t="shared" si="172"/>
        <v>334.35989586524096</v>
      </c>
      <c r="K301">
        <f t="shared" si="172"/>
        <v>42.988204069723871</v>
      </c>
      <c r="L301">
        <f t="shared" si="142"/>
        <v>42.988204069723871</v>
      </c>
      <c r="N301">
        <f t="shared" si="143"/>
        <v>519975960.07452136</v>
      </c>
      <c r="O301">
        <f t="shared" si="144"/>
        <v>5906624.1275487533</v>
      </c>
      <c r="P301">
        <f t="shared" si="145"/>
        <v>318961.49425099819</v>
      </c>
      <c r="Q301">
        <f t="shared" si="146"/>
        <v>43167.960423330704</v>
      </c>
      <c r="R301">
        <f t="shared" si="147"/>
        <v>19104.648240216276</v>
      </c>
      <c r="S301">
        <f t="shared" si="148"/>
        <v>1688.9946869048586</v>
      </c>
      <c r="T301">
        <f t="shared" si="149"/>
        <v>2530.6744102097973</v>
      </c>
      <c r="U301">
        <f t="shared" si="150"/>
        <v>175.97889256065315</v>
      </c>
      <c r="V301">
        <f t="shared" si="151"/>
        <v>22.625370563012563</v>
      </c>
      <c r="X301">
        <f t="shared" si="152"/>
        <v>22981986.466315214</v>
      </c>
      <c r="Y301">
        <f t="shared" si="153"/>
        <v>261061.98398380118</v>
      </c>
      <c r="Z301">
        <f t="shared" si="154"/>
        <v>14097.514706452106</v>
      </c>
      <c r="AA301">
        <f t="shared" si="155"/>
        <v>1907.9449020782311</v>
      </c>
      <c r="AB301">
        <f t="shared" si="156"/>
        <v>844.39051227952564</v>
      </c>
      <c r="AC301">
        <f t="shared" si="157"/>
        <v>74.650476207712956</v>
      </c>
      <c r="AD301">
        <f t="shared" si="158"/>
        <v>111.85118065411426</v>
      </c>
      <c r="AE301">
        <f t="shared" si="159"/>
        <v>7.777945208479343</v>
      </c>
      <c r="AF301">
        <f t="shared" si="160"/>
        <v>1</v>
      </c>
      <c r="AR301">
        <f t="shared" si="161"/>
        <v>331629104.32277769</v>
      </c>
      <c r="AS301">
        <f t="shared" si="162"/>
        <v>4906156.3475406813</v>
      </c>
      <c r="AT301">
        <f t="shared" si="163"/>
        <v>311975.88400156319</v>
      </c>
      <c r="AU301">
        <f t="shared" si="164"/>
        <v>47832.605218644378</v>
      </c>
      <c r="AV301">
        <f t="shared" si="165"/>
        <v>22157.004854171726</v>
      </c>
      <c r="AW301">
        <f t="shared" si="166"/>
        <v>2256.6125484315285</v>
      </c>
      <c r="AX301">
        <f t="shared" si="167"/>
        <v>3534.3977797820012</v>
      </c>
      <c r="AY301">
        <f t="shared" si="168"/>
        <v>306.46956080587847</v>
      </c>
      <c r="AZ301">
        <f t="shared" si="169"/>
        <v>52.189916844451631</v>
      </c>
      <c r="BA301">
        <f t="shared" si="170"/>
        <v>336923375.83419853</v>
      </c>
      <c r="BB301">
        <f t="shared" si="171"/>
        <v>2039.4969599891342</v>
      </c>
    </row>
    <row r="302" spans="1:54" x14ac:dyDescent="0.25">
      <c r="A302">
        <f>A301+$B$11</f>
        <v>115.85000000000002</v>
      </c>
      <c r="C302">
        <f t="shared" si="140"/>
        <v>854046617.22241545</v>
      </c>
      <c r="D302">
        <f t="shared" si="172"/>
        <v>10080788.724581385</v>
      </c>
      <c r="E302">
        <f t="shared" si="172"/>
        <v>558008.00316569884</v>
      </c>
      <c r="F302">
        <f t="shared" si="172"/>
        <v>76733.033981923509</v>
      </c>
      <c r="G302">
        <f t="shared" si="172"/>
        <v>34211.004581482892</v>
      </c>
      <c r="H302">
        <f t="shared" si="172"/>
        <v>3085.3692642413434</v>
      </c>
      <c r="I302">
        <f t="shared" si="172"/>
        <v>4606.3135565329394</v>
      </c>
      <c r="J302">
        <f t="shared" si="172"/>
        <v>327.5032436593678</v>
      </c>
      <c r="K302">
        <f t="shared" si="172"/>
        <v>42.821001052437815</v>
      </c>
      <c r="L302">
        <f t="shared" si="142"/>
        <v>42.821001052437815</v>
      </c>
      <c r="N302">
        <f t="shared" si="143"/>
        <v>449498219.59074497</v>
      </c>
      <c r="O302">
        <f t="shared" si="144"/>
        <v>5305678.2760954658</v>
      </c>
      <c r="P302">
        <f t="shared" si="145"/>
        <v>293688.4227187889</v>
      </c>
      <c r="Q302">
        <f t="shared" si="146"/>
        <v>40385.807358907114</v>
      </c>
      <c r="R302">
        <f t="shared" si="147"/>
        <v>18005.791884990995</v>
      </c>
      <c r="S302">
        <f t="shared" si="148"/>
        <v>1623.8785601270229</v>
      </c>
      <c r="T302">
        <f t="shared" si="149"/>
        <v>2424.3755560699683</v>
      </c>
      <c r="U302">
        <f t="shared" si="150"/>
        <v>172.37012824177253</v>
      </c>
      <c r="V302">
        <f t="shared" si="151"/>
        <v>22.537368974967272</v>
      </c>
      <c r="X302">
        <f t="shared" si="152"/>
        <v>19944573.836014848</v>
      </c>
      <c r="Y302">
        <f t="shared" si="153"/>
        <v>235416.93273906969</v>
      </c>
      <c r="Z302">
        <f t="shared" si="154"/>
        <v>13031.176045659755</v>
      </c>
      <c r="AA302">
        <f t="shared" si="155"/>
        <v>1791.9486255811171</v>
      </c>
      <c r="AB302">
        <f t="shared" si="156"/>
        <v>798.93051868611667</v>
      </c>
      <c r="AC302">
        <f t="shared" si="157"/>
        <v>72.052712183516135</v>
      </c>
      <c r="AD302">
        <f t="shared" si="158"/>
        <v>107.57136552908074</v>
      </c>
      <c r="AE302">
        <f t="shared" si="159"/>
        <v>7.6481921396072297</v>
      </c>
      <c r="AF302">
        <f t="shared" si="160"/>
        <v>1</v>
      </c>
      <c r="AR302">
        <f t="shared" si="161"/>
        <v>286679968.83293599</v>
      </c>
      <c r="AS302">
        <f t="shared" si="162"/>
        <v>4406999.1912661223</v>
      </c>
      <c r="AT302">
        <f t="shared" si="163"/>
        <v>287256.39998315793</v>
      </c>
      <c r="AU302">
        <f t="shared" si="164"/>
        <v>44749.882622294223</v>
      </c>
      <c r="AV302">
        <f t="shared" si="165"/>
        <v>20882.6413362317</v>
      </c>
      <c r="AW302">
        <f t="shared" si="166"/>
        <v>2169.6514976928188</v>
      </c>
      <c r="AX302">
        <f t="shared" si="167"/>
        <v>3385.9803722736583</v>
      </c>
      <c r="AY302">
        <f t="shared" si="168"/>
        <v>300.20535698290894</v>
      </c>
      <c r="AZ302">
        <f t="shared" si="169"/>
        <v>51.990813189478466</v>
      </c>
      <c r="BA302">
        <f t="shared" si="170"/>
        <v>291445764.7761839</v>
      </c>
      <c r="BB302">
        <f t="shared" si="171"/>
        <v>1896.8647451609113</v>
      </c>
    </row>
    <row r="303" spans="1:54" x14ac:dyDescent="0.25">
      <c r="A303">
        <f t="shared" ref="A303" si="174">A302+$B$11</f>
        <v>116.85000000000002</v>
      </c>
      <c r="C303">
        <f t="shared" si="140"/>
        <v>740131626.32253313</v>
      </c>
      <c r="D303">
        <f t="shared" si="172"/>
        <v>9071804.1628286727</v>
      </c>
      <c r="E303">
        <f t="shared" si="172"/>
        <v>514520.43614414579</v>
      </c>
      <c r="F303">
        <f t="shared" si="172"/>
        <v>71869.532825971779</v>
      </c>
      <c r="G303">
        <f t="shared" si="172"/>
        <v>32275.973242687818</v>
      </c>
      <c r="H303">
        <f t="shared" si="172"/>
        <v>2968.415316928922</v>
      </c>
      <c r="I303">
        <f t="shared" si="172"/>
        <v>4416.0715365487222</v>
      </c>
      <c r="J303">
        <f t="shared" si="172"/>
        <v>320.90098440183124</v>
      </c>
      <c r="K303">
        <f t="shared" si="172"/>
        <v>42.657293625701477</v>
      </c>
      <c r="L303">
        <f t="shared" si="142"/>
        <v>42.657293625701477</v>
      </c>
      <c r="N303">
        <f t="shared" si="143"/>
        <v>389542961.22238588</v>
      </c>
      <c r="O303">
        <f t="shared" si="144"/>
        <v>4774633.769909828</v>
      </c>
      <c r="P303">
        <f t="shared" si="145"/>
        <v>270800.22954955045</v>
      </c>
      <c r="Q303">
        <f t="shared" si="146"/>
        <v>37826.0699084062</v>
      </c>
      <c r="R303">
        <f t="shared" si="147"/>
        <v>16987.354338256748</v>
      </c>
      <c r="S303">
        <f t="shared" si="148"/>
        <v>1562.3238510152221</v>
      </c>
      <c r="T303">
        <f t="shared" si="149"/>
        <v>2324.2481771309067</v>
      </c>
      <c r="U303">
        <f t="shared" si="150"/>
        <v>168.89525494833225</v>
      </c>
      <c r="V303">
        <f t="shared" si="151"/>
        <v>22.451207171421832</v>
      </c>
      <c r="X303">
        <f t="shared" si="152"/>
        <v>17350646.59321462</v>
      </c>
      <c r="Y303">
        <f t="shared" si="153"/>
        <v>212667.12891890574</v>
      </c>
      <c r="Z303">
        <f t="shared" si="154"/>
        <v>12061.722449127474</v>
      </c>
      <c r="AA303">
        <f t="shared" si="155"/>
        <v>1684.812296265078</v>
      </c>
      <c r="AB303">
        <f t="shared" si="156"/>
        <v>756.63434079749493</v>
      </c>
      <c r="AC303">
        <f t="shared" si="157"/>
        <v>69.587521022206147</v>
      </c>
      <c r="AD303">
        <f t="shared" si="158"/>
        <v>103.5244189492601</v>
      </c>
      <c r="AE303">
        <f t="shared" si="159"/>
        <v>7.5227694287779414</v>
      </c>
      <c r="AF303">
        <f t="shared" si="160"/>
        <v>1</v>
      </c>
      <c r="AR303">
        <f t="shared" si="161"/>
        <v>248441838.42141688</v>
      </c>
      <c r="AS303">
        <f t="shared" si="162"/>
        <v>3965903.4337668209</v>
      </c>
      <c r="AT303">
        <f t="shared" si="163"/>
        <v>264869.55537125166</v>
      </c>
      <c r="AU303">
        <f t="shared" si="164"/>
        <v>41913.60428078688</v>
      </c>
      <c r="AV303">
        <f t="shared" si="165"/>
        <v>19701.540959747654</v>
      </c>
      <c r="AW303">
        <f t="shared" si="166"/>
        <v>2087.4466362068033</v>
      </c>
      <c r="AX303">
        <f t="shared" si="167"/>
        <v>3246.1797495576993</v>
      </c>
      <c r="AY303">
        <f t="shared" si="168"/>
        <v>294.17356530972614</v>
      </c>
      <c r="AZ303">
        <f t="shared" si="169"/>
        <v>51.79587204823283</v>
      </c>
      <c r="BA303">
        <f t="shared" si="170"/>
        <v>252739906.1516186</v>
      </c>
      <c r="BB303">
        <f t="shared" si="171"/>
        <v>1766.4217375695575</v>
      </c>
    </row>
    <row r="304" spans="1:54" x14ac:dyDescent="0.25">
      <c r="A304">
        <f>A303+$B$11</f>
        <v>117.85000000000002</v>
      </c>
      <c r="C304">
        <f t="shared" si="140"/>
        <v>642971113.72072637</v>
      </c>
      <c r="D304">
        <f t="shared" si="172"/>
        <v>8178432.8738343902</v>
      </c>
      <c r="E304">
        <f t="shared" si="172"/>
        <v>475075.72678063682</v>
      </c>
      <c r="F304">
        <f t="shared" si="172"/>
        <v>67389.134583052291</v>
      </c>
      <c r="G304">
        <f t="shared" si="172"/>
        <v>30480.493645035138</v>
      </c>
      <c r="H304">
        <f t="shared" si="172"/>
        <v>2857.7681377306371</v>
      </c>
      <c r="I304">
        <f t="shared" si="172"/>
        <v>4236.7180395763889</v>
      </c>
      <c r="J304">
        <f t="shared" si="172"/>
        <v>314.54051356301107</v>
      </c>
      <c r="K304">
        <f t="shared" si="172"/>
        <v>42.496974468016269</v>
      </c>
      <c r="L304">
        <f t="shared" si="142"/>
        <v>42.496974468016269</v>
      </c>
      <c r="N304">
        <f t="shared" si="143"/>
        <v>338405849.32669812</v>
      </c>
      <c r="O304">
        <f t="shared" si="144"/>
        <v>4304438.3546496788</v>
      </c>
      <c r="P304">
        <f t="shared" si="145"/>
        <v>250039.85620033517</v>
      </c>
      <c r="Q304">
        <f t="shared" si="146"/>
        <v>35467.965570027525</v>
      </c>
      <c r="R304">
        <f t="shared" si="147"/>
        <v>16042.365076334283</v>
      </c>
      <c r="S304">
        <f t="shared" si="148"/>
        <v>1504.0884935424406</v>
      </c>
      <c r="T304">
        <f t="shared" si="149"/>
        <v>2229.8515997770469</v>
      </c>
      <c r="U304">
        <f t="shared" si="150"/>
        <v>165.54763871737427</v>
      </c>
      <c r="V304">
        <f t="shared" si="151"/>
        <v>22.366828667376986</v>
      </c>
      <c r="X304">
        <f t="shared" si="152"/>
        <v>15129809.163347242</v>
      </c>
      <c r="Y304">
        <f t="shared" si="153"/>
        <v>192447.41481513175</v>
      </c>
      <c r="Z304">
        <f t="shared" si="154"/>
        <v>11179.048219966448</v>
      </c>
      <c r="AA304">
        <f t="shared" si="155"/>
        <v>1585.7395832677491</v>
      </c>
      <c r="AB304">
        <f t="shared" si="156"/>
        <v>717.23914529433432</v>
      </c>
      <c r="AC304">
        <f t="shared" si="157"/>
        <v>67.246390443193263</v>
      </c>
      <c r="AD304">
        <f t="shared" si="158"/>
        <v>99.694580440426265</v>
      </c>
      <c r="AE304">
        <f t="shared" si="159"/>
        <v>7.4014801641876415</v>
      </c>
      <c r="AF304">
        <f t="shared" si="160"/>
        <v>1</v>
      </c>
      <c r="AR304">
        <f t="shared" si="161"/>
        <v>215827725.7188738</v>
      </c>
      <c r="AS304">
        <f t="shared" si="162"/>
        <v>3575350.0988748251</v>
      </c>
      <c r="AT304">
        <f t="shared" si="163"/>
        <v>244563.92229582494</v>
      </c>
      <c r="AU304">
        <f t="shared" si="164"/>
        <v>39300.742457536566</v>
      </c>
      <c r="AV304">
        <f t="shared" si="165"/>
        <v>18605.619882791081</v>
      </c>
      <c r="AW304">
        <f t="shared" si="166"/>
        <v>2009.6746905065377</v>
      </c>
      <c r="AX304">
        <f t="shared" si="167"/>
        <v>3114.3806309134734</v>
      </c>
      <c r="AY304">
        <f t="shared" si="168"/>
        <v>288.36267034989498</v>
      </c>
      <c r="AZ304">
        <f t="shared" si="169"/>
        <v>51.604965623364102</v>
      </c>
      <c r="BA304">
        <f t="shared" si="170"/>
        <v>219711010.12534222</v>
      </c>
      <c r="BB304">
        <f t="shared" si="171"/>
        <v>1646.9613251335643</v>
      </c>
    </row>
    <row r="305" spans="1:54" x14ac:dyDescent="0.25">
      <c r="A305">
        <f t="shared" ref="A305" si="175">A304+$B$11</f>
        <v>118.85000000000002</v>
      </c>
      <c r="C305">
        <f t="shared" si="140"/>
        <v>559889655.11558902</v>
      </c>
      <c r="D305">
        <f t="shared" si="172"/>
        <v>7385912.7724448787</v>
      </c>
      <c r="E305">
        <f t="shared" si="172"/>
        <v>439244.1334913731</v>
      </c>
      <c r="F305">
        <f t="shared" si="172"/>
        <v>63256.529398130006</v>
      </c>
      <c r="G305">
        <f t="shared" si="172"/>
        <v>28812.632753186612</v>
      </c>
      <c r="H305">
        <f t="shared" si="172"/>
        <v>2753.0046030987</v>
      </c>
      <c r="I305">
        <f t="shared" si="172"/>
        <v>4067.4857189658528</v>
      </c>
      <c r="J305">
        <f t="shared" si="172"/>
        <v>308.40999443911312</v>
      </c>
      <c r="K305">
        <f t="shared" si="172"/>
        <v>42.339940567772487</v>
      </c>
      <c r="L305">
        <f t="shared" si="142"/>
        <v>42.339940567772487</v>
      </c>
      <c r="N305">
        <f t="shared" si="143"/>
        <v>294678765.85031003</v>
      </c>
      <c r="O305">
        <f t="shared" si="144"/>
        <v>3887322.5118130944</v>
      </c>
      <c r="P305">
        <f t="shared" si="145"/>
        <v>231181.12289019639</v>
      </c>
      <c r="Q305">
        <f t="shared" si="146"/>
        <v>33292.910209542111</v>
      </c>
      <c r="R305">
        <f t="shared" si="147"/>
        <v>15164.543554308744</v>
      </c>
      <c r="S305">
        <f t="shared" si="148"/>
        <v>1448.9497911045789</v>
      </c>
      <c r="T305">
        <f t="shared" si="149"/>
        <v>2140.7819573504489</v>
      </c>
      <c r="U305">
        <f t="shared" si="150"/>
        <v>162.32104970479639</v>
      </c>
      <c r="V305">
        <f t="shared" si="151"/>
        <v>22.284179246196047</v>
      </c>
      <c r="X305">
        <f t="shared" si="152"/>
        <v>13223675.98082448</v>
      </c>
      <c r="Y305">
        <f t="shared" si="153"/>
        <v>174443.15399126345</v>
      </c>
      <c r="Z305">
        <f t="shared" si="154"/>
        <v>10374.226501057223</v>
      </c>
      <c r="AA305">
        <f t="shared" si="155"/>
        <v>1494.0155453661266</v>
      </c>
      <c r="AB305">
        <f t="shared" si="156"/>
        <v>680.50716101188073</v>
      </c>
      <c r="AC305">
        <f t="shared" si="157"/>
        <v>65.021456482491615</v>
      </c>
      <c r="AD305">
        <f t="shared" si="158"/>
        <v>96.067345972182693</v>
      </c>
      <c r="AE305">
        <f t="shared" si="159"/>
        <v>7.2841385770357645</v>
      </c>
      <c r="AF305">
        <f t="shared" si="160"/>
        <v>1</v>
      </c>
      <c r="AR305">
        <f t="shared" si="161"/>
        <v>187939564.34672773</v>
      </c>
      <c r="AS305">
        <f t="shared" si="162"/>
        <v>3228885.6754265847</v>
      </c>
      <c r="AT305">
        <f t="shared" si="163"/>
        <v>226118.27527293656</v>
      </c>
      <c r="AU305">
        <f t="shared" si="164"/>
        <v>36890.705283873693</v>
      </c>
      <c r="AV305">
        <f t="shared" si="165"/>
        <v>17587.594444240844</v>
      </c>
      <c r="AW305">
        <f t="shared" si="166"/>
        <v>1936.0382545323143</v>
      </c>
      <c r="AX305">
        <f t="shared" si="167"/>
        <v>2990.0191265151152</v>
      </c>
      <c r="AY305">
        <f t="shared" si="168"/>
        <v>282.76185814888896</v>
      </c>
      <c r="AZ305">
        <f t="shared" si="169"/>
        <v>51.417971249693565</v>
      </c>
      <c r="BA305">
        <f t="shared" si="170"/>
        <v>191454306.83436579</v>
      </c>
      <c r="BB305">
        <f t="shared" si="171"/>
        <v>1537.4112714912103</v>
      </c>
    </row>
    <row r="306" spans="1:54" x14ac:dyDescent="0.25">
      <c r="A306">
        <f>A305+$B$11</f>
        <v>119.85000000000002</v>
      </c>
      <c r="C306">
        <f t="shared" si="140"/>
        <v>488670543.96077108</v>
      </c>
      <c r="D306">
        <f t="shared" si="172"/>
        <v>6681545.7101620007</v>
      </c>
      <c r="E306">
        <f t="shared" si="172"/>
        <v>406646.85996396944</v>
      </c>
      <c r="F306">
        <f t="shared" si="172"/>
        <v>59440.094382297379</v>
      </c>
      <c r="G306">
        <f t="shared" si="172"/>
        <v>27261.623679287673</v>
      </c>
      <c r="H306">
        <f t="shared" si="172"/>
        <v>2653.7350332902861</v>
      </c>
      <c r="I306">
        <f t="shared" si="172"/>
        <v>3907.6705302525747</v>
      </c>
      <c r="J306">
        <f t="shared" si="172"/>
        <v>302.49830319443015</v>
      </c>
      <c r="K306">
        <f t="shared" si="172"/>
        <v>42.186093010675904</v>
      </c>
      <c r="L306">
        <f t="shared" si="142"/>
        <v>42.186093010675904</v>
      </c>
      <c r="N306">
        <f t="shared" si="143"/>
        <v>257195023.13724795</v>
      </c>
      <c r="O306">
        <f t="shared" si="144"/>
        <v>3516603.0053484216</v>
      </c>
      <c r="P306">
        <f t="shared" si="145"/>
        <v>214024.6631389313</v>
      </c>
      <c r="Q306">
        <f t="shared" si="146"/>
        <v>31284.260201209148</v>
      </c>
      <c r="R306">
        <f t="shared" si="147"/>
        <v>14348.222989098776</v>
      </c>
      <c r="S306">
        <f t="shared" si="148"/>
        <v>1396.7026491001507</v>
      </c>
      <c r="T306">
        <f t="shared" si="149"/>
        <v>2056.6687001329342</v>
      </c>
      <c r="U306">
        <f t="shared" si="150"/>
        <v>159.20963326022641</v>
      </c>
      <c r="V306">
        <f t="shared" si="151"/>
        <v>22.203206847724161</v>
      </c>
      <c r="X306">
        <f t="shared" si="152"/>
        <v>11583688.108711673</v>
      </c>
      <c r="Y306">
        <f t="shared" si="153"/>
        <v>158382.66199411076</v>
      </c>
      <c r="Z306">
        <f t="shared" si="154"/>
        <v>9639.3581614931863</v>
      </c>
      <c r="AA306">
        <f t="shared" si="155"/>
        <v>1408.9973766296646</v>
      </c>
      <c r="AB306">
        <f t="shared" si="156"/>
        <v>646.22300226732682</v>
      </c>
      <c r="AC306">
        <f t="shared" si="157"/>
        <v>62.905446887881119</v>
      </c>
      <c r="AD306">
        <f t="shared" si="158"/>
        <v>92.629353689228168</v>
      </c>
      <c r="AE306">
        <f t="shared" si="159"/>
        <v>7.1705692944325952</v>
      </c>
      <c r="AF306">
        <f t="shared" si="160"/>
        <v>1</v>
      </c>
      <c r="AR306">
        <f t="shared" si="161"/>
        <v>164033266.8645654</v>
      </c>
      <c r="AS306">
        <f t="shared" si="162"/>
        <v>2920958.9393073353</v>
      </c>
      <c r="AT306">
        <f t="shared" si="163"/>
        <v>209337.61479431935</v>
      </c>
      <c r="AU306">
        <f t="shared" si="164"/>
        <v>34665.051042190244</v>
      </c>
      <c r="AV306">
        <f t="shared" si="165"/>
        <v>16640.892773634867</v>
      </c>
      <c r="AW306">
        <f t="shared" si="166"/>
        <v>1866.2634292835535</v>
      </c>
      <c r="AX306">
        <f t="shared" si="167"/>
        <v>2872.5778645718374</v>
      </c>
      <c r="AY306">
        <f t="shared" si="168"/>
        <v>277.36096602496906</v>
      </c>
      <c r="AZ306">
        <f t="shared" si="169"/>
        <v>51.234771141084174</v>
      </c>
      <c r="BA306">
        <f t="shared" si="170"/>
        <v>167219936.79951388</v>
      </c>
      <c r="BB306">
        <f t="shared" si="171"/>
        <v>1436.8171992955572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-4.7157539255529846E-3</v>
      </c>
      <c r="I2" s="22">
        <f>S26</f>
        <v>1.8447157539255523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Лист8!D7</f>
        <v>0</v>
      </c>
      <c r="C7" s="10">
        <f>Лист8!E7</f>
        <v>-4.8533560390856077E-3</v>
      </c>
      <c r="D7" s="4">
        <f>B7</f>
        <v>0</v>
      </c>
      <c r="E7" s="4">
        <f>H2</f>
        <v>-4.7157539255529846E-3</v>
      </c>
    </row>
    <row r="8" spans="1:15" x14ac:dyDescent="0.25">
      <c r="A8" s="4">
        <v>1</v>
      </c>
      <c r="B8" s="10">
        <f>Лист8!D8</f>
        <v>-1.9413424156342431E-2</v>
      </c>
      <c r="C8" s="10">
        <f>Лист8!E8</f>
        <v>-1.3685564387518523E-5</v>
      </c>
      <c r="D8" s="4">
        <f>I19</f>
        <v>-1.8863015702211938E-2</v>
      </c>
      <c r="E8" s="4">
        <f>J19</f>
        <v>-6.6595449279042665E-6</v>
      </c>
    </row>
    <row r="9" spans="1:15" x14ac:dyDescent="0.25">
      <c r="A9" s="4">
        <v>2</v>
      </c>
      <c r="B9" s="10">
        <f>Лист8!D9</f>
        <v>-4.8670416034731255E-3</v>
      </c>
      <c r="C9" s="10">
        <f>Лист8!E9</f>
        <v>12868.869579741277</v>
      </c>
      <c r="D9" s="10">
        <f>K19</f>
        <v>-4.7224134704808886E-3</v>
      </c>
      <c r="E9" s="10">
        <f>N19</f>
        <v>29804.536075403201</v>
      </c>
    </row>
    <row r="10" spans="1:15" x14ac:dyDescent="0.25">
      <c r="A10" s="4">
        <v>3</v>
      </c>
      <c r="B10" s="10">
        <f>Лист8!D10</f>
        <v>12867.02472638524</v>
      </c>
      <c r="C10" s="10">
        <f>Лист8!E10</f>
        <v>11.031406380142613</v>
      </c>
      <c r="D10" s="10">
        <f>M19</f>
        <v>29802.691359649278</v>
      </c>
      <c r="E10" s="10">
        <f>L19</f>
        <v>11.030512060389327</v>
      </c>
    </row>
    <row r="11" spans="1:15" x14ac:dyDescent="0.25">
      <c r="A11" s="4">
        <v>4</v>
      </c>
      <c r="B11" s="10">
        <f>Лист8!D11</f>
        <v>18</v>
      </c>
      <c r="C11" s="10">
        <f>Лист8!E11</f>
        <v>1.844853356039085</v>
      </c>
      <c r="D11" s="4">
        <f>B11</f>
        <v>18</v>
      </c>
      <c r="E11" s="10">
        <f>I2</f>
        <v>1.8447157539255523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2.7587716550310715E-4</v>
      </c>
      <c r="G16" s="10">
        <f>F16*C16</f>
        <v>1.1035086620124286E-3</v>
      </c>
      <c r="H16" s="10">
        <f>G16+1</f>
        <v>1.0011035086620124</v>
      </c>
      <c r="I16" s="10">
        <f>C16*R23</f>
        <v>-6.9544358075787904E-3</v>
      </c>
      <c r="J16" s="10">
        <f>G16*R23</f>
        <v>-1.9185700382681487E-6</v>
      </c>
      <c r="K16" s="10">
        <f>H16*R23</f>
        <v>-1.7405275219329656E-3</v>
      </c>
      <c r="L16" s="10">
        <f>E23*S23</f>
        <v>2.3979639864091791</v>
      </c>
      <c r="M16" s="10">
        <f>I23*S23</f>
        <v>8583.1053985187827</v>
      </c>
      <c r="N16" s="10">
        <f>J23*S23</f>
        <v>8583.4138037944012</v>
      </c>
      <c r="O16" s="10">
        <f>N23*S23</f>
        <v>-8.7066625793459328E-3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3.6269212329011441E-4</v>
      </c>
      <c r="G17" s="10">
        <f t="shared" ref="G17:G18" si="3">F17*C17</f>
        <v>1.4507684931604576E-3</v>
      </c>
      <c r="H17" s="10">
        <f t="shared" ref="H17:H18" si="4">G17+1</f>
        <v>1.0014507684931604</v>
      </c>
      <c r="I17" s="10">
        <f t="shared" ref="I17:I18" si="5">C17*R24</f>
        <v>-6.3471963193568017E-3</v>
      </c>
      <c r="J17" s="10">
        <f t="shared" ref="J17:J18" si="6">G17*R24</f>
        <v>-2.3020781100067173E-6</v>
      </c>
      <c r="K17" s="10">
        <f t="shared" ref="K17:K18" si="7">H17*R24</f>
        <v>-1.589101157949207E-3</v>
      </c>
      <c r="L17" s="10">
        <f t="shared" ref="L17:L18" si="8">E24*S24</f>
        <v>3.7839703620273033</v>
      </c>
      <c r="M17" s="10">
        <f t="shared" ref="M17:M18" si="9">I24*S24</f>
        <v>10302.132863478608</v>
      </c>
      <c r="N17" s="10">
        <f t="shared" ref="N17:N18" si="10">J24*S24</f>
        <v>10302.747783611021</v>
      </c>
      <c r="O17" s="10">
        <f t="shared" ref="O17:O18" si="11">N24*S24</f>
        <v>-7.9491805859789894E-3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4.3854137133639629E-4</v>
      </c>
      <c r="G18" s="10">
        <f t="shared" si="3"/>
        <v>1.7541654853455851E-3</v>
      </c>
      <c r="H18" s="10">
        <f t="shared" si="4"/>
        <v>1.0017541654853457</v>
      </c>
      <c r="I18" s="10">
        <f t="shared" si="5"/>
        <v>-5.5613835752763479E-3</v>
      </c>
      <c r="J18" s="10">
        <f t="shared" si="6"/>
        <v>-2.4388967796294E-6</v>
      </c>
      <c r="K18" s="10">
        <f t="shared" si="7"/>
        <v>-1.3927847905987165E-3</v>
      </c>
      <c r="L18" s="10">
        <f t="shared" si="8"/>
        <v>4.8485777119528448</v>
      </c>
      <c r="M18" s="10">
        <f t="shared" si="9"/>
        <v>10917.453097651887</v>
      </c>
      <c r="N18" s="10">
        <f t="shared" si="10"/>
        <v>10918.37448799778</v>
      </c>
      <c r="O18" s="10">
        <f t="shared" si="11"/>
        <v>-6.9671447676511056E-3</v>
      </c>
    </row>
    <row r="19" spans="1:19" x14ac:dyDescent="0.25">
      <c r="I19" s="11">
        <f t="shared" ref="I19:O19" si="12">SUM(I16:I18)</f>
        <v>-1.8863015702211938E-2</v>
      </c>
      <c r="J19" s="13">
        <f t="shared" si="12"/>
        <v>-6.6595449279042665E-6</v>
      </c>
      <c r="K19" s="13">
        <f t="shared" si="12"/>
        <v>-4.7224134704808886E-3</v>
      </c>
      <c r="L19" s="13">
        <f t="shared" si="12"/>
        <v>11.030512060389327</v>
      </c>
      <c r="M19" s="13">
        <f t="shared" si="12"/>
        <v>29802.691359649278</v>
      </c>
      <c r="N19" s="13">
        <f t="shared" si="12"/>
        <v>29804.536075403201</v>
      </c>
      <c r="O19" s="13">
        <f t="shared" si="12"/>
        <v>-2.3622987932976028E-2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3579.3304016093739</v>
      </c>
      <c r="I23" s="10">
        <f>H23*E23</f>
        <v>27830.604976856688</v>
      </c>
      <c r="J23" s="10">
        <f>I23+1</f>
        <v>27831.604976856688</v>
      </c>
      <c r="K23" s="10">
        <f>C38</f>
        <v>0.48685261038659922</v>
      </c>
      <c r="L23" s="10">
        <f>$K$23*C2</f>
        <v>2.6820508323112207</v>
      </c>
      <c r="M23" s="10">
        <f>L23*$B$9/$C$9</f>
        <v>-1.0143589460287988E-6</v>
      </c>
      <c r="N23" s="10">
        <f>M23*J23</f>
        <v>-2.8231237490614222E-2</v>
      </c>
      <c r="O23" s="10">
        <f>H16/N23</f>
        <v>-35.460844002847551</v>
      </c>
      <c r="P23" s="10">
        <f>$D$2*B2/100/(1+G16)</f>
        <v>0.30632863036963104</v>
      </c>
      <c r="Q23" s="10">
        <f>$D$2*B2/100-P23</f>
        <v>3.3803629703527127E-4</v>
      </c>
      <c r="R23" s="10">
        <f>$D$2*B2/100/(1+$B$84*O23)</f>
        <v>-1.7386089518946976E-3</v>
      </c>
      <c r="S23" s="10">
        <f>$B$84*O23*R23</f>
        <v>0.30840527561856101</v>
      </c>
    </row>
    <row r="24" spans="1:19" x14ac:dyDescent="0.25">
      <c r="A24" s="4">
        <v>2</v>
      </c>
      <c r="C24" s="10">
        <f t="shared" ref="C24:C25" si="13">$B$23*C3</f>
        <v>2.662691514438527</v>
      </c>
      <c r="D24" s="10">
        <f t="shared" ref="D24:D25" si="14">C24*$B$11/$G$2</f>
        <v>5.1535964795584395</v>
      </c>
      <c r="E24" s="10">
        <f t="shared" ref="E24:E25" si="15">D24+1</f>
        <v>6.1535964795584395</v>
      </c>
      <c r="G24" s="10">
        <f t="shared" ref="G24:G25" si="16">$F$23*C3</f>
        <v>2.3341683098522878</v>
      </c>
      <c r="H24" s="10">
        <f t="shared" ref="H24:H25" si="17">G24*$B$10/$C$10</f>
        <v>2722.5722925480654</v>
      </c>
      <c r="I24" s="10">
        <f t="shared" ref="I24:I25" si="18">H24*E24</f>
        <v>16753.611274767125</v>
      </c>
      <c r="J24" s="10">
        <f t="shared" ref="J24:J25" si="19">I24+1</f>
        <v>16754.611274767125</v>
      </c>
      <c r="L24" s="10">
        <f t="shared" ref="L24:L25" si="20">$K$23*C3</f>
        <v>2.0400679635422243</v>
      </c>
      <c r="M24" s="10">
        <f t="shared" ref="M24:M25" si="21">L24*$B$9/$C$9</f>
        <v>-7.7155927262667321E-7</v>
      </c>
      <c r="N24" s="10">
        <f t="shared" ref="N24:N25" si="22">M24*J24</f>
        <v>-1.292717568830198E-2</v>
      </c>
      <c r="O24" s="12">
        <f t="shared" ref="O24" si="23">H17/N24</f>
        <v>-77.468643781130794</v>
      </c>
      <c r="P24" s="12">
        <f>$D$2*B3/100/(1+G17)</f>
        <v>0.6124448176880315</v>
      </c>
      <c r="Q24" s="10">
        <f t="shared" ref="Q24:Q25" si="24">$D$2*B3/100-P24</f>
        <v>8.8851564530112448E-4</v>
      </c>
      <c r="R24" s="10">
        <f t="shared" ref="R24:R25" si="25">$D$2*B3/100/(1+$B$84*O24)</f>
        <v>-1.5867990798392004E-3</v>
      </c>
      <c r="S24" s="10">
        <f t="shared" ref="S24:S25" si="26">$B$84*O24*R24</f>
        <v>0.61492013241317178</v>
      </c>
    </row>
    <row r="25" spans="1:19" x14ac:dyDescent="0.25">
      <c r="A25" s="4">
        <v>3</v>
      </c>
      <c r="C25" s="10">
        <f t="shared" si="13"/>
        <v>2.2021576575439714</v>
      </c>
      <c r="D25" s="10">
        <f t="shared" si="14"/>
        <v>4.2622406275044602</v>
      </c>
      <c r="E25" s="10">
        <f t="shared" si="15"/>
        <v>5.2622406275044602</v>
      </c>
      <c r="G25" s="10">
        <f t="shared" si="16"/>
        <v>1.9304551765252402</v>
      </c>
      <c r="H25" s="10">
        <f t="shared" si="17"/>
        <v>2251.6815747302321</v>
      </c>
      <c r="I25" s="10">
        <f t="shared" si="18"/>
        <v>11848.890262748648</v>
      </c>
      <c r="J25" s="10">
        <f t="shared" si="19"/>
        <v>11849.890262748648</v>
      </c>
      <c r="L25" s="10">
        <f t="shared" si="20"/>
        <v>1.6872218443119105</v>
      </c>
      <c r="M25" s="10">
        <f t="shared" si="21"/>
        <v>-6.3811190716254189E-7</v>
      </c>
      <c r="N25" s="10">
        <f t="shared" si="22"/>
        <v>-7.5615560752293745E-3</v>
      </c>
      <c r="O25" s="12">
        <f>H18/N25</f>
        <v>-132.47989640213814</v>
      </c>
      <c r="P25" s="12">
        <f>$D$2*B4/100/(1+G18)</f>
        <v>0.91838899372508642</v>
      </c>
      <c r="Q25" s="10">
        <f t="shared" si="24"/>
        <v>1.6110062749139509E-3</v>
      </c>
      <c r="R25" s="10">
        <f t="shared" si="25"/>
        <v>-1.390345893819087E-3</v>
      </c>
      <c r="S25" s="10">
        <f t="shared" si="26"/>
        <v>0.92139034589381952</v>
      </c>
    </row>
    <row r="26" spans="1:19" x14ac:dyDescent="0.25">
      <c r="P26" s="23">
        <f>SUM(P23:P25)</f>
        <v>1.837162441782749</v>
      </c>
      <c r="Q26" s="23">
        <f>SUM(Q23:Q25)</f>
        <v>2.8375582172503466E-3</v>
      </c>
      <c r="R26" s="23">
        <f>SUM(R23:R25)</f>
        <v>-4.7157539255529846E-3</v>
      </c>
      <c r="S26" s="23">
        <f>SUM(S23:S25)</f>
        <v>1.8447157539255523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0.36868101672434545</v>
      </c>
      <c r="C30" s="4">
        <f>B30*C2</f>
        <v>2.0310484254724979</v>
      </c>
      <c r="D30" s="4">
        <f>S23/$S$26</f>
        <v>0.16718308767205736</v>
      </c>
      <c r="E30" s="4">
        <f>D30*C2</f>
        <v>0.92100469397327778</v>
      </c>
      <c r="F30" s="4">
        <f>G16*R23</f>
        <v>-1.9185700382681487E-6</v>
      </c>
      <c r="G30" s="4">
        <f>F30/$F$33</f>
        <v>0.28809326448555328</v>
      </c>
      <c r="H30" s="4">
        <f>C2*G30</f>
        <v>1.5870938417751639</v>
      </c>
      <c r="I30" s="4">
        <f>J23*S23</f>
        <v>8583.4138037944012</v>
      </c>
      <c r="J30" s="4">
        <f>I30/$I$33</f>
        <v>0.28799018317476976</v>
      </c>
      <c r="K30" s="4">
        <f>C2*J30</f>
        <v>1.5865259711106456</v>
      </c>
      <c r="L30" s="4">
        <f>E23*S23</f>
        <v>2.3979639864091791</v>
      </c>
      <c r="M30" s="4">
        <f>L30/$L$33</f>
        <v>0.21739371420664053</v>
      </c>
      <c r="N30" s="4">
        <f>C2*M30</f>
        <v>1.1976129524378059</v>
      </c>
    </row>
    <row r="31" spans="1:19" x14ac:dyDescent="0.25">
      <c r="A31" s="4">
        <v>2</v>
      </c>
      <c r="B31" s="4">
        <f>R24/$R$26</f>
        <v>0.3364889485095699</v>
      </c>
      <c r="C31" s="4">
        <f t="shared" ref="C31" si="27">B31*C3</f>
        <v>1.4099961863104302</v>
      </c>
      <c r="D31" s="4">
        <f t="shared" ref="D31:D32" si="28">S24/$S$26</f>
        <v>0.33334140021551972</v>
      </c>
      <c r="E31" s="4">
        <f t="shared" ref="E31:E32" si="29">D31*C3</f>
        <v>1.3968069534678771</v>
      </c>
      <c r="F31" s="4">
        <f t="shared" ref="F31:F32" si="30">G17*R24</f>
        <v>-2.3020781100067173E-6</v>
      </c>
      <c r="G31" s="4">
        <f t="shared" ref="G31:G32" si="31">F31/$F$33</f>
        <v>0.34568099396112528</v>
      </c>
      <c r="H31" s="4">
        <f t="shared" ref="H31:H32" si="32">C3*G31</f>
        <v>1.4485137931694163</v>
      </c>
      <c r="I31" s="4">
        <f t="shared" ref="I31:I32" si="33">J24*S24</f>
        <v>10302.747783611021</v>
      </c>
      <c r="J31" s="4">
        <f t="shared" ref="J31:J32" si="34">I31/$I$33</f>
        <v>0.3456771733519306</v>
      </c>
      <c r="K31" s="4">
        <f t="shared" ref="K31:K32" si="35">C3*J31</f>
        <v>1.4484977835963895</v>
      </c>
      <c r="L31" s="4">
        <f t="shared" ref="L31:L32" si="36">E24*S24</f>
        <v>3.7839703620273033</v>
      </c>
      <c r="M31" s="4">
        <f t="shared" ref="M31:M32" si="37">L31/$L$33</f>
        <v>0.34304575719703678</v>
      </c>
      <c r="N31" s="4">
        <f t="shared" ref="N31:N32" si="38">C3*M31</f>
        <v>1.4374713092963267</v>
      </c>
    </row>
    <row r="32" spans="1:19" x14ac:dyDescent="0.25">
      <c r="A32" s="4">
        <v>3</v>
      </c>
      <c r="B32" s="4">
        <f t="shared" ref="B32" si="39">R25/$R$26</f>
        <v>0.29483003476608471</v>
      </c>
      <c r="C32" s="4">
        <f>B32*C4</f>
        <v>1.0217541498269236</v>
      </c>
      <c r="D32" s="4">
        <f t="shared" si="28"/>
        <v>0.49947551211242286</v>
      </c>
      <c r="E32" s="4">
        <f t="shared" si="29"/>
        <v>1.7309673949694291</v>
      </c>
      <c r="F32" s="4">
        <f t="shared" si="30"/>
        <v>-2.4388967796294E-6</v>
      </c>
      <c r="G32" s="4">
        <f t="shared" si="31"/>
        <v>0.36622574155332138</v>
      </c>
      <c r="H32" s="4">
        <f t="shared" si="32"/>
        <v>1.2691809757524513</v>
      </c>
      <c r="I32" s="4">
        <f t="shared" si="33"/>
        <v>10918.37448799778</v>
      </c>
      <c r="J32" s="4">
        <f t="shared" si="34"/>
        <v>0.36633264347329969</v>
      </c>
      <c r="K32" s="4">
        <f t="shared" si="35"/>
        <v>1.2695514518487858</v>
      </c>
      <c r="L32" s="4">
        <f t="shared" si="36"/>
        <v>4.8485777119528448</v>
      </c>
      <c r="M32" s="4">
        <f t="shared" si="37"/>
        <v>0.43956052859632266</v>
      </c>
      <c r="N32" s="4">
        <f t="shared" si="38"/>
        <v>1.5233278202125453</v>
      </c>
    </row>
    <row r="33" spans="1:14" x14ac:dyDescent="0.25">
      <c r="C33" s="11">
        <f>SUM(C30:C32)</f>
        <v>4.4627987616098519</v>
      </c>
      <c r="E33" s="11">
        <f>SUM(E30:E32)</f>
        <v>4.0487790424105841</v>
      </c>
      <c r="F33" s="11">
        <f>SUM(F30:F32)</f>
        <v>-6.6595449279042665E-6</v>
      </c>
      <c r="H33" s="11">
        <f>SUM(H30:H32)</f>
        <v>4.304788610697031</v>
      </c>
      <c r="I33" s="11">
        <f>SUM(I30:I32)</f>
        <v>29804.536075403201</v>
      </c>
      <c r="K33" s="11">
        <f>SUM(K30:K32)</f>
        <v>4.3045752065558212</v>
      </c>
      <c r="L33" s="11">
        <f>SUM(L30:L32)</f>
        <v>11.030512060389327</v>
      </c>
      <c r="N33" s="11">
        <f>SUM(N30:N32)</f>
        <v>4.1584120819466781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0.22407463419642812</v>
      </c>
      <c r="E36" s="15">
        <f>ABS(D36-C36)/C36*100</f>
        <v>45.669000280130362</v>
      </c>
      <c r="F36">
        <v>24.993728702139091</v>
      </c>
      <c r="G36">
        <f>$C$43*F36^2+$B$43*F36+$A$43</f>
        <v>0.41240593446500406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0.23229944381359066</v>
      </c>
      <c r="E37" s="15">
        <f t="shared" ref="E37:E40" si="41">ABS(D37-C37)/C37*100</f>
        <v>49.91901546264706</v>
      </c>
      <c r="F37">
        <v>28.345814628747789</v>
      </c>
      <c r="G37">
        <f>$C$43*F37^2+$B$43*F37+$A$43</f>
        <v>0.46380666698421114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0.23231096031892087</v>
      </c>
      <c r="E38" s="15">
        <f t="shared" si="41"/>
        <v>52.283102655144909</v>
      </c>
      <c r="F38">
        <v>29.799251916805368</v>
      </c>
      <c r="G38">
        <f>$C$43*F38^2+$B$43*F38+$A$43</f>
        <v>0.48679206064817648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0.24047640789170413</v>
      </c>
      <c r="E39" s="15">
        <f t="shared" si="41"/>
        <v>56.829464033349431</v>
      </c>
      <c r="F39">
        <v>34.083279847836359</v>
      </c>
      <c r="G39">
        <f t="shared" ref="G39:G40" si="42">$C$43*F39^2+$B$43*F39+$A$43</f>
        <v>0.5569997949969564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0.24698803998071839</v>
      </c>
      <c r="E40" s="15">
        <f t="shared" si="41"/>
        <v>61.131104270942672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10.874658827539903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47.514101519093501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121.88150468996714</v>
      </c>
    </row>
    <row r="51" spans="1:5" x14ac:dyDescent="0.25">
      <c r="C51" s="28">
        <f>SUM(C48:C50)</f>
        <v>1.8399999999999994</v>
      </c>
      <c r="E51" s="28">
        <f>SUM(E48:E50)</f>
        <v>180.27026503660056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1.475562261729596E-2</v>
      </c>
      <c r="C54" s="4">
        <f>$D$2*B2/100/(1+$B$54*O23)</f>
        <v>0.6432399134807083</v>
      </c>
      <c r="D54" s="27">
        <f>C57-$E$2</f>
        <v>-9.1063938849782105</v>
      </c>
      <c r="E54" s="4">
        <f>-O23*$D$2*B2/100/((1+$B$54*O23)^2)</f>
        <v>47.844108334532649</v>
      </c>
    </row>
    <row r="55" spans="1:5" x14ac:dyDescent="0.25">
      <c r="A55" s="4">
        <v>2</v>
      </c>
      <c r="C55" s="4">
        <f t="shared" ref="C55:C56" si="45">$D$2*B3/100/(1+$B$54*O24)</f>
        <v>-4.2861047912147532</v>
      </c>
      <c r="E55" s="4">
        <f t="shared" ref="E55:E56" si="46">-O24*$D$2*B3/100/((1+$B$54*O24)^2)</f>
        <v>2320.3577792740411</v>
      </c>
    </row>
    <row r="56" spans="1:5" x14ac:dyDescent="0.25">
      <c r="A56" s="4">
        <v>3</v>
      </c>
      <c r="C56" s="4">
        <f t="shared" si="45"/>
        <v>-0.96352900724416446</v>
      </c>
      <c r="E56" s="4">
        <f t="shared" si="46"/>
        <v>133.68778874091242</v>
      </c>
    </row>
    <row r="57" spans="1:5" x14ac:dyDescent="0.25">
      <c r="C57" s="28">
        <f>SUM(C54:C56)</f>
        <v>-4.6063938849782096</v>
      </c>
      <c r="E57" s="28">
        <f>SUM(E54:E56)</f>
        <v>2501.8896763494863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1.8395428948910619E-2</v>
      </c>
      <c r="C60" s="4">
        <f>$D$2*B2/100/(1+$B$60*O23)</f>
        <v>0.88203061845624475</v>
      </c>
      <c r="D60" s="27">
        <f>C63-$E$2</f>
        <v>-5.7010843675943832</v>
      </c>
      <c r="E60" s="4">
        <f>-O23*$D$2*B2/100/((1+$B$60*O23)^2)</f>
        <v>89.960076904661349</v>
      </c>
    </row>
    <row r="61" spans="1:5" x14ac:dyDescent="0.25">
      <c r="A61" s="4">
        <v>2</v>
      </c>
      <c r="C61" s="4">
        <f t="shared" ref="C61:C62" si="47">$D$2*B3/100/(1+$B$60*O24)</f>
        <v>-1.4429032246758304</v>
      </c>
      <c r="E61" s="4">
        <f t="shared" ref="E61:E62" si="48">-O24*$D$2*B3/100/((1+$B$60*O24)^2)</f>
        <v>262.96853849161329</v>
      </c>
    </row>
    <row r="62" spans="1:5" x14ac:dyDescent="0.25">
      <c r="A62" s="4">
        <v>3</v>
      </c>
      <c r="C62" s="4">
        <f t="shared" si="47"/>
        <v>-0.64021176137479752</v>
      </c>
      <c r="E62" s="4">
        <f t="shared" si="48"/>
        <v>59.02139215988003</v>
      </c>
    </row>
    <row r="63" spans="1:5" x14ac:dyDescent="0.25">
      <c r="C63" s="28">
        <f>SUM(C60:C62)</f>
        <v>-1.2010843675943832</v>
      </c>
      <c r="E63" s="28">
        <f>SUM(E60:E62)</f>
        <v>411.95000755615462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3.223469163375775E-2</v>
      </c>
      <c r="C66" s="4">
        <f>$D$2*B2/100/(1+$B$66*O23)</f>
        <v>-2.1434823082091459</v>
      </c>
      <c r="D66" s="27">
        <f>C69-$E$2</f>
        <v>-7.334448919664851</v>
      </c>
      <c r="E66" s="4">
        <f>-O23*$D$2*B2/100/((1+$B$66*O23)^2)</f>
        <v>531.2785745468625</v>
      </c>
    </row>
    <row r="67" spans="1:5" x14ac:dyDescent="0.25">
      <c r="A67" s="4">
        <v>2</v>
      </c>
      <c r="C67" s="4">
        <f t="shared" ref="C67:C68" si="49">$D$2*B3/100/(1+$B$66*O24)</f>
        <v>-0.40965963794306198</v>
      </c>
      <c r="E67" s="4">
        <f t="shared" ref="E67:E68" si="50">-O24*$D$2*B3/100/((1+$B$66*O24)^2)</f>
        <v>21.19706533169154</v>
      </c>
    </row>
    <row r="68" spans="1:5" x14ac:dyDescent="0.25">
      <c r="A68" s="4">
        <v>3</v>
      </c>
      <c r="C68" s="4">
        <f t="shared" si="49"/>
        <v>-0.28130697351264372</v>
      </c>
      <c r="E68" s="4">
        <f t="shared" si="50"/>
        <v>11.395231410996351</v>
      </c>
    </row>
    <row r="69" spans="1:5" x14ac:dyDescent="0.25">
      <c r="C69" s="28">
        <f>SUM(C66:C68)</f>
        <v>-2.8344489196648515</v>
      </c>
      <c r="E69" s="28">
        <f>SUM(E66:E68)</f>
        <v>563.87087128955034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4.5242011736836063E-2</v>
      </c>
      <c r="C72" s="4">
        <f>$D$2*B2/100/(1+$B$72*O23)</f>
        <v>-0.50745748439817751</v>
      </c>
      <c r="D72" s="27">
        <f>C75-$E$2</f>
        <v>-5.4365507528192607</v>
      </c>
      <c r="E72" s="4">
        <f>-O23*$D$2*B2/100/((1+$B$72*O23)^2)</f>
        <v>29.77706026172552</v>
      </c>
    </row>
    <row r="73" spans="1:5" x14ac:dyDescent="0.25">
      <c r="A73" s="4">
        <v>2</v>
      </c>
      <c r="C73" s="4">
        <f t="shared" ref="C73:C74" si="51">$D$2*B3/100/(1+$B$72*O24)</f>
        <v>-0.24485955055537331</v>
      </c>
      <c r="E73" s="4">
        <f t="shared" ref="E73:E74" si="52">-O24*$D$2*B3/100/((1+$B$72*O24)^2)</f>
        <v>7.5729219479264351</v>
      </c>
    </row>
    <row r="74" spans="1:5" x14ac:dyDescent="0.25">
      <c r="A74" s="4">
        <v>3</v>
      </c>
      <c r="C74" s="4">
        <f t="shared" si="51"/>
        <v>-0.18423371786571019</v>
      </c>
      <c r="E74" s="4">
        <f t="shared" si="52"/>
        <v>4.887653220909046</v>
      </c>
    </row>
    <row r="75" spans="1:5" x14ac:dyDescent="0.25">
      <c r="C75" s="28">
        <f>SUM(C72:C74)</f>
        <v>-0.93655075281926103</v>
      </c>
      <c r="E75" s="28">
        <f>SUM(E72:E74)</f>
        <v>42.237635430560999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0.17395543750985293</v>
      </c>
      <c r="C78" s="4">
        <f>$D$2*B2/100/(1+$B$78*O23)</f>
        <v>-5.9332560676922427E-2</v>
      </c>
      <c r="D78" s="27">
        <f>C81-$E$2</f>
        <v>-4.6502249413149581</v>
      </c>
      <c r="E78" s="4">
        <f>-O23*$D$2*B2/100/((1+$B$78*O23)^2)</f>
        <v>0.40706960847572599</v>
      </c>
    </row>
    <row r="79" spans="1:5" x14ac:dyDescent="0.25">
      <c r="A79" s="4">
        <v>2</v>
      </c>
      <c r="C79" s="4">
        <f t="shared" ref="C79:C80" si="53">$D$2*B3/100/(1+$B$78*O24)</f>
        <v>-4.9160694075681806E-2</v>
      </c>
      <c r="E79" s="4">
        <f t="shared" ref="E79:E80" si="54">-O24*$D$2*B3/100/((1+$B$78*O24)^2)</f>
        <v>0.30525683456358937</v>
      </c>
    </row>
    <row r="80" spans="1:5" x14ac:dyDescent="0.25">
      <c r="A80" s="4">
        <v>3</v>
      </c>
      <c r="C80" s="4">
        <f t="shared" si="53"/>
        <v>-4.1731686562353779E-2</v>
      </c>
      <c r="E80" s="4">
        <f t="shared" si="54"/>
        <v>0.25078065141296269</v>
      </c>
    </row>
    <row r="81" spans="1:5" x14ac:dyDescent="0.25">
      <c r="C81" s="28">
        <f>SUM(C78:C80)</f>
        <v>-0.150224941314958</v>
      </c>
      <c r="E81" s="28">
        <f>SUM(E78:E80)</f>
        <v>0.96310709445227805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5.0023124998774131</v>
      </c>
      <c r="C84" s="4">
        <f>$D$2*B2/100/(1+$B$84*O23)</f>
        <v>-1.7386089518946976E-3</v>
      </c>
      <c r="D84" s="29">
        <f>C87-$E$2</f>
        <v>-4.5047157539255531</v>
      </c>
      <c r="E84" s="4">
        <f>-O23*$D$2*B2/100/((1+$B$84*O23)^2)</f>
        <v>3.495314979963869E-4</v>
      </c>
    </row>
    <row r="85" spans="1:5" x14ac:dyDescent="0.25">
      <c r="A85" s="4">
        <v>2</v>
      </c>
      <c r="C85" s="4">
        <f t="shared" ref="C85:C86" si="55">$D$2*B3/100/(1+$B$84*O24)</f>
        <v>-1.5867990798392004E-3</v>
      </c>
      <c r="E85" s="4">
        <f t="shared" ref="E85:E86" si="56">-O24*$D$2*B3/100/((1+$B$84*O24)^2)</f>
        <v>3.1803378990860208E-4</v>
      </c>
    </row>
    <row r="86" spans="1:5" x14ac:dyDescent="0.25">
      <c r="A86" s="4">
        <v>3</v>
      </c>
      <c r="C86" s="4">
        <f t="shared" si="55"/>
        <v>-1.390345893819087E-3</v>
      </c>
      <c r="E86" s="4">
        <f t="shared" si="56"/>
        <v>2.7836066776711711E-4</v>
      </c>
    </row>
    <row r="87" spans="1:5" x14ac:dyDescent="0.25">
      <c r="C87" s="28">
        <f>SUM(C84:C86)</f>
        <v>-4.7157539255529846E-3</v>
      </c>
      <c r="E87" s="28">
        <f>SUM(E84:E86)</f>
        <v>9.4592595567210614E-4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zoomScaleNormal="100" workbookViewId="0">
      <selection activeCell="D9" sqref="D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6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6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-4.6475444864605246E-3</v>
      </c>
      <c r="I2" s="22">
        <f>S26</f>
        <v>1.8446475444864598</v>
      </c>
      <c r="J2" s="5">
        <f>SUM(H2:I2)</f>
        <v>1.8399999999999994</v>
      </c>
      <c r="K2" s="21">
        <f>J2-D2</f>
        <v>-11.96</v>
      </c>
    </row>
    <row r="3" spans="1:16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6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6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6" x14ac:dyDescent="0.25">
      <c r="A7" s="4">
        <v>0</v>
      </c>
      <c r="B7" s="10">
        <f>Лист9!D7</f>
        <v>0</v>
      </c>
      <c r="C7" s="10">
        <f>Лист9!E7</f>
        <v>-4.7157539255529846E-3</v>
      </c>
      <c r="D7" s="4">
        <f>B7</f>
        <v>0</v>
      </c>
      <c r="E7" s="10">
        <f>H2</f>
        <v>-4.6475444864605246E-3</v>
      </c>
    </row>
    <row r="8" spans="1:16" x14ac:dyDescent="0.25">
      <c r="A8" s="4">
        <v>1</v>
      </c>
      <c r="B8" s="10">
        <f>Лист9!D8</f>
        <v>-1.8863015702211938E-2</v>
      </c>
      <c r="C8" s="10">
        <f>Лист9!E8</f>
        <v>-6.6595449279042665E-6</v>
      </c>
      <c r="D8" s="4">
        <f>I19</f>
        <v>-1.8590177945842098E-2</v>
      </c>
      <c r="E8" s="10">
        <f>J19</f>
        <v>-3.2870153701569735E-6</v>
      </c>
    </row>
    <row r="9" spans="1:16" x14ac:dyDescent="0.25">
      <c r="A9" s="4">
        <v>2</v>
      </c>
      <c r="B9" s="10">
        <f>Лист9!D9</f>
        <v>-4.7224134704808886E-3</v>
      </c>
      <c r="C9" s="10">
        <f>Лист9!E9</f>
        <v>29804.536075403201</v>
      </c>
      <c r="D9" s="10">
        <f>K19</f>
        <v>-4.6508315018306805E-3</v>
      </c>
      <c r="E9" s="10">
        <f>N19</f>
        <v>69033.566107732535</v>
      </c>
    </row>
    <row r="10" spans="1:16" x14ac:dyDescent="0.25">
      <c r="A10" s="4">
        <v>3</v>
      </c>
      <c r="B10" s="10">
        <f>Лист9!D10</f>
        <v>29802.691359649278</v>
      </c>
      <c r="C10" s="10">
        <f>Лист9!E10</f>
        <v>11.030512060389327</v>
      </c>
      <c r="D10" s="10">
        <f>M19</f>
        <v>69031.721460188041</v>
      </c>
      <c r="E10" s="10">
        <f>L19</f>
        <v>11.03006876070749</v>
      </c>
    </row>
    <row r="11" spans="1:16" x14ac:dyDescent="0.25">
      <c r="A11" s="4">
        <v>4</v>
      </c>
      <c r="B11" s="10">
        <f>Лист9!D11</f>
        <v>18</v>
      </c>
      <c r="C11" s="10">
        <f>Лист9!E11</f>
        <v>1.8447157539255523</v>
      </c>
      <c r="D11" s="10">
        <f>P19</f>
        <v>9.1854212162210302</v>
      </c>
      <c r="E11" s="10">
        <f>I2</f>
        <v>1.8446475444864598</v>
      </c>
    </row>
    <row r="13" spans="1:16" x14ac:dyDescent="0.25">
      <c r="A13" s="11" t="s">
        <v>7</v>
      </c>
    </row>
    <row r="15" spans="1:16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31" t="s">
        <v>56</v>
      </c>
      <c r="J15" s="31" t="s">
        <v>53</v>
      </c>
      <c r="K15" s="31" t="s">
        <v>57</v>
      </c>
      <c r="L15" s="31" t="s">
        <v>58</v>
      </c>
      <c r="M15" s="31" t="s">
        <v>59</v>
      </c>
      <c r="N15" s="31" t="s">
        <v>60</v>
      </c>
      <c r="O15" s="31" t="s">
        <v>57</v>
      </c>
      <c r="P15" s="16" t="s">
        <v>72</v>
      </c>
    </row>
    <row r="16" spans="1:16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1.3816200059769867E-4</v>
      </c>
      <c r="G16" s="10">
        <f>F16*C16</f>
        <v>5.5264800239079469E-4</v>
      </c>
      <c r="H16" s="30">
        <f>G16+1</f>
        <v>1.0005526480023907</v>
      </c>
      <c r="I16" s="10">
        <f>C16*R23</f>
        <v>-6.8526510033593922E-3</v>
      </c>
      <c r="J16" s="10">
        <f>G16*R23</f>
        <v>-9.4677597202196077E-7</v>
      </c>
      <c r="K16" s="10">
        <f>H16*R23</f>
        <v>-1.7141095268118699E-3</v>
      </c>
      <c r="L16" s="10">
        <f>E23*S23</f>
        <v>2.397766132875065</v>
      </c>
      <c r="M16" s="10">
        <f>I23*S23</f>
        <v>19880.219281917187</v>
      </c>
      <c r="N16" s="10">
        <f>J23*S23</f>
        <v>19880.527661746604</v>
      </c>
      <c r="O16" s="10">
        <f>N23*S23</f>
        <v>-8.4484405937148861E-3</v>
      </c>
      <c r="P16" s="10">
        <f>L16-S23</f>
        <v>2.0893863034575588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1.8163978618311922E-4</v>
      </c>
      <c r="G17" s="10">
        <f t="shared" ref="G17:G18" si="3">F17*C17</f>
        <v>7.2655914473247687E-4</v>
      </c>
      <c r="H17" s="30">
        <f t="shared" ref="H17:H18" si="4">G17+1</f>
        <v>1.0007265591447325</v>
      </c>
      <c r="I17" s="10">
        <f t="shared" ref="I17:I18" si="5">C17*R24</f>
        <v>-6.2555799391605989E-3</v>
      </c>
      <c r="J17" s="10">
        <f t="shared" ref="J17:J18" si="6">G17*R24</f>
        <v>-1.1362622026005412E-6</v>
      </c>
      <c r="K17" s="10">
        <f t="shared" ref="K17:K18" si="7">H17*R24</f>
        <v>-1.5650312469927504E-3</v>
      </c>
      <c r="L17" s="10">
        <f t="shared" ref="L17:L18" si="8">E24*S24</f>
        <v>3.7838294194686424</v>
      </c>
      <c r="M17" s="10">
        <f t="shared" ref="M17:M18" si="9">I24*S24</f>
        <v>23862.916932816635</v>
      </c>
      <c r="N17" s="10">
        <f t="shared" ref="N17:N18" si="10">J24*S24</f>
        <v>23863.531830044954</v>
      </c>
      <c r="O17" s="10">
        <f t="shared" ref="O17:O18" si="11">N24*S24</f>
        <v>-7.7136689988054393E-3</v>
      </c>
      <c r="P17" s="10">
        <f t="shared" ref="P17:P18" si="12">L17-S24</f>
        <v>3.1689321911505197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2.1962583636887616E-4</v>
      </c>
      <c r="G18" s="10">
        <f t="shared" si="3"/>
        <v>8.7850334547550464E-4</v>
      </c>
      <c r="H18" s="30">
        <f t="shared" si="4"/>
        <v>1.0008785033454755</v>
      </c>
      <c r="I18" s="10">
        <f t="shared" si="5"/>
        <v>-5.4819470033221056E-3</v>
      </c>
      <c r="J18" s="10">
        <f t="shared" si="6"/>
        <v>-1.2039771955344719E-6</v>
      </c>
      <c r="K18" s="10">
        <f t="shared" si="7"/>
        <v>-1.3716907280260607E-3</v>
      </c>
      <c r="L18" s="10">
        <f t="shared" si="8"/>
        <v>4.8484732083637825</v>
      </c>
      <c r="M18" s="10">
        <f t="shared" si="9"/>
        <v>25288.585245454218</v>
      </c>
      <c r="N18" s="10">
        <f t="shared" si="10"/>
        <v>25289.506615940969</v>
      </c>
      <c r="O18" s="10">
        <f t="shared" si="11"/>
        <v>-6.7607392919820115E-3</v>
      </c>
      <c r="P18" s="10">
        <f t="shared" si="12"/>
        <v>3.9271027216129513</v>
      </c>
    </row>
    <row r="19" spans="1:19" x14ac:dyDescent="0.25">
      <c r="I19" s="28">
        <f t="shared" ref="I19:O19" si="13">SUM(I16:I18)</f>
        <v>-1.8590177945842098E-2</v>
      </c>
      <c r="J19" s="23">
        <f t="shared" si="13"/>
        <v>-3.2870153701569735E-6</v>
      </c>
      <c r="K19" s="23">
        <f t="shared" si="13"/>
        <v>-4.6508315018306805E-3</v>
      </c>
      <c r="L19" s="23">
        <f t="shared" si="13"/>
        <v>11.03006876070749</v>
      </c>
      <c r="M19" s="23">
        <f t="shared" si="13"/>
        <v>69031.721460188041</v>
      </c>
      <c r="N19" s="23">
        <f t="shared" si="13"/>
        <v>69033.566107732535</v>
      </c>
      <c r="O19" s="23">
        <f t="shared" si="13"/>
        <v>-2.2922848884502335E-2</v>
      </c>
      <c r="P19" s="23">
        <f>SUM(P16:P18)</f>
        <v>9.1854212162210302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8291.1419130270278</v>
      </c>
      <c r="I23" s="10">
        <f>H23*E23</f>
        <v>64466.665408916735</v>
      </c>
      <c r="J23" s="10">
        <f>I23+1</f>
        <v>64467.665408916735</v>
      </c>
      <c r="K23" s="10">
        <f>C38</f>
        <v>0.48685261038659922</v>
      </c>
      <c r="L23" s="10">
        <f>$K$23*C2</f>
        <v>2.6820508323112207</v>
      </c>
      <c r="M23" s="10">
        <f>L23*$B$9/$C$9</f>
        <v>-4.2496058140202545E-7</v>
      </c>
      <c r="N23" s="10">
        <f>M23*J23</f>
        <v>-2.7396216573804501E-2</v>
      </c>
      <c r="O23" s="10">
        <f>H16/N23</f>
        <v>-36.52156294307774</v>
      </c>
      <c r="P23" s="10">
        <f>$D$2*B2/100/(1+G16)</f>
        <v>0.30649728155627604</v>
      </c>
      <c r="Q23" s="10">
        <f>$D$2*B2/100-P23</f>
        <v>1.6938511039027437E-4</v>
      </c>
      <c r="R23" s="10">
        <f>$D$2*B2/100/(1+$B$84*O23)</f>
        <v>-1.713162750839848E-3</v>
      </c>
      <c r="S23" s="10">
        <f>$B$84*O23*R23</f>
        <v>0.30837982941750613</v>
      </c>
    </row>
    <row r="24" spans="1:19" x14ac:dyDescent="0.25">
      <c r="A24" s="4">
        <v>2</v>
      </c>
      <c r="C24" s="10">
        <f t="shared" ref="C24:C25" si="14">$B$23*C3</f>
        <v>2.662691514438527</v>
      </c>
      <c r="D24" s="10">
        <f t="shared" ref="D24:D25" si="15">C24*$B$11/$G$2</f>
        <v>5.1535964795584395</v>
      </c>
      <c r="E24" s="10">
        <f t="shared" ref="E24:E25" si="16">D24+1</f>
        <v>6.1535964795584395</v>
      </c>
      <c r="G24" s="10">
        <f t="shared" ref="G24:G25" si="17">$F$23*C3</f>
        <v>2.3341683098522878</v>
      </c>
      <c r="H24" s="10">
        <f t="shared" ref="H24:H25" si="18">G24*$B$10/$C$10</f>
        <v>6306.5519840922616</v>
      </c>
      <c r="I24" s="10">
        <f t="shared" ref="I24:I25" si="19">H24*E24</f>
        <v>38807.976087462433</v>
      </c>
      <c r="J24" s="10">
        <f t="shared" ref="J24:J25" si="20">I24+1</f>
        <v>38808.976087462433</v>
      </c>
      <c r="L24" s="10">
        <f t="shared" ref="L24:L25" si="21">$K$23*C3</f>
        <v>2.0400679635422243</v>
      </c>
      <c r="M24" s="10">
        <f t="shared" ref="M24:M25" si="22">L24*$B$9/$C$9</f>
        <v>-3.2324087874929232E-7</v>
      </c>
      <c r="N24" s="10">
        <f t="shared" ref="N24:N25" si="23">M24*J24</f>
        <v>-1.254464753387163E-2</v>
      </c>
      <c r="O24" s="12">
        <f t="shared" ref="O24" si="24">H17/N24</f>
        <v>-79.773190633111412</v>
      </c>
      <c r="P24" s="12">
        <f>$D$2*B3/100/(1+G17)</f>
        <v>0.6128880339275854</v>
      </c>
      <c r="Q24" s="10">
        <f t="shared" ref="Q24:Q25" si="25">$D$2*B3/100-P24</f>
        <v>4.4529940574722371E-4</v>
      </c>
      <c r="R24" s="10">
        <f t="shared" ref="R24:R25" si="26">$D$2*B3/100/(1+$B$84*O24)</f>
        <v>-1.5638949847901497E-3</v>
      </c>
      <c r="S24" s="10">
        <f t="shared" ref="S24:S25" si="27">$B$84*O24*R24</f>
        <v>0.61489722831812277</v>
      </c>
    </row>
    <row r="25" spans="1:19" x14ac:dyDescent="0.25">
      <c r="A25" s="4">
        <v>3</v>
      </c>
      <c r="C25" s="10">
        <f t="shared" si="14"/>
        <v>2.2021576575439714</v>
      </c>
      <c r="D25" s="10">
        <f t="shared" si="15"/>
        <v>4.2622406275044602</v>
      </c>
      <c r="E25" s="10">
        <f t="shared" si="16"/>
        <v>5.2622406275044602</v>
      </c>
      <c r="G25" s="10">
        <f t="shared" si="17"/>
        <v>1.9304551765252402</v>
      </c>
      <c r="H25" s="10">
        <f t="shared" si="18"/>
        <v>5215.7832287967558</v>
      </c>
      <c r="I25" s="10">
        <f t="shared" si="19"/>
        <v>27446.70641083068</v>
      </c>
      <c r="J25" s="10">
        <f t="shared" si="20"/>
        <v>27447.70641083068</v>
      </c>
      <c r="L25" s="10">
        <f t="shared" si="21"/>
        <v>1.6872218443119105</v>
      </c>
      <c r="M25" s="10">
        <f t="shared" si="22"/>
        <v>-2.6733377580883497E-7</v>
      </c>
      <c r="N25" s="10">
        <f t="shared" si="23"/>
        <v>-7.3376989920997315E-3</v>
      </c>
      <c r="O25" s="12">
        <f>H18/N25</f>
        <v>-136.40222969395307</v>
      </c>
      <c r="P25" s="12">
        <f>$D$2*B4/100/(1+G18)</f>
        <v>0.91919248632562744</v>
      </c>
      <c r="Q25" s="10">
        <f t="shared" si="25"/>
        <v>8.0751367437292831E-4</v>
      </c>
      <c r="R25" s="10">
        <f t="shared" si="26"/>
        <v>-1.3704867508305264E-3</v>
      </c>
      <c r="S25" s="10">
        <f t="shared" si="27"/>
        <v>0.921370486750831</v>
      </c>
    </row>
    <row r="26" spans="1:19" x14ac:dyDescent="0.25">
      <c r="P26" s="23">
        <f>SUM(P23:P25)</f>
        <v>1.8385778018094889</v>
      </c>
      <c r="Q26" s="23">
        <f>SUM(Q23:Q25)</f>
        <v>1.4221981905104264E-3</v>
      </c>
      <c r="R26" s="23">
        <f>SUM(R23:R25)</f>
        <v>-4.6475444864605246E-3</v>
      </c>
      <c r="S26" s="23">
        <f>SUM(S23:S25)</f>
        <v>1.8446475444864598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0.36861675145460693</v>
      </c>
      <c r="C30" s="4">
        <f>B30*C2</f>
        <v>2.0306943907677151</v>
      </c>
      <c r="D30" s="4">
        <f>S23/$S$26</f>
        <v>0.16717547497853172</v>
      </c>
      <c r="E30" s="4">
        <f>D30*C2</f>
        <v>0.92096275596047672</v>
      </c>
      <c r="F30" s="4">
        <f>G16*R23</f>
        <v>-9.4677597202196077E-7</v>
      </c>
      <c r="G30" s="4">
        <f>F30/$F$33</f>
        <v>0.28803515207680541</v>
      </c>
      <c r="H30" s="4">
        <f>C2*G30</f>
        <v>1.5867737029263118</v>
      </c>
      <c r="I30" s="4">
        <f>J23*S23</f>
        <v>19880.527661746604</v>
      </c>
      <c r="J30" s="4">
        <f>I30/$I$33</f>
        <v>0.28798349531474893</v>
      </c>
      <c r="K30" s="4">
        <f>C2*J30</f>
        <v>1.5864891279672537</v>
      </c>
      <c r="L30" s="4">
        <f>E23*S23</f>
        <v>2.397766132875065</v>
      </c>
      <c r="M30" s="4">
        <f>L30/$L$33</f>
        <v>0.21738451363210429</v>
      </c>
      <c r="N30" s="4">
        <f>C2*M30</f>
        <v>1.1975622668543948</v>
      </c>
    </row>
    <row r="31" spans="1:19" x14ac:dyDescent="0.25">
      <c r="A31" s="4">
        <v>2</v>
      </c>
      <c r="B31" s="4">
        <f t="shared" ref="B31:B32" si="28">R24/$R$26</f>
        <v>0.33649919637050757</v>
      </c>
      <c r="C31" s="4">
        <f t="shared" ref="C31" si="29">B31*C3</f>
        <v>1.4100391281214584</v>
      </c>
      <c r="D31" s="4">
        <f t="shared" ref="D31:D32" si="30">S24/$S$26</f>
        <v>0.33334130964802111</v>
      </c>
      <c r="E31" s="4">
        <f t="shared" ref="E31:E32" si="31">D31*C3</f>
        <v>1.396806573961126</v>
      </c>
      <c r="F31" s="4">
        <f t="shared" ref="F31:F32" si="32">G17*R24</f>
        <v>-1.1362622026005412E-6</v>
      </c>
      <c r="G31" s="4">
        <f t="shared" ref="G31:G32" si="33">F31/$F$33</f>
        <v>0.34568204728117174</v>
      </c>
      <c r="H31" s="4">
        <f t="shared" ref="H31:H32" si="34">C3*G31</f>
        <v>1.4485182069168963</v>
      </c>
      <c r="I31" s="4">
        <f t="shared" ref="I31:I32" si="35">J24*S24</f>
        <v>23863.531830044954</v>
      </c>
      <c r="J31" s="4">
        <f t="shared" ref="J31:J32" si="36">I31/$I$33</f>
        <v>0.34568012599557668</v>
      </c>
      <c r="K31" s="4">
        <f t="shared" ref="K31:K32" si="37">C3*J31</f>
        <v>1.4485101561164944</v>
      </c>
      <c r="L31" s="4">
        <f t="shared" ref="L31:L32" si="38">E24*S24</f>
        <v>3.7838294194686424</v>
      </c>
      <c r="M31" s="4">
        <f t="shared" ref="M31:M32" si="39">L31/$L$33</f>
        <v>0.34304676621308211</v>
      </c>
      <c r="N31" s="4">
        <f t="shared" ref="N31:N32" si="40">C3*M31</f>
        <v>1.4374755373958887</v>
      </c>
    </row>
    <row r="32" spans="1:19" x14ac:dyDescent="0.25">
      <c r="A32" s="4">
        <v>3</v>
      </c>
      <c r="B32" s="4">
        <f t="shared" si="28"/>
        <v>0.29488405217488545</v>
      </c>
      <c r="C32" s="4">
        <f>B32*C4</f>
        <v>1.0219413509431492</v>
      </c>
      <c r="D32" s="4">
        <f t="shared" si="30"/>
        <v>0.49948321537344725</v>
      </c>
      <c r="E32" s="4">
        <f t="shared" si="31"/>
        <v>1.7309940911604231</v>
      </c>
      <c r="F32" s="4">
        <f t="shared" si="32"/>
        <v>-1.2039771955344719E-6</v>
      </c>
      <c r="G32" s="4">
        <f t="shared" si="33"/>
        <v>0.3662828006420229</v>
      </c>
      <c r="H32" s="4">
        <f t="shared" si="34"/>
        <v>1.2693787180235614</v>
      </c>
      <c r="I32" s="4">
        <f t="shared" si="35"/>
        <v>25289.506615940969</v>
      </c>
      <c r="J32" s="4">
        <f t="shared" si="36"/>
        <v>0.36633637868967428</v>
      </c>
      <c r="K32" s="4">
        <f t="shared" si="37"/>
        <v>1.2695643965029295</v>
      </c>
      <c r="L32" s="4">
        <f t="shared" si="38"/>
        <v>4.8484732083637825</v>
      </c>
      <c r="M32" s="4">
        <f t="shared" si="39"/>
        <v>0.43956872015481363</v>
      </c>
      <c r="N32" s="4">
        <f t="shared" si="40"/>
        <v>1.523356208632634</v>
      </c>
    </row>
    <row r="33" spans="1:14" x14ac:dyDescent="0.25">
      <c r="C33" s="11">
        <f>SUM(C30:C32)</f>
        <v>4.4626748698323224</v>
      </c>
      <c r="E33" s="11">
        <f>SUM(E30:E32)</f>
        <v>4.0487634210820254</v>
      </c>
      <c r="F33" s="11">
        <f>SUM(F30:F32)</f>
        <v>-3.2870153701569735E-6</v>
      </c>
      <c r="H33" s="11">
        <f>SUM(H30:H32)</f>
        <v>4.304670627866769</v>
      </c>
      <c r="I33" s="11">
        <f>SUM(I30:I32)</f>
        <v>69033.566107732535</v>
      </c>
      <c r="K33" s="11">
        <f>SUM(K30:K32)</f>
        <v>4.3045636805866776</v>
      </c>
      <c r="L33" s="11">
        <f>SUM(L30:L32)</f>
        <v>11.03006876070749</v>
      </c>
      <c r="N33" s="11">
        <f>SUM(N30:N32)</f>
        <v>4.1583940128829173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0.22408085490610105</v>
      </c>
      <c r="E36" s="15">
        <f>ABS(D36-C36)/C36*100</f>
        <v>45.667491955117541</v>
      </c>
      <c r="F36">
        <v>24.993733046729073</v>
      </c>
      <c r="G36">
        <f>$C$43*F36^2+$B$43*F36+$A$43</f>
        <v>0.41240599962840641</v>
      </c>
    </row>
    <row r="37" spans="1:14" x14ac:dyDescent="0.25">
      <c r="A37">
        <v>1</v>
      </c>
      <c r="B37">
        <f>Лист5!F37</f>
        <v>28.348426784761443</v>
      </c>
      <c r="C37">
        <f t="shared" ref="C37:C40" si="41">$C$43*B37^2+$B$43*B37+$A$43</f>
        <v>0.46384759796471242</v>
      </c>
      <c r="D37" s="1">
        <f>1/H33</f>
        <v>0.23230581069928732</v>
      </c>
      <c r="E37" s="15">
        <f t="shared" ref="E37:E40" si="42">ABS(D37-C37)/C37*100</f>
        <v>49.917642838163374</v>
      </c>
      <c r="F37">
        <v>28.345821319988161</v>
      </c>
      <c r="G37">
        <f>$C$43*F37^2+$B$43*F37+$A$43</f>
        <v>0.46380677183035113</v>
      </c>
    </row>
    <row r="38" spans="1:14" x14ac:dyDescent="0.25">
      <c r="A38">
        <v>2</v>
      </c>
      <c r="B38">
        <f>Лист5!F38</f>
        <v>29.803045705449062</v>
      </c>
      <c r="C38">
        <f t="shared" si="41"/>
        <v>0.48685261038659922</v>
      </c>
      <c r="D38" s="1">
        <f>1/K33</f>
        <v>0.23231158235849539</v>
      </c>
      <c r="E38" s="15">
        <f t="shared" si="42"/>
        <v>52.282974887610912</v>
      </c>
      <c r="F38">
        <v>29.799107993444583</v>
      </c>
      <c r="G38">
        <f>$C$43*F38^2+$B$43*F38+$A$43</f>
        <v>0.48678976365494309</v>
      </c>
    </row>
    <row r="39" spans="1:14" x14ac:dyDescent="0.25">
      <c r="A39">
        <v>3</v>
      </c>
      <c r="B39">
        <f>Лист5!F39</f>
        <v>34.085567891538929</v>
      </c>
      <c r="C39">
        <f t="shared" si="41"/>
        <v>0.55703827276426032</v>
      </c>
      <c r="D39" s="1">
        <f>1/N33</f>
        <v>0.24047745281037555</v>
      </c>
      <c r="E39" s="15">
        <f t="shared" si="42"/>
        <v>56.829276448631724</v>
      </c>
      <c r="F39">
        <v>34.083268991092041</v>
      </c>
      <c r="G39">
        <f t="shared" ref="G39:G40" si="43">$C$43*F39^2+$B$43*F39+$A$43</f>
        <v>0.55699961242283402</v>
      </c>
    </row>
    <row r="40" spans="1:14" x14ac:dyDescent="0.25">
      <c r="A40">
        <v>4</v>
      </c>
      <c r="B40">
        <f>Лист5!F40</f>
        <v>38.624984520802201</v>
      </c>
      <c r="C40">
        <f t="shared" si="41"/>
        <v>0.63543878813124299</v>
      </c>
      <c r="D40" s="1">
        <f>1/E33</f>
        <v>0.24698899293373669</v>
      </c>
      <c r="E40" s="15">
        <f t="shared" si="42"/>
        <v>61.130954303229636</v>
      </c>
      <c r="F40">
        <v>38.624984520802201</v>
      </c>
      <c r="G40">
        <f t="shared" si="43"/>
        <v>0.63543878813124299</v>
      </c>
    </row>
    <row r="41" spans="1:14" x14ac:dyDescent="0.25">
      <c r="D41" s="15"/>
    </row>
    <row r="42" spans="1:14" x14ac:dyDescent="0.25">
      <c r="A42" t="s">
        <v>75</v>
      </c>
      <c r="B42" t="s">
        <v>76</v>
      </c>
      <c r="C42" t="s">
        <v>77</v>
      </c>
      <c r="D42" s="15"/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11.199945969210495</v>
      </c>
    </row>
    <row r="49" spans="1:5" x14ac:dyDescent="0.25">
      <c r="A49" s="4">
        <v>2</v>
      </c>
      <c r="C49" s="4">
        <f t="shared" ref="C49:C50" si="44">$D$2*B3/100/(1+$B$48*O24)</f>
        <v>0.61333333333333262</v>
      </c>
      <c r="E49" s="4">
        <f t="shared" ref="E49:E50" si="45">-O24*$D$2*B3/100/((1+$B$48*O24)^2)</f>
        <v>48.92755692164161</v>
      </c>
    </row>
    <row r="50" spans="1:5" x14ac:dyDescent="0.25">
      <c r="A50" s="4">
        <v>3</v>
      </c>
      <c r="C50" s="4">
        <f t="shared" si="44"/>
        <v>0.92000000000000037</v>
      </c>
      <c r="E50" s="4">
        <f t="shared" si="45"/>
        <v>125.49005131843688</v>
      </c>
    </row>
    <row r="51" spans="1:5" x14ac:dyDescent="0.25">
      <c r="C51" s="28">
        <f>SUM(C48:C50)</f>
        <v>1.8399999999999994</v>
      </c>
      <c r="E51" s="28">
        <f>SUM(E48:E50)</f>
        <v>185.61755420928898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1.4330541156688102E-2</v>
      </c>
      <c r="C54" s="4">
        <f>$D$2*B2/100/(1+$B$54*O23)</f>
        <v>0.64341121299052351</v>
      </c>
      <c r="D54" s="27">
        <f>C57-$E$2</f>
        <v>-9.1034879912909901</v>
      </c>
      <c r="E54" s="4">
        <f>-O23*$D$2*B2/100/((1+$B$54*O23)^2)</f>
        <v>49.301488638205434</v>
      </c>
    </row>
    <row r="55" spans="1:5" x14ac:dyDescent="0.25">
      <c r="A55" s="4">
        <v>2</v>
      </c>
      <c r="C55" s="4">
        <f t="shared" ref="C55:C56" si="46">$D$2*B3/100/(1+$B$54*O24)</f>
        <v>-4.2832636333428269</v>
      </c>
      <c r="E55" s="4">
        <f t="shared" ref="E55:E56" si="47">-O24*$D$2*B3/100/((1+$B$54*O24)^2)</f>
        <v>2386.2173882438951</v>
      </c>
    </row>
    <row r="56" spans="1:5" x14ac:dyDescent="0.25">
      <c r="A56" s="4">
        <v>3</v>
      </c>
      <c r="C56" s="4">
        <f t="shared" si="46"/>
        <v>-0.96363557093868668</v>
      </c>
      <c r="E56" s="4">
        <f t="shared" si="47"/>
        <v>137.67633231676746</v>
      </c>
    </row>
    <row r="57" spans="1:5" x14ac:dyDescent="0.25">
      <c r="C57" s="28">
        <f>SUM(C54:C56)</f>
        <v>-4.6034879912909901</v>
      </c>
      <c r="E57" s="28">
        <f>SUM(E54:E56)</f>
        <v>2573.1952091988678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1.7868355916620463E-2</v>
      </c>
      <c r="C60" s="4">
        <f>$D$2*B2/100/(1+$B$60*O23)</f>
        <v>0.88269794052954131</v>
      </c>
      <c r="D60" s="27">
        <f>C63-$E$2</f>
        <v>-5.6991252876209497</v>
      </c>
      <c r="E60" s="4">
        <f>-O23*$D$2*B2/100/((1+$B$60*O23)^2)</f>
        <v>92.791246525667901</v>
      </c>
    </row>
    <row r="61" spans="1:5" x14ac:dyDescent="0.25">
      <c r="A61" s="4">
        <v>2</v>
      </c>
      <c r="C61" s="4">
        <f t="shared" ref="C61:C62" si="48">$D$2*B3/100/(1+$B$60*O24)</f>
        <v>-1.4417268632534253</v>
      </c>
      <c r="E61" s="4">
        <f t="shared" ref="E61:E62" si="49">-O24*$D$2*B3/100/((1+$B$60*O24)^2)</f>
        <v>270.35000098786008</v>
      </c>
    </row>
    <row r="62" spans="1:5" x14ac:dyDescent="0.25">
      <c r="A62" s="4">
        <v>3</v>
      </c>
      <c r="C62" s="4">
        <f t="shared" si="48"/>
        <v>-0.64009636489706612</v>
      </c>
      <c r="E62" s="4">
        <f t="shared" si="49"/>
        <v>60.746934091777625</v>
      </c>
    </row>
    <row r="63" spans="1:5" x14ac:dyDescent="0.25">
      <c r="C63" s="28">
        <f>SUM(C60:C62)</f>
        <v>-1.1991252876209502</v>
      </c>
      <c r="E63" s="28">
        <f>SUM(E60:E62)</f>
        <v>423.88818160530565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3.131323486096331E-2</v>
      </c>
      <c r="C66" s="4">
        <f>$D$2*B2/100/(1+$B$66*O23)</f>
        <v>-2.135438646681544</v>
      </c>
      <c r="D66" s="27">
        <f>C69-$E$2</f>
        <v>-7.3261280791614691</v>
      </c>
      <c r="E66" s="4">
        <f>-O23*$D$2*B2/100/((1+$B$66*O23)^2)</f>
        <v>543.07145849922483</v>
      </c>
    </row>
    <row r="67" spans="1:5" x14ac:dyDescent="0.25">
      <c r="A67" s="4">
        <v>2</v>
      </c>
      <c r="C67" s="4">
        <f t="shared" ref="C67:C68" si="50">$D$2*B3/100/(1+$B$66*O24)</f>
        <v>-0.40944664969794403</v>
      </c>
      <c r="E67" s="4">
        <f t="shared" ref="E67:E68" si="51">-O24*$D$2*B3/100/((1+$B$66*O24)^2)</f>
        <v>21.804947129369747</v>
      </c>
    </row>
    <row r="68" spans="1:5" x14ac:dyDescent="0.25">
      <c r="A68" s="4">
        <v>3</v>
      </c>
      <c r="C68" s="4">
        <f t="shared" si="50"/>
        <v>-0.2812427827819815</v>
      </c>
      <c r="E68" s="4">
        <f t="shared" si="51"/>
        <v>11.727256254648053</v>
      </c>
    </row>
    <row r="69" spans="1:5" x14ac:dyDescent="0.25">
      <c r="C69" s="28">
        <f>SUM(C66:C68)</f>
        <v>-2.8261280791614696</v>
      </c>
      <c r="E69" s="28">
        <f>SUM(E66:E68)</f>
        <v>576.60366188324269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4.4018891386337487E-2</v>
      </c>
      <c r="C72" s="4">
        <f>$D$2*B2/100/(1+$B$72*O23)</f>
        <v>-0.50468586082981692</v>
      </c>
      <c r="D72" s="27">
        <f>C75-$E$2</f>
        <v>-5.4327359795204275</v>
      </c>
      <c r="E72" s="4">
        <f>-O23*$D$2*B2/100/((1+$B$72*O23)^2)</f>
        <v>30.3336769944117</v>
      </c>
    </row>
    <row r="73" spans="1:5" x14ac:dyDescent="0.25">
      <c r="A73" s="4">
        <v>2</v>
      </c>
      <c r="C73" s="4">
        <f t="shared" ref="C73:C74" si="52">$D$2*B3/100/(1+$B$72*O24)</f>
        <v>-0.24420730186316808</v>
      </c>
      <c r="E73" s="4">
        <f t="shared" ref="E73:E74" si="53">-O24*$D$2*B3/100/((1+$B$72*O24)^2)</f>
        <v>7.7567123244504934</v>
      </c>
    </row>
    <row r="74" spans="1:5" x14ac:dyDescent="0.25">
      <c r="A74" s="4">
        <v>3</v>
      </c>
      <c r="C74" s="4">
        <f t="shared" si="52"/>
        <v>-0.1838428168274425</v>
      </c>
      <c r="E74" s="4">
        <f t="shared" si="53"/>
        <v>5.0110296617290118</v>
      </c>
    </row>
    <row r="75" spans="1:5" x14ac:dyDescent="0.25">
      <c r="C75" s="28">
        <f>SUM(C72:C74)</f>
        <v>-0.93273597952042753</v>
      </c>
      <c r="E75" s="28">
        <f>SUM(E72:E74)</f>
        <v>43.101418980591205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0.17006430028498226</v>
      </c>
      <c r="C78" s="4">
        <f>$D$2*B2/100/(1+$B$78*O23)</f>
        <v>-5.8849710226701657E-2</v>
      </c>
      <c r="D78" s="27">
        <f>C81-$E$2</f>
        <v>-4.6491032073152816</v>
      </c>
      <c r="E78" s="4">
        <f>-O23*$D$2*B2/100/((1+$B$78*O23)^2)</f>
        <v>0.41245012520538016</v>
      </c>
    </row>
    <row r="79" spans="1:5" x14ac:dyDescent="0.25">
      <c r="A79" s="4">
        <v>2</v>
      </c>
      <c r="C79" s="4">
        <f t="shared" ref="C79:C80" si="54">$D$2*B3/100/(1+$B$78*O24)</f>
        <v>-4.8806734312600221E-2</v>
      </c>
      <c r="E79" s="4">
        <f t="shared" ref="E79:E80" si="55">-O24*$D$2*B3/100/((1+$B$78*O24)^2)</f>
        <v>0.30982745079969393</v>
      </c>
    </row>
    <row r="80" spans="1:5" x14ac:dyDescent="0.25">
      <c r="A80" s="4">
        <v>3</v>
      </c>
      <c r="C80" s="4">
        <f t="shared" si="54"/>
        <v>-4.1446762775979785E-2</v>
      </c>
      <c r="E80" s="4">
        <f t="shared" si="55"/>
        <v>0.25469174735758981</v>
      </c>
    </row>
    <row r="81" spans="1:5" x14ac:dyDescent="0.25">
      <c r="C81" s="28">
        <f>SUM(C78:C80)</f>
        <v>-0.14910320731528165</v>
      </c>
      <c r="E81" s="28">
        <f>SUM(E78:E80)</f>
        <v>0.97696932336266396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4.9287635717353648</v>
      </c>
      <c r="C84" s="4">
        <f>$D$2*B2/100/(1+$B$84*O23)</f>
        <v>-1.713162750839848E-3</v>
      </c>
      <c r="D84" s="29">
        <f>C87-$E$2</f>
        <v>-4.5046475444864607</v>
      </c>
      <c r="E84" s="4">
        <f>-O23*$D$2*B2/100/((1+$B$84*O23)^2)</f>
        <v>3.4952643571312738E-4</v>
      </c>
    </row>
    <row r="85" spans="1:5" x14ac:dyDescent="0.25">
      <c r="A85" s="4">
        <v>2</v>
      </c>
      <c r="C85" s="4">
        <f t="shared" ref="C85:C86" si="56">$D$2*B3/100/(1+$B$84*O24)</f>
        <v>-1.5638949847901497E-3</v>
      </c>
      <c r="E85" s="4">
        <f t="shared" ref="E85:E86" si="57">-O24*$D$2*B3/100/((1+$B$84*O24)^2)</f>
        <v>3.1810871558574794E-4</v>
      </c>
    </row>
    <row r="86" spans="1:5" x14ac:dyDescent="0.25">
      <c r="A86" s="4">
        <v>3</v>
      </c>
      <c r="C86" s="4">
        <f t="shared" si="56"/>
        <v>-1.3704867508305264E-3</v>
      </c>
      <c r="E86" s="4">
        <f t="shared" si="57"/>
        <v>2.7847314838260877E-4</v>
      </c>
    </row>
    <row r="87" spans="1:5" x14ac:dyDescent="0.25">
      <c r="C87" s="28">
        <f>SUM(C84:C86)</f>
        <v>-4.6475444864605246E-3</v>
      </c>
      <c r="E87" s="28">
        <f>SUM(E84:E86)</f>
        <v>9.4610829968148403E-4</v>
      </c>
    </row>
    <row r="95" spans="1:5" x14ac:dyDescent="0.25">
      <c r="A95" s="41" t="s">
        <v>64</v>
      </c>
      <c r="B95" s="42" t="s">
        <v>69</v>
      </c>
      <c r="C95" s="42"/>
      <c r="D95" s="42"/>
    </row>
    <row r="96" spans="1:5" x14ac:dyDescent="0.25">
      <c r="A96" s="41"/>
      <c r="B96" s="18" t="s">
        <v>61</v>
      </c>
      <c r="C96" s="18" t="s">
        <v>62</v>
      </c>
      <c r="D96" s="18" t="s">
        <v>63</v>
      </c>
    </row>
    <row r="97" spans="1:5" x14ac:dyDescent="0.25">
      <c r="A97" s="4">
        <v>0</v>
      </c>
      <c r="B97" s="4">
        <f>B30</f>
        <v>0.36861675145460693</v>
      </c>
      <c r="C97" s="4">
        <f>B31</f>
        <v>0.33649919637050757</v>
      </c>
      <c r="D97" s="4">
        <f>B32</f>
        <v>0.29488405217488545</v>
      </c>
      <c r="E97">
        <f>SUM(B97:D97)</f>
        <v>1</v>
      </c>
    </row>
    <row r="98" spans="1:5" x14ac:dyDescent="0.25">
      <c r="A98" s="4">
        <v>1</v>
      </c>
      <c r="B98" s="4">
        <f>G30</f>
        <v>0.28803515207680541</v>
      </c>
      <c r="C98" s="4">
        <f>G31</f>
        <v>0.34568204728117174</v>
      </c>
      <c r="D98" s="4">
        <f>G32</f>
        <v>0.3662828006420229</v>
      </c>
      <c r="E98">
        <f t="shared" ref="E98" si="58">SUM(B98:D98)</f>
        <v>1</v>
      </c>
    </row>
    <row r="99" spans="1:5" x14ac:dyDescent="0.25">
      <c r="A99" s="4">
        <v>2</v>
      </c>
      <c r="B99" s="4">
        <f>J30</f>
        <v>0.28798349531474893</v>
      </c>
      <c r="C99" s="4">
        <f>J31</f>
        <v>0.34568012599557668</v>
      </c>
      <c r="D99" s="4">
        <f>J32</f>
        <v>0.36633637868967428</v>
      </c>
      <c r="E99">
        <f>SUM(B99:D99)</f>
        <v>0.99999999999999989</v>
      </c>
    </row>
    <row r="100" spans="1:5" x14ac:dyDescent="0.25">
      <c r="A100" s="4">
        <v>3</v>
      </c>
      <c r="B100" s="4">
        <f>M30</f>
        <v>0.21738451363210429</v>
      </c>
      <c r="C100" s="4">
        <f>M31</f>
        <v>0.34304676621308211</v>
      </c>
      <c r="D100" s="4">
        <f>M32</f>
        <v>0.43956872015481363</v>
      </c>
      <c r="E100">
        <f>SUM(B100:D100)</f>
        <v>1</v>
      </c>
    </row>
    <row r="101" spans="1:5" x14ac:dyDescent="0.25">
      <c r="A101" s="4">
        <v>4</v>
      </c>
      <c r="B101" s="4">
        <f>D30</f>
        <v>0.16717547497853172</v>
      </c>
      <c r="C101" s="4">
        <f>D31</f>
        <v>0.33334130964802111</v>
      </c>
      <c r="D101" s="4">
        <f>D32</f>
        <v>0.49948321537344725</v>
      </c>
      <c r="E101">
        <f>SUM(B101:D101)</f>
        <v>1</v>
      </c>
    </row>
    <row r="103" spans="1:5" x14ac:dyDescent="0.25">
      <c r="A103" s="41" t="s">
        <v>64</v>
      </c>
      <c r="B103" s="42" t="s">
        <v>70</v>
      </c>
      <c r="C103" s="42"/>
      <c r="D103" s="42"/>
    </row>
    <row r="104" spans="1:5" x14ac:dyDescent="0.25">
      <c r="A104" s="41"/>
      <c r="B104" s="18" t="s">
        <v>61</v>
      </c>
      <c r="C104" s="18" t="s">
        <v>62</v>
      </c>
      <c r="D104" s="18" t="s">
        <v>63</v>
      </c>
    </row>
    <row r="105" spans="1:5" x14ac:dyDescent="0.25">
      <c r="A105" s="4">
        <v>0</v>
      </c>
      <c r="B105" s="10">
        <f>R23</f>
        <v>-1.713162750839848E-3</v>
      </c>
      <c r="C105" s="10">
        <f>R24</f>
        <v>-1.5638949847901497E-3</v>
      </c>
      <c r="D105" s="10">
        <f>R25</f>
        <v>-1.3704867508305264E-3</v>
      </c>
    </row>
    <row r="106" spans="1:5" x14ac:dyDescent="0.25">
      <c r="A106" s="4">
        <v>1</v>
      </c>
      <c r="B106" s="10">
        <f>J16</f>
        <v>-9.4677597202196077E-7</v>
      </c>
      <c r="C106" s="10">
        <f>J17</f>
        <v>-1.1362622026005412E-6</v>
      </c>
      <c r="D106" s="10">
        <f>J18</f>
        <v>-1.2039771955344719E-6</v>
      </c>
    </row>
    <row r="107" spans="1:5" x14ac:dyDescent="0.25">
      <c r="A107" s="4">
        <v>2</v>
      </c>
      <c r="B107" s="10">
        <f>N16</f>
        <v>19880.527661746604</v>
      </c>
      <c r="C107" s="10">
        <f>N17</f>
        <v>23863.531830044954</v>
      </c>
      <c r="D107" s="10">
        <f>N18</f>
        <v>25289.506615940969</v>
      </c>
    </row>
    <row r="108" spans="1:5" x14ac:dyDescent="0.25">
      <c r="A108" s="4">
        <v>3</v>
      </c>
      <c r="B108" s="10">
        <f>L16</f>
        <v>2.397766132875065</v>
      </c>
      <c r="C108" s="10">
        <f>L17</f>
        <v>3.7838294194686424</v>
      </c>
      <c r="D108" s="10">
        <f>L18</f>
        <v>4.8484732083637825</v>
      </c>
    </row>
    <row r="109" spans="1:5" x14ac:dyDescent="0.25">
      <c r="A109" s="4">
        <v>4</v>
      </c>
      <c r="B109" s="10">
        <f>S23</f>
        <v>0.30837982941750613</v>
      </c>
      <c r="C109" s="10">
        <f>S24</f>
        <v>0.61489722831812277</v>
      </c>
      <c r="D109" s="10">
        <f>S25</f>
        <v>0.921370486750831</v>
      </c>
    </row>
    <row r="111" spans="1:5" x14ac:dyDescent="0.25">
      <c r="A111" s="41" t="s">
        <v>64</v>
      </c>
      <c r="B111" s="42" t="s">
        <v>71</v>
      </c>
      <c r="C111" s="42"/>
      <c r="D111" s="42"/>
    </row>
    <row r="112" spans="1:5" x14ac:dyDescent="0.25">
      <c r="A112" s="41"/>
      <c r="B112" s="18" t="s">
        <v>61</v>
      </c>
      <c r="C112" s="18" t="s">
        <v>62</v>
      </c>
      <c r="D112" s="18" t="s">
        <v>63</v>
      </c>
    </row>
    <row r="113" spans="1:4" x14ac:dyDescent="0.25">
      <c r="A113" s="4">
        <v>0</v>
      </c>
      <c r="B113" s="10">
        <v>0</v>
      </c>
      <c r="C113" s="10">
        <v>0</v>
      </c>
      <c r="D113" s="10">
        <v>0</v>
      </c>
    </row>
    <row r="114" spans="1:4" x14ac:dyDescent="0.25">
      <c r="A114" s="4">
        <v>1</v>
      </c>
      <c r="B114" s="10">
        <f>I16</f>
        <v>-6.8526510033593922E-3</v>
      </c>
      <c r="C114" s="10">
        <f>I17</f>
        <v>-6.2555799391605989E-3</v>
      </c>
      <c r="D114" s="10">
        <f>I18</f>
        <v>-5.4819470033221056E-3</v>
      </c>
    </row>
    <row r="115" spans="1:4" x14ac:dyDescent="0.25">
      <c r="A115" s="4">
        <v>2</v>
      </c>
      <c r="B115" s="10">
        <f>K16</f>
        <v>-1.7141095268118699E-3</v>
      </c>
      <c r="C115" s="10">
        <f>K17</f>
        <v>-1.5650312469927504E-3</v>
      </c>
      <c r="D115" s="10">
        <f>K18</f>
        <v>-1.3716907280260607E-3</v>
      </c>
    </row>
    <row r="116" spans="1:4" x14ac:dyDescent="0.25">
      <c r="A116" s="4">
        <v>3</v>
      </c>
      <c r="B116" s="10">
        <f>M16</f>
        <v>19880.219281917187</v>
      </c>
      <c r="C116" s="10">
        <f>M17</f>
        <v>23862.916932816635</v>
      </c>
      <c r="D116" s="10">
        <f>M18</f>
        <v>25288.585245454218</v>
      </c>
    </row>
    <row r="117" spans="1:4" x14ac:dyDescent="0.25">
      <c r="A117" s="4">
        <v>4</v>
      </c>
      <c r="B117" s="10">
        <f>P16</f>
        <v>2.0893863034575588</v>
      </c>
      <c r="C117" s="10">
        <f>P17</f>
        <v>3.1689321911505197</v>
      </c>
      <c r="D117" s="10">
        <f>P18</f>
        <v>3.9271027216129513</v>
      </c>
    </row>
  </sheetData>
  <mergeCells count="6">
    <mergeCell ref="A111:A112"/>
    <mergeCell ref="B111:D111"/>
    <mergeCell ref="B95:D95"/>
    <mergeCell ref="A95:A96"/>
    <mergeCell ref="A103:A104"/>
    <mergeCell ref="B103:D10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45"/>
  <sheetViews>
    <sheetView topLeftCell="A16" workbookViewId="0">
      <selection activeCell="G36" sqref="G36"/>
    </sheetView>
  </sheetViews>
  <sheetFormatPr defaultRowHeight="15" x14ac:dyDescent="0.25"/>
  <cols>
    <col min="2" max="2" width="30.28515625" bestFit="1" customWidth="1"/>
    <col min="3" max="3" width="36.42578125" bestFit="1" customWidth="1"/>
    <col min="5" max="6" width="22.140625" bestFit="1" customWidth="1"/>
    <col min="7" max="7" width="19.42578125" bestFit="1" customWidth="1"/>
    <col min="8" max="8" width="22.140625" bestFit="1" customWidth="1"/>
  </cols>
  <sheetData>
    <row r="4" spans="2:11" x14ac:dyDescent="0.25">
      <c r="G4" t="s">
        <v>132</v>
      </c>
      <c r="H4" t="s">
        <v>133</v>
      </c>
    </row>
    <row r="5" spans="2:11" x14ac:dyDescent="0.25">
      <c r="B5">
        <v>0.30666666666666598</v>
      </c>
      <c r="C5">
        <f>B5/$B$15</f>
        <v>2.2222222222222157E-2</v>
      </c>
      <c r="D5" s="36">
        <v>6.6755813127041194E-2</v>
      </c>
      <c r="G5" s="15">
        <v>6.8148148148147999E-2</v>
      </c>
      <c r="H5" s="15">
        <v>2.87061601450922E-17</v>
      </c>
    </row>
    <row r="6" spans="2:11" x14ac:dyDescent="0.25">
      <c r="B6">
        <v>0.61333333333333295</v>
      </c>
      <c r="C6">
        <f t="shared" ref="C6:C13" si="0">B6/$B$15</f>
        <v>4.4444444444444384E-2</v>
      </c>
      <c r="D6" s="36">
        <v>0.133511626254082</v>
      </c>
      <c r="G6" s="15">
        <v>0.13629629620202099</v>
      </c>
      <c r="H6" s="15">
        <v>4.5616964118916899E-11</v>
      </c>
    </row>
    <row r="7" spans="2:11" x14ac:dyDescent="0.25">
      <c r="B7">
        <v>0.92</v>
      </c>
      <c r="C7">
        <f t="shared" si="0"/>
        <v>6.6666666666666624E-2</v>
      </c>
      <c r="D7" s="36">
        <v>0.20026743937000399</v>
      </c>
      <c r="G7" s="15">
        <v>0.20444329530241301</v>
      </c>
      <c r="H7" s="15">
        <v>5.5603646702858905E-7</v>
      </c>
    </row>
    <row r="8" spans="2:11" x14ac:dyDescent="0.25">
      <c r="B8">
        <v>1.2266666666666699</v>
      </c>
      <c r="C8">
        <f t="shared" si="0"/>
        <v>8.8888888888889059E-2</v>
      </c>
      <c r="D8" s="36">
        <v>0.26702013465604901</v>
      </c>
      <c r="G8" s="15">
        <v>0.27136118695351802</v>
      </c>
      <c r="H8" s="15">
        <v>5.9584143826219699E-4</v>
      </c>
    </row>
    <row r="9" spans="2:11" x14ac:dyDescent="0.25">
      <c r="B9">
        <v>1.5333333333333301</v>
      </c>
      <c r="C9">
        <f t="shared" si="0"/>
        <v>0.1111111111111108</v>
      </c>
      <c r="D9" s="36">
        <v>0.33243716099447201</v>
      </c>
      <c r="G9" s="15">
        <v>0.31517558753402602</v>
      </c>
      <c r="H9" s="15">
        <v>1.23702354226036E-2</v>
      </c>
    </row>
    <row r="10" spans="2:11" x14ac:dyDescent="0.25">
      <c r="B10">
        <v>1.84</v>
      </c>
      <c r="C10">
        <f t="shared" si="0"/>
        <v>0.13333333333333325</v>
      </c>
      <c r="D10" s="36">
        <v>7.4920527476516E-6</v>
      </c>
      <c r="G10" s="15">
        <v>2.81775569344522E-3</v>
      </c>
      <c r="H10" s="15">
        <v>0.196486032191343</v>
      </c>
    </row>
    <row r="11" spans="2:11" x14ac:dyDescent="0.25">
      <c r="B11">
        <v>2.1466666666666701</v>
      </c>
      <c r="C11">
        <f t="shared" si="0"/>
        <v>0.1555555555555557</v>
      </c>
      <c r="D11" s="36">
        <v>3.3354516084136898E-7</v>
      </c>
      <c r="G11" s="15">
        <v>1.7380350832478799E-3</v>
      </c>
      <c r="H11" s="15">
        <v>0.22998338804215701</v>
      </c>
    </row>
    <row r="12" spans="2:11" x14ac:dyDescent="0.25">
      <c r="B12">
        <v>2.4533333333333398</v>
      </c>
      <c r="C12">
        <f t="shared" si="0"/>
        <v>0.17777777777777812</v>
      </c>
      <c r="D12" s="36">
        <v>4.4334492514580701E-13</v>
      </c>
      <c r="G12" s="15">
        <v>3.2108488409626503E-7</v>
      </c>
      <c r="H12" s="15">
        <v>0.26379912779046799</v>
      </c>
    </row>
    <row r="13" spans="2:11" x14ac:dyDescent="0.25">
      <c r="B13">
        <v>2.76</v>
      </c>
      <c r="C13">
        <f t="shared" si="0"/>
        <v>0.19999999999999984</v>
      </c>
      <c r="D13" s="36">
        <v>1.6553704301965601E-18</v>
      </c>
      <c r="G13" s="15">
        <v>1.9373998296916899E-5</v>
      </c>
      <c r="H13" s="15">
        <v>0.29676481903308199</v>
      </c>
    </row>
    <row r="15" spans="2:11" x14ac:dyDescent="0.25">
      <c r="B15">
        <f>SUM(B5:B13)</f>
        <v>13.80000000000001</v>
      </c>
      <c r="G15" t="s">
        <v>132</v>
      </c>
      <c r="H15" t="s">
        <v>138</v>
      </c>
      <c r="J15" t="s">
        <v>133</v>
      </c>
      <c r="K15" t="s">
        <v>35</v>
      </c>
    </row>
    <row r="16" spans="2:11" x14ac:dyDescent="0.25">
      <c r="G16" s="36">
        <v>6.8148148148147902E-2</v>
      </c>
      <c r="H16" s="36">
        <v>0.30666666666666598</v>
      </c>
      <c r="I16" s="36"/>
      <c r="J16" s="36">
        <v>8.0764047080554106E-17</v>
      </c>
      <c r="K16" s="36">
        <v>7.5110563784915397E-16</v>
      </c>
    </row>
    <row r="17" spans="7:11" x14ac:dyDescent="0.25">
      <c r="G17" s="36">
        <v>0.136296296041272</v>
      </c>
      <c r="H17" s="36">
        <v>0.61333333218572295</v>
      </c>
      <c r="I17" s="36"/>
      <c r="J17" s="36">
        <v>1.2339895178263901E-10</v>
      </c>
      <c r="K17" s="36">
        <v>1.14761025157854E-9</v>
      </c>
    </row>
    <row r="18" spans="7:11" x14ac:dyDescent="0.25">
      <c r="G18" s="36">
        <v>0.204441600735735</v>
      </c>
      <c r="H18" s="36">
        <v>0.91998720331080497</v>
      </c>
      <c r="I18" s="36"/>
      <c r="J18" s="36">
        <v>1.3759880854860901E-6</v>
      </c>
      <c r="K18" s="36">
        <v>1.27966891950207E-5</v>
      </c>
    </row>
    <row r="19" spans="7:11" x14ac:dyDescent="0.25">
      <c r="G19" s="36">
        <v>0.269726883391745</v>
      </c>
      <c r="H19" s="36">
        <v>1.21377097526285</v>
      </c>
      <c r="I19" s="36"/>
      <c r="J19" s="36">
        <v>1.3866334842809901E-3</v>
      </c>
      <c r="K19" s="36">
        <v>1.2895691403813201E-2</v>
      </c>
    </row>
    <row r="20" spans="7:11" x14ac:dyDescent="0.25">
      <c r="G20" s="36">
        <v>0.31069001978914201</v>
      </c>
      <c r="H20" s="36">
        <v>1.3981050890511399</v>
      </c>
      <c r="I20" s="36"/>
      <c r="J20" s="36">
        <v>1.45406714281928E-2</v>
      </c>
      <c r="K20" s="36">
        <v>0.13522824428219299</v>
      </c>
    </row>
    <row r="21" spans="7:11" x14ac:dyDescent="0.25">
      <c r="G21" s="36">
        <v>1.54093465403092E-3</v>
      </c>
      <c r="H21" s="36">
        <v>6.9342059431391299E-3</v>
      </c>
      <c r="I21" s="36"/>
      <c r="J21" s="36">
        <v>0.197103848823318</v>
      </c>
      <c r="K21" s="36">
        <v>1.83306579405686</v>
      </c>
    </row>
    <row r="22" spans="7:11" x14ac:dyDescent="0.25">
      <c r="G22" s="36">
        <v>9.1545899161346294E-3</v>
      </c>
      <c r="H22" s="36">
        <v>4.1195654622605798E-2</v>
      </c>
      <c r="I22" s="36"/>
      <c r="J22" s="36">
        <v>0.22639473247785699</v>
      </c>
      <c r="K22" s="36">
        <v>2.1054710120440698</v>
      </c>
    </row>
    <row r="23" spans="7:11" x14ac:dyDescent="0.25">
      <c r="G23" s="36">
        <v>1.5248725353109299E-6</v>
      </c>
      <c r="H23" s="36">
        <v>6.8619264088991699E-6</v>
      </c>
      <c r="I23" s="36"/>
      <c r="J23" s="36">
        <v>0.26379854531257302</v>
      </c>
      <c r="K23" s="36">
        <v>2.4533264714069301</v>
      </c>
    </row>
    <row r="24" spans="7:11" x14ac:dyDescent="0.25">
      <c r="G24" s="36">
        <v>2.4512571187194401E-9</v>
      </c>
      <c r="H24" s="36">
        <v>1.10306570342375E-8</v>
      </c>
      <c r="I24" s="36"/>
      <c r="J24" s="36">
        <v>0.29677419236229502</v>
      </c>
      <c r="K24" s="36">
        <v>2.7599999889693398</v>
      </c>
    </row>
    <row r="25" spans="7:11" x14ac:dyDescent="0.25">
      <c r="G25">
        <f>SUM(G16:G24)</f>
        <v>0.99999999999999989</v>
      </c>
      <c r="H25">
        <f t="shared" ref="H25:K25" si="1">SUM(H16:H24)</f>
        <v>4.4999999999999956</v>
      </c>
      <c r="I25">
        <f t="shared" si="1"/>
        <v>0</v>
      </c>
      <c r="J25">
        <f t="shared" si="1"/>
        <v>1.0000000000000013</v>
      </c>
      <c r="K25">
        <f t="shared" si="1"/>
        <v>9.3000000000000114</v>
      </c>
    </row>
    <row r="33" spans="1:3" x14ac:dyDescent="0.25">
      <c r="B33" t="s">
        <v>139</v>
      </c>
      <c r="C33" t="s">
        <v>140</v>
      </c>
    </row>
    <row r="34" spans="1:3" x14ac:dyDescent="0.25">
      <c r="A34">
        <v>0</v>
      </c>
      <c r="B34" s="2">
        <v>13.5</v>
      </c>
      <c r="C34" s="2">
        <v>0</v>
      </c>
    </row>
    <row r="35" spans="1:3" x14ac:dyDescent="0.25">
      <c r="A35">
        <v>1</v>
      </c>
      <c r="B35" s="2">
        <v>2.0790975462924601E-2</v>
      </c>
      <c r="C35" s="2">
        <v>18</v>
      </c>
    </row>
    <row r="36" spans="1:3" x14ac:dyDescent="0.25">
      <c r="A36">
        <v>2</v>
      </c>
      <c r="B36" s="2">
        <v>5.3290029941065699E-3</v>
      </c>
      <c r="C36" s="2">
        <v>4.5207909754629201</v>
      </c>
    </row>
    <row r="37" spans="1:3" x14ac:dyDescent="0.25">
      <c r="A37">
        <v>3</v>
      </c>
      <c r="B37" s="2">
        <v>2.5638152689390001E-3</v>
      </c>
      <c r="C37" s="2">
        <v>4.5053290029940998</v>
      </c>
    </row>
    <row r="38" spans="1:3" x14ac:dyDescent="0.25">
      <c r="A38">
        <v>4</v>
      </c>
      <c r="B38" s="2">
        <v>6.1825960007265996E+25</v>
      </c>
      <c r="C38" s="2">
        <v>4.2825180692392998E+31</v>
      </c>
    </row>
    <row r="39" spans="1:3" x14ac:dyDescent="0.25">
      <c r="A39">
        <v>5</v>
      </c>
      <c r="B39" s="2">
        <v>5.6551405013124003E+20</v>
      </c>
      <c r="C39" s="2">
        <v>6.1825960007265996E+25</v>
      </c>
    </row>
    <row r="40" spans="1:3" x14ac:dyDescent="0.25">
      <c r="A40">
        <v>6</v>
      </c>
      <c r="B40" s="2">
        <v>1.04833664872507E+16</v>
      </c>
      <c r="C40" s="2">
        <v>5.6551405013124003E+20</v>
      </c>
    </row>
    <row r="41" spans="1:3" x14ac:dyDescent="0.25">
      <c r="A41">
        <v>7</v>
      </c>
      <c r="B41" s="2">
        <v>461964951812.60602</v>
      </c>
      <c r="C41" s="2">
        <v>1.04833664872507E+16</v>
      </c>
    </row>
    <row r="42" spans="1:3" x14ac:dyDescent="0.25">
      <c r="A42">
        <v>8</v>
      </c>
      <c r="B42" s="2">
        <v>61125562.233629599</v>
      </c>
      <c r="C42" s="2">
        <v>461964951803.30603</v>
      </c>
    </row>
    <row r="43" spans="1:3" x14ac:dyDescent="0.25">
      <c r="A43">
        <v>9</v>
      </c>
      <c r="B43" s="2">
        <v>25362.308793826</v>
      </c>
      <c r="C43" s="2">
        <v>61125552.933629602</v>
      </c>
    </row>
    <row r="44" spans="1:3" x14ac:dyDescent="0.25">
      <c r="A44">
        <v>10</v>
      </c>
      <c r="B44" s="2">
        <v>45.326130070691597</v>
      </c>
      <c r="C44" s="2">
        <v>25353.008793826</v>
      </c>
    </row>
    <row r="45" spans="1:3" x14ac:dyDescent="0.25">
      <c r="A45">
        <v>11</v>
      </c>
      <c r="B45" s="2">
        <v>9.3000000000000007</v>
      </c>
      <c r="C45" s="2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24"/>
  <sheetViews>
    <sheetView workbookViewId="0">
      <selection activeCell="B17" sqref="B17:J28"/>
    </sheetView>
  </sheetViews>
  <sheetFormatPr defaultRowHeight="15" x14ac:dyDescent="0.25"/>
  <cols>
    <col min="2" max="2" width="18.85546875" bestFit="1" customWidth="1"/>
    <col min="3" max="4" width="17.42578125" bestFit="1" customWidth="1"/>
    <col min="5" max="9" width="18.42578125" bestFit="1" customWidth="1"/>
    <col min="10" max="10" width="19.140625" bestFit="1" customWidth="1"/>
    <col min="11" max="11" width="18.140625" bestFit="1" customWidth="1"/>
    <col min="12" max="15" width="17.42578125" bestFit="1" customWidth="1"/>
    <col min="16" max="18" width="18.42578125" bestFit="1" customWidth="1"/>
    <col min="19" max="19" width="19.140625" bestFit="1" customWidth="1"/>
    <col min="20" max="20" width="18.140625" bestFit="1" customWidth="1"/>
    <col min="21" max="23" width="17.42578125" bestFit="1" customWidth="1"/>
    <col min="24" max="27" width="18.42578125" bestFit="1" customWidth="1"/>
    <col min="28" max="28" width="19.140625" bestFit="1" customWidth="1"/>
    <col min="29" max="29" width="18.140625" bestFit="1" customWidth="1"/>
    <col min="30" max="33" width="17.42578125" bestFit="1" customWidth="1"/>
    <col min="34" max="36" width="18.42578125" bestFit="1" customWidth="1"/>
    <col min="37" max="37" width="19.140625" bestFit="1" customWidth="1"/>
    <col min="38" max="38" width="18.140625" bestFit="1" customWidth="1"/>
    <col min="39" max="41" width="17.42578125" bestFit="1" customWidth="1"/>
    <col min="42" max="45" width="18.42578125" bestFit="1" customWidth="1"/>
    <col min="46" max="46" width="19.140625" bestFit="1" customWidth="1"/>
    <col min="47" max="47" width="18.140625" bestFit="1" customWidth="1"/>
    <col min="48" max="51" width="17.42578125" bestFit="1" customWidth="1"/>
    <col min="52" max="52" width="18.42578125" bestFit="1" customWidth="1"/>
    <col min="53" max="53" width="17.42578125" bestFit="1" customWidth="1"/>
    <col min="54" max="54" width="18.42578125" bestFit="1" customWidth="1"/>
    <col min="55" max="55" width="19.140625" bestFit="1" customWidth="1"/>
    <col min="56" max="56" width="18.140625" bestFit="1" customWidth="1"/>
    <col min="57" max="60" width="17.42578125" bestFit="1" customWidth="1"/>
    <col min="61" max="63" width="18.42578125" bestFit="1" customWidth="1"/>
    <col min="64" max="64" width="19.140625" bestFit="1" customWidth="1"/>
    <col min="65" max="65" width="18.140625" bestFit="1" customWidth="1"/>
    <col min="66" max="69" width="17.42578125" bestFit="1" customWidth="1"/>
    <col min="70" max="72" width="18.42578125" bestFit="1" customWidth="1"/>
    <col min="73" max="73" width="19.140625" bestFit="1" customWidth="1"/>
    <col min="74" max="74" width="18.140625" bestFit="1" customWidth="1"/>
    <col min="75" max="78" width="17.42578125" bestFit="1" customWidth="1"/>
    <col min="79" max="79" width="18.42578125" bestFit="1" customWidth="1"/>
    <col min="80" max="80" width="17.42578125" bestFit="1" customWidth="1"/>
    <col min="81" max="81" width="18.42578125" bestFit="1" customWidth="1"/>
    <col min="82" max="82" width="19.140625" bestFit="1" customWidth="1"/>
    <col min="83" max="83" width="17" bestFit="1" customWidth="1"/>
    <col min="84" max="89" width="17.42578125" bestFit="1" customWidth="1"/>
    <col min="90" max="90" width="18.42578125" bestFit="1" customWidth="1"/>
    <col min="91" max="91" width="19.140625" bestFit="1" customWidth="1"/>
    <col min="92" max="92" width="18.140625" bestFit="1" customWidth="1"/>
    <col min="93" max="98" width="17.42578125" bestFit="1" customWidth="1"/>
    <col min="99" max="99" width="18.42578125" bestFit="1" customWidth="1"/>
    <col min="100" max="100" width="19.140625" bestFit="1" customWidth="1"/>
    <col min="101" max="101" width="18.140625" bestFit="1" customWidth="1"/>
    <col min="102" max="107" width="17.42578125" bestFit="1" customWidth="1"/>
    <col min="108" max="108" width="18.42578125" bestFit="1" customWidth="1"/>
    <col min="109" max="109" width="19.28515625" bestFit="1" customWidth="1"/>
  </cols>
  <sheetData>
    <row r="2" spans="1:10" x14ac:dyDescent="0.25">
      <c r="B2" t="s">
        <v>110</v>
      </c>
    </row>
    <row r="3" spans="1:10" x14ac:dyDescent="0.25">
      <c r="A3">
        <v>0</v>
      </c>
      <c r="B3">
        <v>249.476674326889</v>
      </c>
      <c r="C3">
        <v>38.565733402632198</v>
      </c>
      <c r="D3">
        <v>11.317020299617401</v>
      </c>
      <c r="E3">
        <v>4.58953752601251</v>
      </c>
      <c r="F3">
        <v>3.3637026022527801</v>
      </c>
      <c r="G3">
        <v>1.12398302854007</v>
      </c>
      <c r="H3">
        <v>1.4301005167412799</v>
      </c>
      <c r="I3">
        <v>0.408765938119938</v>
      </c>
      <c r="J3">
        <v>0.15906888836202701</v>
      </c>
    </row>
    <row r="4" spans="1:10" x14ac:dyDescent="0.25">
      <c r="A4">
        <v>1</v>
      </c>
      <c r="B4">
        <v>256.76980169365498</v>
      </c>
      <c r="C4">
        <v>40.691461384673403</v>
      </c>
      <c r="D4">
        <v>12.130949521465601</v>
      </c>
      <c r="E4">
        <v>4.9688521655102997</v>
      </c>
      <c r="F4">
        <v>3.65896030318999</v>
      </c>
      <c r="G4">
        <v>1.2394249951790199</v>
      </c>
      <c r="H4">
        <v>1.56979031627248</v>
      </c>
      <c r="I4">
        <v>0.45640959727678299</v>
      </c>
      <c r="J4">
        <v>0.179741353903627</v>
      </c>
    </row>
    <row r="5" spans="1:10" x14ac:dyDescent="0.25">
      <c r="A5">
        <v>2</v>
      </c>
      <c r="B5">
        <v>264.092555651385</v>
      </c>
      <c r="C5">
        <v>42.881772413620503</v>
      </c>
      <c r="D5">
        <v>12.9831079066849</v>
      </c>
      <c r="E5">
        <v>5.3699718600983903</v>
      </c>
      <c r="F5">
        <v>3.9726721795472901</v>
      </c>
      <c r="G5">
        <v>1.3637638975556201</v>
      </c>
      <c r="H5">
        <v>1.7195609990085301</v>
      </c>
      <c r="I5">
        <v>0.50836717025408396</v>
      </c>
      <c r="J5">
        <v>0.20255487922922999</v>
      </c>
    </row>
    <row r="6" spans="1:10" x14ac:dyDescent="0.25">
      <c r="A6">
        <v>3</v>
      </c>
      <c r="B6">
        <v>271.44158010911002</v>
      </c>
      <c r="C6">
        <v>45.136409690069698</v>
      </c>
      <c r="D6">
        <v>13.8741201434948</v>
      </c>
      <c r="E6">
        <v>5.7935051836775102</v>
      </c>
      <c r="F6">
        <v>4.3054519601009202</v>
      </c>
      <c r="G6">
        <v>1.4974303948080201</v>
      </c>
      <c r="H6">
        <v>1.8798496419822399</v>
      </c>
      <c r="I6">
        <v>0.56490657450062598</v>
      </c>
      <c r="J6">
        <v>0.22767041659993101</v>
      </c>
    </row>
    <row r="7" spans="1:10" x14ac:dyDescent="0.25">
      <c r="A7">
        <v>4</v>
      </c>
      <c r="B7">
        <v>278.81360887032201</v>
      </c>
      <c r="C7">
        <v>47.4550586540404</v>
      </c>
      <c r="D7">
        <v>14.804576180983901</v>
      </c>
      <c r="E7">
        <v>6.2400473195016604</v>
      </c>
      <c r="F7">
        <v>4.6579060418563198</v>
      </c>
      <c r="G7">
        <v>1.6408596186261399</v>
      </c>
      <c r="H7">
        <v>2.05109488839447</v>
      </c>
      <c r="I7">
        <v>0.62630300567109498</v>
      </c>
      <c r="J7">
        <v>0.25525566059251997</v>
      </c>
    </row>
    <row r="8" spans="1:10" x14ac:dyDescent="0.25">
      <c r="A8">
        <v>5</v>
      </c>
      <c r="B8">
        <v>286.205465960715</v>
      </c>
      <c r="C8">
        <v>49.837349329903802</v>
      </c>
      <c r="D8">
        <v>15.7750308339843</v>
      </c>
      <c r="E8">
        <v>6.7101791563389401</v>
      </c>
      <c r="F8">
        <v>5.0306324826434397</v>
      </c>
      <c r="G8">
        <v>1.7944904667913999</v>
      </c>
      <c r="H8">
        <v>2.2337362032399799</v>
      </c>
      <c r="I8">
        <v>0.69283861647933298</v>
      </c>
      <c r="J8">
        <v>0.28548497837583098</v>
      </c>
    </row>
    <row r="9" spans="1:10" x14ac:dyDescent="0.25">
      <c r="A9">
        <v>6</v>
      </c>
      <c r="B9">
        <v>293.61406571220499</v>
      </c>
      <c r="C9">
        <v>52.282858690199397</v>
      </c>
      <c r="D9">
        <v>16.786003493295102</v>
      </c>
      <c r="E9">
        <v>7.2044664477299003</v>
      </c>
      <c r="F9">
        <v>5.42422004005702</v>
      </c>
      <c r="G9">
        <v>1.9587648951439001</v>
      </c>
      <c r="H9">
        <v>2.4282131387397201</v>
      </c>
      <c r="I9">
        <v>0.76480217706944098</v>
      </c>
      <c r="J9">
        <v>0.31853932127134099</v>
      </c>
    </row>
    <row r="10" spans="1:10" x14ac:dyDescent="0.25">
      <c r="A10">
        <v>7</v>
      </c>
      <c r="B10">
        <v>301.036412625335</v>
      </c>
      <c r="C10">
        <v>54.791113028523398</v>
      </c>
      <c r="D10">
        <v>17.837977936234399</v>
      </c>
      <c r="E10">
        <v>7.7234590343432297</v>
      </c>
      <c r="F10">
        <v>5.8392472582113104</v>
      </c>
      <c r="G10">
        <v>2.13412721066911</v>
      </c>
      <c r="H10">
        <v>2.6349646119489898</v>
      </c>
      <c r="I10">
        <v>0.84248871857821395</v>
      </c>
      <c r="J10">
        <v>0.35460611812936699</v>
      </c>
    </row>
    <row r="11" spans="1:10" x14ac:dyDescent="0.25">
      <c r="A11">
        <v>8</v>
      </c>
      <c r="B11">
        <v>308.46960103078499</v>
      </c>
      <c r="C11">
        <v>57.361590332516997</v>
      </c>
      <c r="D11">
        <v>18.931402232398099</v>
      </c>
      <c r="E11">
        <v>8.2676901291188898</v>
      </c>
      <c r="F11">
        <v>6.2762816034484397</v>
      </c>
      <c r="G11">
        <v>2.3210233682486199</v>
      </c>
      <c r="H11">
        <v>2.8544281967165999</v>
      </c>
      <c r="I11">
        <v>0.92619916157682602</v>
      </c>
      <c r="J11">
        <v>0.39387915112766397</v>
      </c>
    </row>
    <row r="12" spans="1:10" x14ac:dyDescent="0.25">
      <c r="A12">
        <v>9</v>
      </c>
      <c r="B12">
        <v>315.91081456932</v>
      </c>
      <c r="C12">
        <v>59.993722648786502</v>
      </c>
      <c r="D12">
        <v>20.0666887394447</v>
      </c>
      <c r="E12">
        <v>8.83767566460795</v>
      </c>
      <c r="F12">
        <v>6.7358786498293703</v>
      </c>
      <c r="G12">
        <v>2.5199002734659999</v>
      </c>
      <c r="H12">
        <v>3.0870394319755601</v>
      </c>
      <c r="I12">
        <v>1.0162399310822501</v>
      </c>
      <c r="J12">
        <v>0.43655841466689299</v>
      </c>
    </row>
    <row r="13" spans="1:10" x14ac:dyDescent="0.25">
      <c r="A13">
        <v>10</v>
      </c>
      <c r="B13">
        <v>323.35732550825401</v>
      </c>
      <c r="C13">
        <v>62.686898432355399</v>
      </c>
      <c r="D13">
        <v>21.2442141836997</v>
      </c>
      <c r="E13">
        <v>9.4339137016658992</v>
      </c>
      <c r="F13">
        <v>7.2185813149471301</v>
      </c>
      <c r="G13">
        <v>2.7312050937016501</v>
      </c>
      <c r="H13">
        <v>3.3332311481548298</v>
      </c>
      <c r="I13">
        <v>1.1129225598207799</v>
      </c>
      <c r="J13">
        <v>0.48284995809730202</v>
      </c>
    </row>
    <row r="14" spans="1:10" x14ac:dyDescent="0.25">
      <c r="A14">
        <v>11</v>
      </c>
      <c r="B14">
        <v>330.806493911237</v>
      </c>
      <c r="C14">
        <v>65.440464873977405</v>
      </c>
      <c r="D14">
        <v>22.464319820387999</v>
      </c>
      <c r="E14">
        <v>10.056883898431</v>
      </c>
      <c r="F14">
        <v>7.7249191463337201</v>
      </c>
      <c r="G14">
        <v>2.95538457959145</v>
      </c>
      <c r="H14">
        <v>3.5934328133134801</v>
      </c>
      <c r="I14">
        <v>1.21656328140779</v>
      </c>
      <c r="J14">
        <v>0.53296571306305995</v>
      </c>
    </row>
    <row r="16" spans="1:10" x14ac:dyDescent="0.25">
      <c r="B16" t="s">
        <v>111</v>
      </c>
    </row>
    <row r="17" spans="1:10" x14ac:dyDescent="0.25">
      <c r="A17">
        <v>0</v>
      </c>
      <c r="B17">
        <v>1.56794429338255</v>
      </c>
      <c r="C17">
        <v>1.2039211376601799</v>
      </c>
      <c r="D17">
        <v>1.02239478434873</v>
      </c>
      <c r="E17">
        <v>0.90249867688956797</v>
      </c>
      <c r="F17">
        <v>0.86227857260191398</v>
      </c>
      <c r="G17">
        <v>0.74879645800841299</v>
      </c>
      <c r="H17">
        <v>0.71621554320610104</v>
      </c>
      <c r="I17">
        <v>0.57609305521765297</v>
      </c>
      <c r="J17" s="37">
        <v>0.44198881259688699</v>
      </c>
    </row>
    <row r="18" spans="1:10" x14ac:dyDescent="0.25">
      <c r="A18">
        <v>1</v>
      </c>
      <c r="B18">
        <v>1.7359745016221599</v>
      </c>
      <c r="C18">
        <v>1.3336050846493801</v>
      </c>
      <c r="D18">
        <v>1.1353059183926899</v>
      </c>
      <c r="E18">
        <v>1.0047775216652799</v>
      </c>
      <c r="F18">
        <v>0.96122451955027999</v>
      </c>
      <c r="G18">
        <v>0.83801709563020799</v>
      </c>
      <c r="H18">
        <v>0.80289744233320703</v>
      </c>
      <c r="I18">
        <v>0.65141387896338299</v>
      </c>
      <c r="J18" s="37">
        <v>0.50641072044411095</v>
      </c>
    </row>
    <row r="19" spans="1:10" x14ac:dyDescent="0.25">
      <c r="A19">
        <v>2</v>
      </c>
      <c r="B19">
        <v>1.76372195151474</v>
      </c>
      <c r="C19">
        <v>1.35543848550732</v>
      </c>
      <c r="D19">
        <v>1.1565729176762301</v>
      </c>
      <c r="E19">
        <v>1.0261293004719401</v>
      </c>
      <c r="F19">
        <v>0.98283906404104604</v>
      </c>
      <c r="G19">
        <v>0.86004864813959403</v>
      </c>
      <c r="H19">
        <v>0.825301338192173</v>
      </c>
      <c r="I19">
        <v>0.67497908612824697</v>
      </c>
      <c r="J19" s="37">
        <v>0.53106914754571499</v>
      </c>
    </row>
    <row r="20" spans="1:10" x14ac:dyDescent="0.25">
      <c r="A20">
        <v>3</v>
      </c>
      <c r="B20">
        <v>1.76167324101663</v>
      </c>
      <c r="C20">
        <v>1.3542302781873199</v>
      </c>
      <c r="D20">
        <v>1.1580808006430601</v>
      </c>
      <c r="E20">
        <v>1.02988002770302</v>
      </c>
      <c r="F20">
        <v>0.98756561034118995</v>
      </c>
      <c r="G20">
        <v>0.86721610602127597</v>
      </c>
      <c r="H20">
        <v>0.83340852205077298</v>
      </c>
      <c r="I20">
        <v>0.68671366425057601</v>
      </c>
      <c r="J20" s="37">
        <v>0.54626573187565197</v>
      </c>
    </row>
    <row r="21" spans="1:10" x14ac:dyDescent="0.25">
      <c r="A21">
        <v>4</v>
      </c>
      <c r="B21">
        <v>1.74959396607552</v>
      </c>
      <c r="C21">
        <v>1.3451658270376901</v>
      </c>
      <c r="D21">
        <v>1.1527198879079099</v>
      </c>
      <c r="E21">
        <v>1.02740161989856</v>
      </c>
      <c r="F21">
        <v>0.98626611947426401</v>
      </c>
      <c r="G21">
        <v>0.86894279497530402</v>
      </c>
      <c r="H21">
        <v>0.83622823746737396</v>
      </c>
      <c r="I21">
        <v>0.69384854905606097</v>
      </c>
      <c r="J21" s="37">
        <v>0.55752907086542602</v>
      </c>
    </row>
    <row r="22" spans="1:10" x14ac:dyDescent="0.25">
      <c r="A22">
        <v>5</v>
      </c>
      <c r="B22">
        <v>1.78977406824452</v>
      </c>
      <c r="C22">
        <v>1.37614500989648</v>
      </c>
      <c r="D22">
        <v>1.1815849502268401</v>
      </c>
      <c r="E22">
        <v>1.05536611075727</v>
      </c>
      <c r="F22">
        <v>1.01416557511313</v>
      </c>
      <c r="G22">
        <v>0.89631905059813299</v>
      </c>
      <c r="H22">
        <v>0.86370248338001998</v>
      </c>
      <c r="I22">
        <v>0.72132064462101397</v>
      </c>
      <c r="J22" s="37">
        <v>0.58500382073641399</v>
      </c>
    </row>
    <row r="23" spans="1:10" x14ac:dyDescent="0.25">
      <c r="A23">
        <v>6</v>
      </c>
      <c r="B23">
        <v>1.8347786071160599</v>
      </c>
      <c r="C23">
        <v>1.41070154117188</v>
      </c>
      <c r="D23">
        <v>1.2135072092710399</v>
      </c>
      <c r="E23">
        <v>1.08607084898805</v>
      </c>
      <c r="F23">
        <v>1.04470733401184</v>
      </c>
      <c r="G23">
        <v>0.926043908650384</v>
      </c>
      <c r="H23">
        <v>0.89344632637911703</v>
      </c>
      <c r="I23">
        <v>0.75071816748953102</v>
      </c>
      <c r="J23" s="37">
        <v>0.61408246999137495</v>
      </c>
    </row>
    <row r="24" spans="1:10" x14ac:dyDescent="0.25">
      <c r="A24">
        <v>7</v>
      </c>
      <c r="B24">
        <v>1.8931435588066401</v>
      </c>
      <c r="C24">
        <v>1.4553935870616701</v>
      </c>
      <c r="D24">
        <v>1.25415195686235</v>
      </c>
      <c r="E24">
        <v>1.1246102281843999</v>
      </c>
      <c r="F24">
        <v>1.0828035357160799</v>
      </c>
      <c r="G24">
        <v>0.96250109937148598</v>
      </c>
      <c r="H24">
        <v>0.92970088263246797</v>
      </c>
      <c r="I24">
        <v>0.78565434914431098</v>
      </c>
      <c r="J24" s="37">
        <v>0.64777768883918596</v>
      </c>
    </row>
    <row r="25" spans="1:10" x14ac:dyDescent="0.25">
      <c r="A25">
        <v>8</v>
      </c>
      <c r="B25">
        <v>1.9531676736764201</v>
      </c>
      <c r="C25">
        <v>1.50121752473797</v>
      </c>
      <c r="D25">
        <v>1.2957881618056999</v>
      </c>
      <c r="E25">
        <v>1.16407998061413</v>
      </c>
      <c r="F25">
        <v>1.1218204085307999</v>
      </c>
      <c r="G25">
        <v>0.99982852206066397</v>
      </c>
      <c r="H25">
        <v>0.96681754308914003</v>
      </c>
      <c r="I25">
        <v>0.82141384888087698</v>
      </c>
      <c r="J25" s="37">
        <v>0.68226817545326202</v>
      </c>
    </row>
    <row r="26" spans="1:10" x14ac:dyDescent="0.25">
      <c r="A26">
        <v>9</v>
      </c>
      <c r="B26">
        <v>2.0104596563955002</v>
      </c>
      <c r="C26">
        <v>1.5447923603056299</v>
      </c>
      <c r="D26">
        <v>1.33549236723597</v>
      </c>
      <c r="E26">
        <v>1.20184997215864</v>
      </c>
      <c r="F26">
        <v>1.1592220138595899</v>
      </c>
      <c r="G26">
        <v>1.03576092956295</v>
      </c>
      <c r="H26">
        <v>1.00260365076858</v>
      </c>
      <c r="I26">
        <v>0.85612609486802105</v>
      </c>
      <c r="J26" s="37">
        <v>0.71599203849571302</v>
      </c>
    </row>
    <row r="27" spans="1:10" x14ac:dyDescent="0.25">
      <c r="A27">
        <v>10</v>
      </c>
      <c r="B27">
        <v>2.0852988214766901</v>
      </c>
      <c r="C27">
        <v>1.6016911977664301</v>
      </c>
      <c r="D27">
        <v>1.38673394364153</v>
      </c>
      <c r="E27">
        <v>1.2500494015538399</v>
      </c>
      <c r="F27">
        <v>1.2067115984558701</v>
      </c>
      <c r="G27">
        <v>1.08076426797841</v>
      </c>
      <c r="H27">
        <v>1.047193583484</v>
      </c>
      <c r="I27">
        <v>0.89846076312135703</v>
      </c>
      <c r="J27" s="37">
        <v>0.75621841198016704</v>
      </c>
    </row>
    <row r="28" spans="1:10" x14ac:dyDescent="0.25">
      <c r="A28">
        <v>11</v>
      </c>
      <c r="B28">
        <v>2.2193924273151402</v>
      </c>
      <c r="C28">
        <v>1.7039112258422699</v>
      </c>
      <c r="D28">
        <v>1.4772987013105801</v>
      </c>
      <c r="E28">
        <v>1.33381189135373</v>
      </c>
      <c r="F28">
        <v>1.28859366662908</v>
      </c>
      <c r="G28">
        <v>1.1567123629672</v>
      </c>
      <c r="H28">
        <v>1.1218238022915801</v>
      </c>
      <c r="I28">
        <v>0.96681432253191602</v>
      </c>
      <c r="J28">
        <v>0.81863071041633095</v>
      </c>
    </row>
    <row r="30" spans="1:10" x14ac:dyDescent="0.25">
      <c r="B30" t="s">
        <v>112</v>
      </c>
      <c r="C30" t="s">
        <v>113</v>
      </c>
    </row>
    <row r="31" spans="1:10" x14ac:dyDescent="0.25">
      <c r="A31">
        <v>0</v>
      </c>
      <c r="B31">
        <v>60</v>
      </c>
      <c r="C31">
        <v>0.19</v>
      </c>
    </row>
    <row r="32" spans="1:10" x14ac:dyDescent="0.25">
      <c r="A32">
        <v>1</v>
      </c>
      <c r="B32">
        <f t="shared" ref="B32:B41" si="0">B31+($B$42-$B$31)/$A$42</f>
        <v>63.636363636363633</v>
      </c>
      <c r="C32">
        <f t="shared" ref="C32:C41" si="1">C31+($C$42-$C$31)/$A$42</f>
        <v>0.19090909090909092</v>
      </c>
    </row>
    <row r="33" spans="1:10" x14ac:dyDescent="0.25">
      <c r="A33">
        <v>2</v>
      </c>
      <c r="B33">
        <f t="shared" si="0"/>
        <v>67.272727272727266</v>
      </c>
      <c r="C33">
        <f t="shared" si="1"/>
        <v>0.19181818181818183</v>
      </c>
    </row>
    <row r="34" spans="1:10" x14ac:dyDescent="0.25">
      <c r="A34">
        <v>3</v>
      </c>
      <c r="B34">
        <f t="shared" si="0"/>
        <v>70.909090909090907</v>
      </c>
      <c r="C34">
        <f t="shared" si="1"/>
        <v>0.19272727272727275</v>
      </c>
    </row>
    <row r="35" spans="1:10" x14ac:dyDescent="0.25">
      <c r="A35">
        <v>4</v>
      </c>
      <c r="B35">
        <f t="shared" si="0"/>
        <v>74.545454545454547</v>
      </c>
      <c r="C35">
        <f t="shared" si="1"/>
        <v>0.19363636363636366</v>
      </c>
    </row>
    <row r="36" spans="1:10" x14ac:dyDescent="0.25">
      <c r="A36">
        <v>5</v>
      </c>
      <c r="B36">
        <f t="shared" si="0"/>
        <v>78.181818181818187</v>
      </c>
      <c r="C36">
        <f t="shared" si="1"/>
        <v>0.19454545454545458</v>
      </c>
    </row>
    <row r="37" spans="1:10" x14ac:dyDescent="0.25">
      <c r="A37">
        <v>6</v>
      </c>
      <c r="B37">
        <f t="shared" si="0"/>
        <v>81.818181818181827</v>
      </c>
      <c r="C37">
        <f t="shared" si="1"/>
        <v>0.19545454545454549</v>
      </c>
    </row>
    <row r="38" spans="1:10" x14ac:dyDescent="0.25">
      <c r="A38">
        <v>7</v>
      </c>
      <c r="B38">
        <f t="shared" si="0"/>
        <v>85.454545454545467</v>
      </c>
      <c r="C38">
        <f t="shared" si="1"/>
        <v>0.19636363636363641</v>
      </c>
    </row>
    <row r="39" spans="1:10" x14ac:dyDescent="0.25">
      <c r="A39">
        <v>8</v>
      </c>
      <c r="B39">
        <f t="shared" si="0"/>
        <v>89.090909090909108</v>
      </c>
      <c r="C39">
        <f t="shared" si="1"/>
        <v>0.19727272727272732</v>
      </c>
    </row>
    <row r="40" spans="1:10" x14ac:dyDescent="0.25">
      <c r="A40">
        <v>9</v>
      </c>
      <c r="B40">
        <f t="shared" si="0"/>
        <v>92.727272727272748</v>
      </c>
      <c r="C40">
        <f t="shared" si="1"/>
        <v>0.19818181818181824</v>
      </c>
    </row>
    <row r="41" spans="1:10" x14ac:dyDescent="0.25">
      <c r="A41">
        <v>10</v>
      </c>
      <c r="B41">
        <f t="shared" si="0"/>
        <v>96.363636363636388</v>
      </c>
      <c r="C41">
        <f t="shared" si="1"/>
        <v>0.19909090909090915</v>
      </c>
    </row>
    <row r="42" spans="1:10" x14ac:dyDescent="0.25">
      <c r="A42">
        <v>11</v>
      </c>
      <c r="B42">
        <v>100</v>
      </c>
      <c r="C42">
        <v>0.2</v>
      </c>
    </row>
    <row r="45" spans="1:10" x14ac:dyDescent="0.25">
      <c r="B45" t="s">
        <v>114</v>
      </c>
    </row>
    <row r="46" spans="1:10" x14ac:dyDescent="0.25">
      <c r="B46">
        <v>-82.45</v>
      </c>
      <c r="C46">
        <v>32.28</v>
      </c>
      <c r="D46">
        <v>96.75</v>
      </c>
      <c r="E46">
        <v>134.9</v>
      </c>
      <c r="F46">
        <v>152</v>
      </c>
      <c r="G46">
        <v>196.5</v>
      </c>
      <c r="H46">
        <v>187.2</v>
      </c>
      <c r="I46">
        <v>234.7</v>
      </c>
      <c r="J46">
        <v>267</v>
      </c>
    </row>
    <row r="48" spans="1:10" x14ac:dyDescent="0.25">
      <c r="B48" t="s">
        <v>115</v>
      </c>
    </row>
    <row r="49" spans="1:20" x14ac:dyDescent="0.25">
      <c r="B49">
        <v>4641</v>
      </c>
      <c r="C49">
        <v>4484</v>
      </c>
      <c r="D49">
        <v>4257</v>
      </c>
      <c r="E49">
        <v>3648</v>
      </c>
      <c r="F49">
        <v>3797</v>
      </c>
      <c r="G49">
        <v>3375</v>
      </c>
      <c r="H49">
        <v>3334</v>
      </c>
      <c r="I49">
        <v>3032</v>
      </c>
      <c r="J49">
        <v>2737</v>
      </c>
    </row>
    <row r="51" spans="1:20" x14ac:dyDescent="0.25">
      <c r="B51" t="s">
        <v>116</v>
      </c>
    </row>
    <row r="52" spans="1:20" x14ac:dyDescent="0.25">
      <c r="B52">
        <v>1.15E-2</v>
      </c>
      <c r="C52">
        <v>9.8599999999999993E-2</v>
      </c>
      <c r="D52">
        <v>0.15240000000000001</v>
      </c>
      <c r="E52">
        <v>0.18479999999999999</v>
      </c>
      <c r="F52">
        <v>0.20100000000000001</v>
      </c>
      <c r="G52">
        <v>0.25390000000000001</v>
      </c>
      <c r="H52">
        <v>0.22220000000000001</v>
      </c>
      <c r="I52">
        <v>0.30070000000000002</v>
      </c>
      <c r="J52">
        <v>0.3498</v>
      </c>
    </row>
    <row r="54" spans="1:20" x14ac:dyDescent="0.25">
      <c r="B54" t="s">
        <v>117</v>
      </c>
      <c r="L54" t="s">
        <v>124</v>
      </c>
    </row>
    <row r="55" spans="1:20" x14ac:dyDescent="0.25">
      <c r="A55">
        <v>0</v>
      </c>
      <c r="B55">
        <f>B$49/100*EXP(5.372697*(1+B$52)*(1-(B$46+273.15)/($B31+273.15)))</f>
        <v>474.00568122108825</v>
      </c>
      <c r="C55">
        <f t="shared" ref="C55:J55" si="2">C$49/100*EXP(5.372697*(1+C$52)*(1-(C$46+273.15)/($B31+273.15)))</f>
        <v>73.274893465001199</v>
      </c>
      <c r="D55">
        <f t="shared" si="2"/>
        <v>21.502338569273125</v>
      </c>
      <c r="E55">
        <f t="shared" si="2"/>
        <v>8.7201212994237842</v>
      </c>
      <c r="F55">
        <f t="shared" si="2"/>
        <v>6.3910349442802712</v>
      </c>
      <c r="G55">
        <f t="shared" si="2"/>
        <v>2.1355677542261389</v>
      </c>
      <c r="H55">
        <f t="shared" si="2"/>
        <v>2.7171909818084297</v>
      </c>
      <c r="I55">
        <f t="shared" si="2"/>
        <v>0.77665528242788273</v>
      </c>
      <c r="J55">
        <f t="shared" si="2"/>
        <v>0.30223088788785202</v>
      </c>
      <c r="L55">
        <f>B55/$J55</f>
        <v>1568.3561813740766</v>
      </c>
      <c r="M55">
        <f t="shared" ref="M55:Q55" si="3">C55/$J55</f>
        <v>242.44673989837568</v>
      </c>
      <c r="N55">
        <f t="shared" si="3"/>
        <v>71.145403831960209</v>
      </c>
      <c r="O55">
        <f t="shared" si="3"/>
        <v>28.852515242120241</v>
      </c>
      <c r="P55">
        <f t="shared" si="3"/>
        <v>21.146200472573057</v>
      </c>
      <c r="Q55">
        <f t="shared" si="3"/>
        <v>7.0660142288917145</v>
      </c>
      <c r="R55">
        <f>H55/$J55</f>
        <v>8.9904476699836522</v>
      </c>
      <c r="S55">
        <f>I55/$J55</f>
        <v>2.569741590131827</v>
      </c>
      <c r="T55">
        <f>J55/$J55</f>
        <v>1</v>
      </c>
    </row>
    <row r="56" spans="1:20" x14ac:dyDescent="0.25">
      <c r="A56">
        <v>1</v>
      </c>
      <c r="B56">
        <f t="shared" ref="B56:J56" si="4">B$49/100*EXP(5.372697*(1+B$52)*(1-(B$46+273.15)/($B32+273.15)))</f>
        <v>490.19689414243192</v>
      </c>
      <c r="C56">
        <f t="shared" si="4"/>
        <v>77.683699007103797</v>
      </c>
      <c r="D56">
        <f t="shared" si="4"/>
        <v>23.159085450070627</v>
      </c>
      <c r="E56">
        <f t="shared" si="4"/>
        <v>9.4859904977923879</v>
      </c>
      <c r="F56">
        <f t="shared" si="4"/>
        <v>6.9852878515445278</v>
      </c>
      <c r="G56">
        <f t="shared" si="4"/>
        <v>2.3661749907963086</v>
      </c>
      <c r="H56">
        <f t="shared" si="4"/>
        <v>2.9968724219747416</v>
      </c>
      <c r="I56">
        <f t="shared" si="4"/>
        <v>0.87132741298294969</v>
      </c>
      <c r="J56">
        <f t="shared" si="4"/>
        <v>0.34314258472510462</v>
      </c>
      <c r="L56">
        <f t="shared" ref="L56:L66" si="5">B56/$J56</f>
        <v>1428.5516166264649</v>
      </c>
      <c r="M56">
        <f t="shared" ref="M56:M66" si="6">C56/$J56</f>
        <v>226.38897783362296</v>
      </c>
      <c r="N56">
        <f t="shared" ref="N56:N66" si="7">D56/$J56</f>
        <v>67.491143568273898</v>
      </c>
      <c r="O56">
        <f t="shared" ref="O56:O66" si="8">E56/$J56</f>
        <v>27.644457202511667</v>
      </c>
      <c r="P56">
        <f t="shared" ref="P56:P66" si="9">F56/$J56</f>
        <v>20.356808401208845</v>
      </c>
      <c r="Q56">
        <f t="shared" ref="Q56:Q66" si="10">G56/$J56</f>
        <v>6.8956028663474633</v>
      </c>
      <c r="R56">
        <f t="shared" ref="R56:R66" si="11">H56/$J56</f>
        <v>8.7336068310366368</v>
      </c>
      <c r="S56">
        <f t="shared" ref="S56:S66" si="12">I56/$J56</f>
        <v>2.5392575907795876</v>
      </c>
      <c r="T56">
        <f t="shared" ref="T56:T66" si="13">J56/$J56</f>
        <v>1</v>
      </c>
    </row>
    <row r="57" spans="1:20" x14ac:dyDescent="0.25">
      <c r="A57">
        <v>2</v>
      </c>
      <c r="B57">
        <f t="shared" ref="B57:J57" si="14">B$49/100*EXP(5.372697*(1+B$52)*(1-(B$46+273.15)/($B33+273.15)))</f>
        <v>506.57753856765635</v>
      </c>
      <c r="C57">
        <f t="shared" si="14"/>
        <v>82.255036175217541</v>
      </c>
      <c r="D57">
        <f t="shared" si="14"/>
        <v>24.903961530095554</v>
      </c>
      <c r="E57">
        <f t="shared" si="14"/>
        <v>10.30058238618872</v>
      </c>
      <c r="F57">
        <f t="shared" si="14"/>
        <v>7.6203075444043442</v>
      </c>
      <c r="G57">
        <f t="shared" si="14"/>
        <v>2.6159471125839646</v>
      </c>
      <c r="H57">
        <f t="shared" si="14"/>
        <v>3.2984306435527273</v>
      </c>
      <c r="I57">
        <f t="shared" si="14"/>
        <v>0.97514066294192292</v>
      </c>
      <c r="J57">
        <f t="shared" si="14"/>
        <v>0.38853708652152302</v>
      </c>
      <c r="L57">
        <f t="shared" si="5"/>
        <v>1303.8074257027056</v>
      </c>
      <c r="M57">
        <f t="shared" si="6"/>
        <v>211.70446536166381</v>
      </c>
      <c r="N57">
        <f t="shared" si="7"/>
        <v>64.09674235490516</v>
      </c>
      <c r="O57">
        <f t="shared" si="8"/>
        <v>26.511194795861833</v>
      </c>
      <c r="P57">
        <f t="shared" si="9"/>
        <v>19.612818978561567</v>
      </c>
      <c r="Q57">
        <f t="shared" si="10"/>
        <v>6.7328118816247269</v>
      </c>
      <c r="R57">
        <f t="shared" si="11"/>
        <v>8.4893585656977191</v>
      </c>
      <c r="S57">
        <f t="shared" si="12"/>
        <v>2.5097749912939262</v>
      </c>
      <c r="T57">
        <f t="shared" si="13"/>
        <v>1</v>
      </c>
    </row>
    <row r="58" spans="1:20" x14ac:dyDescent="0.25">
      <c r="A58">
        <v>3</v>
      </c>
      <c r="B58">
        <f t="shared" ref="B58:J58" si="15">B$49/100*EXP(5.372697*(1+B$52)*(1-(B$46+273.15)/($B34+273.15)))</f>
        <v>523.14195439210164</v>
      </c>
      <c r="C58">
        <f t="shared" si="15"/>
        <v>86.990171402679863</v>
      </c>
      <c r="D58">
        <f t="shared" si="15"/>
        <v>26.739213367462646</v>
      </c>
      <c r="E58">
        <f t="shared" si="15"/>
        <v>11.16566453581483</v>
      </c>
      <c r="F58">
        <f t="shared" si="15"/>
        <v>8.2977801412854166</v>
      </c>
      <c r="G58">
        <f t="shared" si="15"/>
        <v>2.8859567609027272</v>
      </c>
      <c r="H58">
        <f t="shared" si="15"/>
        <v>3.6229829463657732</v>
      </c>
      <c r="I58">
        <f t="shared" si="15"/>
        <v>1.0887290344921152</v>
      </c>
      <c r="J58">
        <f t="shared" si="15"/>
        <v>0.43878298471986582</v>
      </c>
      <c r="L58">
        <f t="shared" si="5"/>
        <v>1192.2567023105819</v>
      </c>
      <c r="M58">
        <f t="shared" si="6"/>
        <v>198.2532924749062</v>
      </c>
      <c r="N58">
        <f t="shared" si="7"/>
        <v>60.939494690145928</v>
      </c>
      <c r="O58">
        <f t="shared" si="8"/>
        <v>25.446894990568914</v>
      </c>
      <c r="P58">
        <f t="shared" si="9"/>
        <v>18.910897710819405</v>
      </c>
      <c r="Q58">
        <f t="shared" si="10"/>
        <v>6.5771847619506518</v>
      </c>
      <c r="R58">
        <f t="shared" si="11"/>
        <v>8.2568902453653941</v>
      </c>
      <c r="S58">
        <f t="shared" si="12"/>
        <v>2.4812471595433387</v>
      </c>
      <c r="T58">
        <f t="shared" si="13"/>
        <v>1</v>
      </c>
    </row>
    <row r="59" spans="1:20" x14ac:dyDescent="0.25">
      <c r="A59">
        <v>4</v>
      </c>
      <c r="B59">
        <f t="shared" ref="B59:J59" si="16">B$49/100*EXP(5.372697*(1+B$52)*(1-(B$46+273.15)/($B35+273.15)))</f>
        <v>539.88453353980447</v>
      </c>
      <c r="C59">
        <f t="shared" si="16"/>
        <v>91.890249939187441</v>
      </c>
      <c r="D59">
        <f t="shared" si="16"/>
        <v>28.667042968632394</v>
      </c>
      <c r="E59">
        <f t="shared" si="16"/>
        <v>12.083000718671407</v>
      </c>
      <c r="F59">
        <f t="shared" si="16"/>
        <v>9.0193998810490559</v>
      </c>
      <c r="G59">
        <f t="shared" si="16"/>
        <v>3.1773008978851616</v>
      </c>
      <c r="H59">
        <f t="shared" si="16"/>
        <v>3.9716655566183814</v>
      </c>
      <c r="I59">
        <f t="shared" si="16"/>
        <v>1.2127503655267564</v>
      </c>
      <c r="J59">
        <f t="shared" si="16"/>
        <v>0.49426777914733483</v>
      </c>
      <c r="L59">
        <f t="shared" si="5"/>
        <v>1092.2915802263369</v>
      </c>
      <c r="M59">
        <f t="shared" si="6"/>
        <v>185.91187574012619</v>
      </c>
      <c r="N59">
        <f t="shared" si="7"/>
        <v>57.99901223196489</v>
      </c>
      <c r="O59">
        <f t="shared" si="8"/>
        <v>24.446264208271646</v>
      </c>
      <c r="P59">
        <f t="shared" si="9"/>
        <v>18.248002927903762</v>
      </c>
      <c r="Q59">
        <f t="shared" si="10"/>
        <v>6.4282986509182285</v>
      </c>
      <c r="R59">
        <f t="shared" si="11"/>
        <v>8.0354530968414171</v>
      </c>
      <c r="S59">
        <f t="shared" si="12"/>
        <v>2.4536302318125642</v>
      </c>
      <c r="T59">
        <f t="shared" si="13"/>
        <v>1</v>
      </c>
    </row>
    <row r="60" spans="1:20" x14ac:dyDescent="0.25">
      <c r="A60">
        <v>5</v>
      </c>
      <c r="B60">
        <f t="shared" ref="B60:J60" si="17">B$49/100*EXP(5.372697*(1+B$52)*(1-(B$46+273.15)/($B36+273.15)))</f>
        <v>556.79972468720985</v>
      </c>
      <c r="C60">
        <f t="shared" si="17"/>
        <v>96.956297787267545</v>
      </c>
      <c r="D60">
        <f t="shared" si="17"/>
        <v>30.689605440660326</v>
      </c>
      <c r="E60">
        <f t="shared" si="17"/>
        <v>13.054348540513958</v>
      </c>
      <c r="F60">
        <f t="shared" si="17"/>
        <v>9.7868668298699681</v>
      </c>
      <c r="G60">
        <f t="shared" si="17"/>
        <v>3.4910996353941885</v>
      </c>
      <c r="H60">
        <f t="shared" si="17"/>
        <v>4.3456322499396087</v>
      </c>
      <c r="I60">
        <f t="shared" si="17"/>
        <v>1.3478860356961564</v>
      </c>
      <c r="J60">
        <f t="shared" si="17"/>
        <v>0.55539804884025301</v>
      </c>
      <c r="L60">
        <f t="shared" si="5"/>
        <v>1002.5237320330594</v>
      </c>
      <c r="M60">
        <f t="shared" si="6"/>
        <v>174.57082895722363</v>
      </c>
      <c r="N60">
        <f t="shared" si="7"/>
        <v>55.256955808081095</v>
      </c>
      <c r="O60">
        <f t="shared" si="8"/>
        <v>23.504491180286319</v>
      </c>
      <c r="P60">
        <f t="shared" si="9"/>
        <v>17.62135616123658</v>
      </c>
      <c r="Q60">
        <f t="shared" si="10"/>
        <v>6.2857614330552325</v>
      </c>
      <c r="R60">
        <f t="shared" si="11"/>
        <v>7.824356349493633</v>
      </c>
      <c r="S60">
        <f t="shared" si="12"/>
        <v>2.4268829148945095</v>
      </c>
      <c r="T60">
        <f t="shared" si="13"/>
        <v>1</v>
      </c>
    </row>
    <row r="61" spans="1:20" x14ac:dyDescent="0.25">
      <c r="A61">
        <v>6</v>
      </c>
      <c r="B61">
        <f t="shared" ref="B61:J61" si="18">B$49/100*EXP(5.372697*(1+B$52)*(1-(B$46+273.15)/($B37+273.15)))</f>
        <v>573.88203752840127</v>
      </c>
      <c r="C61">
        <f t="shared" si="18"/>
        <v>102.18922380357165</v>
      </c>
      <c r="D61">
        <f t="shared" si="18"/>
        <v>32.809006827804062</v>
      </c>
      <c r="E61">
        <f t="shared" si="18"/>
        <v>14.081457147835705</v>
      </c>
      <c r="F61">
        <f t="shared" si="18"/>
        <v>10.601884623747807</v>
      </c>
      <c r="G61">
        <f t="shared" si="18"/>
        <v>3.8284950223267153</v>
      </c>
      <c r="H61">
        <f t="shared" si="18"/>
        <v>4.7460529529912669</v>
      </c>
      <c r="I61">
        <f t="shared" si="18"/>
        <v>1.4948406188175418</v>
      </c>
      <c r="J61">
        <f t="shared" si="18"/>
        <v>0.62259958248489278</v>
      </c>
      <c r="L61">
        <f t="shared" si="5"/>
        <v>921.75140117818239</v>
      </c>
      <c r="M61">
        <f t="shared" si="6"/>
        <v>164.13313898431861</v>
      </c>
      <c r="N61">
        <f t="shared" si="7"/>
        <v>52.69680184631374</v>
      </c>
      <c r="O61">
        <f t="shared" si="8"/>
        <v>22.617196580239256</v>
      </c>
      <c r="P61">
        <f t="shared" si="9"/>
        <v>17.028415890409082</v>
      </c>
      <c r="Q61">
        <f t="shared" si="10"/>
        <v>6.1492091065120702</v>
      </c>
      <c r="R61">
        <f t="shared" si="11"/>
        <v>7.6229619911549307</v>
      </c>
      <c r="S61">
        <f t="shared" si="12"/>
        <v>2.4009663046213396</v>
      </c>
      <c r="T61">
        <f t="shared" si="13"/>
        <v>1</v>
      </c>
    </row>
    <row r="62" spans="1:20" x14ac:dyDescent="0.25">
      <c r="A62">
        <v>7</v>
      </c>
      <c r="B62">
        <f t="shared" ref="B62:J62" si="19">B$49/100*EXP(5.372697*(1+B$52)*(1-(B$46+273.15)/($B38+273.15)))</f>
        <v>591.12604660974978</v>
      </c>
      <c r="C62">
        <f t="shared" si="19"/>
        <v>107.5898219469187</v>
      </c>
      <c r="D62">
        <f t="shared" si="19"/>
        <v>35.027302129332938</v>
      </c>
      <c r="E62">
        <f t="shared" si="19"/>
        <v>15.166065012892163</v>
      </c>
      <c r="F62">
        <f t="shared" si="19"/>
        <v>11.466158252487675</v>
      </c>
      <c r="G62">
        <f t="shared" si="19"/>
        <v>4.1906497954957</v>
      </c>
      <c r="H62">
        <f t="shared" si="19"/>
        <v>5.1741123289180191</v>
      </c>
      <c r="I62">
        <f t="shared" si="19"/>
        <v>1.654341483753585</v>
      </c>
      <c r="J62">
        <f t="shared" si="19"/>
        <v>0.69631746832675778</v>
      </c>
      <c r="L62">
        <f t="shared" si="5"/>
        <v>848.93180696761533</v>
      </c>
      <c r="M62">
        <f t="shared" si="6"/>
        <v>154.51259926805471</v>
      </c>
      <c r="N62">
        <f t="shared" si="7"/>
        <v>50.303638387103959</v>
      </c>
      <c r="O62">
        <f t="shared" si="8"/>
        <v>21.780388547965096</v>
      </c>
      <c r="P62">
        <f t="shared" si="9"/>
        <v>16.466854235383053</v>
      </c>
      <c r="Q62">
        <f t="shared" si="10"/>
        <v>6.018303412042469</v>
      </c>
      <c r="R62">
        <f t="shared" si="11"/>
        <v>7.4306800622873164</v>
      </c>
      <c r="S62">
        <f t="shared" si="12"/>
        <v>2.3758437192864728</v>
      </c>
      <c r="T62">
        <f t="shared" si="13"/>
        <v>1</v>
      </c>
    </row>
    <row r="63" spans="1:20" x14ac:dyDescent="0.25">
      <c r="A63">
        <v>8</v>
      </c>
      <c r="B63">
        <f t="shared" ref="B63:J63" si="20">B$49/100*EXP(5.372697*(1+B$52)*(1-(B$46+273.15)/($B39+273.15)))</f>
        <v>608.52639476073068</v>
      </c>
      <c r="C63">
        <f t="shared" si="20"/>
        <v>113.15877365596546</v>
      </c>
      <c r="D63">
        <f t="shared" si="20"/>
        <v>37.346493494821722</v>
      </c>
      <c r="E63">
        <f t="shared" si="20"/>
        <v>16.309897800170926</v>
      </c>
      <c r="F63">
        <f t="shared" si="20"/>
        <v>12.381391890439215</v>
      </c>
      <c r="G63">
        <f t="shared" si="20"/>
        <v>4.5787460991813775</v>
      </c>
      <c r="H63">
        <f t="shared" si="20"/>
        <v>5.6310083517045681</v>
      </c>
      <c r="I63">
        <f t="shared" si="20"/>
        <v>1.8271383460197381</v>
      </c>
      <c r="J63">
        <f t="shared" si="20"/>
        <v>0.77701614358821158</v>
      </c>
      <c r="L63">
        <f t="shared" si="5"/>
        <v>783.15798169983202</v>
      </c>
      <c r="M63">
        <f t="shared" si="6"/>
        <v>145.63246155144907</v>
      </c>
      <c r="N63">
        <f t="shared" si="7"/>
        <v>48.063986576080609</v>
      </c>
      <c r="O63">
        <f t="shared" si="8"/>
        <v>20.99042334545695</v>
      </c>
      <c r="P63">
        <f t="shared" si="9"/>
        <v>15.934536228890595</v>
      </c>
      <c r="Q63">
        <f t="shared" si="10"/>
        <v>5.8927296903215121</v>
      </c>
      <c r="R63">
        <f t="shared" si="11"/>
        <v>7.2469644268919904</v>
      </c>
      <c r="S63">
        <f t="shared" si="12"/>
        <v>2.3514805465715658</v>
      </c>
      <c r="T63">
        <f t="shared" si="13"/>
        <v>1</v>
      </c>
    </row>
    <row r="64" spans="1:20" x14ac:dyDescent="0.25">
      <c r="A64">
        <v>9</v>
      </c>
      <c r="B64">
        <f t="shared" ref="B64:J64" si="21">B$49/100*EXP(5.372697*(1+B$52)*(1-(B$46+273.15)/($B40+273.15)))</f>
        <v>626.07779614647131</v>
      </c>
      <c r="C64">
        <f t="shared" si="21"/>
        <v>118.89665034032251</v>
      </c>
      <c r="D64">
        <f t="shared" si="21"/>
        <v>39.768528592717651</v>
      </c>
      <c r="E64">
        <f t="shared" si="21"/>
        <v>17.514666317132136</v>
      </c>
      <c r="F64">
        <f t="shared" si="21"/>
        <v>13.349286778752756</v>
      </c>
      <c r="G64">
        <f t="shared" si="21"/>
        <v>4.9939841783235321</v>
      </c>
      <c r="H64">
        <f t="shared" si="21"/>
        <v>6.1179508742788453</v>
      </c>
      <c r="I64">
        <f t="shared" si="21"/>
        <v>2.0140027725084684</v>
      </c>
      <c r="J64">
        <f t="shared" si="21"/>
        <v>0.86517940361256962</v>
      </c>
      <c r="L64">
        <f t="shared" si="5"/>
        <v>723.63927473570686</v>
      </c>
      <c r="M64">
        <f t="shared" si="6"/>
        <v>137.42427275067777</v>
      </c>
      <c r="N64">
        <f t="shared" si="7"/>
        <v>45.965644150408068</v>
      </c>
      <c r="O64">
        <f t="shared" si="8"/>
        <v>20.243970492130746</v>
      </c>
      <c r="P64">
        <f t="shared" si="9"/>
        <v>15.429501353144341</v>
      </c>
      <c r="Q64">
        <f t="shared" si="10"/>
        <v>5.7721949430038162</v>
      </c>
      <c r="R64">
        <f t="shared" si="11"/>
        <v>7.0713089663637962</v>
      </c>
      <c r="S64">
        <f t="shared" si="12"/>
        <v>2.327844102736345</v>
      </c>
      <c r="T64">
        <f t="shared" si="13"/>
        <v>1</v>
      </c>
    </row>
    <row r="65" spans="1:20" x14ac:dyDescent="0.25">
      <c r="A65">
        <v>10</v>
      </c>
      <c r="B65">
        <f t="shared" ref="B65:J65" si="22">B$49/100*EXP(5.372697*(1+B$52)*(1-(B$46+273.15)/($B41+273.15)))</f>
        <v>643.77503896643373</v>
      </c>
      <c r="C65">
        <f t="shared" si="22"/>
        <v>124.80391596987113</v>
      </c>
      <c r="D65">
        <f t="shared" si="22"/>
        <v>42.295299147547468</v>
      </c>
      <c r="E65">
        <f t="shared" si="22"/>
        <v>18.782064551498468</v>
      </c>
      <c r="F65">
        <f t="shared" si="22"/>
        <v>14.371539163394733</v>
      </c>
      <c r="G65">
        <f t="shared" si="22"/>
        <v>5.4375810501878323</v>
      </c>
      <c r="H65">
        <f t="shared" si="22"/>
        <v>6.6361601949627893</v>
      </c>
      <c r="I65">
        <f t="shared" si="22"/>
        <v>2.2157276418250094</v>
      </c>
      <c r="J65">
        <f t="shared" si="22"/>
        <v>0.96131037112099127</v>
      </c>
      <c r="L65">
        <f t="shared" si="5"/>
        <v>669.68489918164812</v>
      </c>
      <c r="M65">
        <f t="shared" si="6"/>
        <v>129.82686936409138</v>
      </c>
      <c r="N65">
        <f t="shared" si="7"/>
        <v>43.997547949291963</v>
      </c>
      <c r="O65">
        <f t="shared" si="8"/>
        <v>19.537981817044752</v>
      </c>
      <c r="P65">
        <f t="shared" si="9"/>
        <v>14.949947067184944</v>
      </c>
      <c r="Q65">
        <f t="shared" si="10"/>
        <v>5.6564260758437754</v>
      </c>
      <c r="R65">
        <f t="shared" si="11"/>
        <v>6.9032441491547756</v>
      </c>
      <c r="S65">
        <f t="shared" si="12"/>
        <v>2.3049035029563165</v>
      </c>
      <c r="T65">
        <f t="shared" si="13"/>
        <v>1</v>
      </c>
    </row>
    <row r="66" spans="1:20" x14ac:dyDescent="0.25">
      <c r="A66">
        <v>11</v>
      </c>
      <c r="B66">
        <f t="shared" ref="B66:J66" si="23">B$49/100*EXP(5.372697*(1+B$52)*(1-(B$46+273.15)/($B42+273.15)))</f>
        <v>661.61298782247422</v>
      </c>
      <c r="C66">
        <f t="shared" si="23"/>
        <v>130.88092974795487</v>
      </c>
      <c r="D66">
        <f t="shared" si="23"/>
        <v>44.928639640776062</v>
      </c>
      <c r="E66">
        <f t="shared" si="23"/>
        <v>20.113767796862099</v>
      </c>
      <c r="F66">
        <f t="shared" si="23"/>
        <v>15.449838292667454</v>
      </c>
      <c r="G66">
        <f t="shared" si="23"/>
        <v>5.9107691591829044</v>
      </c>
      <c r="H66">
        <f t="shared" si="23"/>
        <v>7.1868656266269593</v>
      </c>
      <c r="I66">
        <f t="shared" si="23"/>
        <v>2.4331265628155738</v>
      </c>
      <c r="J66">
        <f t="shared" si="23"/>
        <v>1.0659314261261199</v>
      </c>
      <c r="L66">
        <f t="shared" si="5"/>
        <v>620.69001026356159</v>
      </c>
      <c r="M66">
        <f t="shared" si="6"/>
        <v>122.78550621554633</v>
      </c>
      <c r="N66">
        <f t="shared" si="7"/>
        <v>42.149652913470021</v>
      </c>
      <c r="O66">
        <f t="shared" si="8"/>
        <v>18.869663942605495</v>
      </c>
      <c r="P66">
        <f t="shared" si="9"/>
        <v>14.494214087313573</v>
      </c>
      <c r="Q66">
        <f t="shared" si="10"/>
        <v>5.5451683047419111</v>
      </c>
      <c r="R66">
        <f t="shared" si="11"/>
        <v>6.7423339348816764</v>
      </c>
      <c r="S66">
        <f t="shared" si="12"/>
        <v>2.2826295418066498</v>
      </c>
      <c r="T66">
        <f t="shared" si="13"/>
        <v>1</v>
      </c>
    </row>
    <row r="68" spans="1:20" x14ac:dyDescent="0.25">
      <c r="B68" t="s">
        <v>118</v>
      </c>
    </row>
    <row r="69" spans="1:20" x14ac:dyDescent="0.25">
      <c r="A69">
        <v>0</v>
      </c>
      <c r="B69">
        <f>B55/($C31*10)</f>
        <v>249.47667432688857</v>
      </c>
      <c r="C69">
        <f t="shared" ref="C69:J69" si="24">C55/($C31*10)</f>
        <v>38.565733402632212</v>
      </c>
      <c r="D69">
        <f t="shared" si="24"/>
        <v>11.317020299617434</v>
      </c>
      <c r="E69">
        <f t="shared" si="24"/>
        <v>4.589537526012518</v>
      </c>
      <c r="F69">
        <f t="shared" si="24"/>
        <v>3.3637026022527743</v>
      </c>
      <c r="G69">
        <f t="shared" si="24"/>
        <v>1.1239830285400731</v>
      </c>
      <c r="H69">
        <f t="shared" si="24"/>
        <v>1.4301005167412788</v>
      </c>
      <c r="I69">
        <f t="shared" si="24"/>
        <v>0.40876593811993828</v>
      </c>
      <c r="J69">
        <f t="shared" si="24"/>
        <v>0.15906888836202737</v>
      </c>
      <c r="L69">
        <v>1.76032742037875</v>
      </c>
    </row>
    <row r="70" spans="1:20" x14ac:dyDescent="0.25">
      <c r="A70">
        <v>1</v>
      </c>
      <c r="B70">
        <f t="shared" ref="B70:J70" si="25">B56/($C32*10)</f>
        <v>256.76980169365481</v>
      </c>
      <c r="C70">
        <f t="shared" si="25"/>
        <v>40.691461384673417</v>
      </c>
      <c r="D70">
        <f t="shared" si="25"/>
        <v>12.130949521465567</v>
      </c>
      <c r="E70">
        <f t="shared" si="25"/>
        <v>4.968852165510298</v>
      </c>
      <c r="F70">
        <f t="shared" si="25"/>
        <v>3.6589603031899904</v>
      </c>
      <c r="G70">
        <f t="shared" si="25"/>
        <v>1.2394249951790186</v>
      </c>
      <c r="H70">
        <f t="shared" si="25"/>
        <v>1.5697903162724836</v>
      </c>
      <c r="I70">
        <f t="shared" si="25"/>
        <v>0.45640959727678315</v>
      </c>
      <c r="J70">
        <f t="shared" si="25"/>
        <v>0.17974135390362622</v>
      </c>
      <c r="L70">
        <v>1.4152598647060901</v>
      </c>
    </row>
    <row r="71" spans="1:20" x14ac:dyDescent="0.25">
      <c r="A71">
        <v>2</v>
      </c>
      <c r="B71">
        <f t="shared" ref="B71:J71" si="26">B57/($C33*10)</f>
        <v>264.09255565138477</v>
      </c>
      <c r="C71">
        <f t="shared" si="26"/>
        <v>42.88177241362051</v>
      </c>
      <c r="D71">
        <f t="shared" si="26"/>
        <v>12.983107906684884</v>
      </c>
      <c r="E71">
        <f t="shared" si="26"/>
        <v>5.3699718600983841</v>
      </c>
      <c r="F71">
        <f t="shared" si="26"/>
        <v>3.9726721795472879</v>
      </c>
      <c r="G71">
        <f t="shared" si="26"/>
        <v>1.3637638975556212</v>
      </c>
      <c r="H71">
        <f t="shared" si="26"/>
        <v>1.7195609990085305</v>
      </c>
      <c r="I71">
        <f t="shared" si="26"/>
        <v>0.50836717025408296</v>
      </c>
      <c r="J71">
        <f t="shared" si="26"/>
        <v>0.20255487922922999</v>
      </c>
      <c r="L71">
        <v>1.3738653625055599</v>
      </c>
    </row>
    <row r="72" spans="1:20" x14ac:dyDescent="0.25">
      <c r="A72">
        <v>3</v>
      </c>
      <c r="B72">
        <f t="shared" ref="B72:J72" si="27">B58/($C34*10)</f>
        <v>271.44158010910934</v>
      </c>
      <c r="C72">
        <f t="shared" si="27"/>
        <v>45.136409690069733</v>
      </c>
      <c r="D72">
        <f t="shared" si="27"/>
        <v>13.874120143494768</v>
      </c>
      <c r="E72">
        <f t="shared" si="27"/>
        <v>5.7935051836775058</v>
      </c>
      <c r="F72">
        <f t="shared" si="27"/>
        <v>4.3054519601009229</v>
      </c>
      <c r="G72">
        <f t="shared" si="27"/>
        <v>1.4974303948080188</v>
      </c>
      <c r="H72">
        <f t="shared" si="27"/>
        <v>1.8798496419822406</v>
      </c>
      <c r="I72">
        <f t="shared" si="27"/>
        <v>0.56490657450062576</v>
      </c>
      <c r="J72">
        <f t="shared" si="27"/>
        <v>0.22767041659993034</v>
      </c>
      <c r="L72">
        <v>1.4832852425159699</v>
      </c>
    </row>
    <row r="73" spans="1:20" x14ac:dyDescent="0.25">
      <c r="A73">
        <v>4</v>
      </c>
      <c r="B73">
        <f t="shared" ref="B73:J73" si="28">B59/($C35*10)</f>
        <v>278.81360887032156</v>
      </c>
      <c r="C73">
        <f t="shared" si="28"/>
        <v>47.455058654040457</v>
      </c>
      <c r="D73">
        <f t="shared" si="28"/>
        <v>14.804576180983865</v>
      </c>
      <c r="E73">
        <f t="shared" si="28"/>
        <v>6.2400473195016648</v>
      </c>
      <c r="F73">
        <f t="shared" si="28"/>
        <v>4.6579060418563198</v>
      </c>
      <c r="G73">
        <f t="shared" si="28"/>
        <v>1.6408596186261397</v>
      </c>
      <c r="H73">
        <f t="shared" si="28"/>
        <v>2.0510948883944691</v>
      </c>
      <c r="I73">
        <f t="shared" si="28"/>
        <v>0.62630300567109476</v>
      </c>
      <c r="J73">
        <f t="shared" si="28"/>
        <v>0.25525566059252031</v>
      </c>
      <c r="L73">
        <v>1.79900622769644</v>
      </c>
    </row>
    <row r="74" spans="1:20" x14ac:dyDescent="0.25">
      <c r="A74">
        <v>5</v>
      </c>
      <c r="B74">
        <f t="shared" ref="B74:J74" si="29">B60/($C36*10)</f>
        <v>286.20546596071529</v>
      </c>
      <c r="C74">
        <f t="shared" si="29"/>
        <v>49.837349329903873</v>
      </c>
      <c r="D74">
        <f t="shared" si="29"/>
        <v>15.775030833984276</v>
      </c>
      <c r="E74">
        <f t="shared" si="29"/>
        <v>6.710179156338949</v>
      </c>
      <c r="F74">
        <f t="shared" si="29"/>
        <v>5.0306324826434405</v>
      </c>
      <c r="G74">
        <f t="shared" si="29"/>
        <v>1.794490466791405</v>
      </c>
      <c r="H74">
        <f t="shared" si="29"/>
        <v>2.2337362032399852</v>
      </c>
      <c r="I74">
        <f t="shared" si="29"/>
        <v>0.69283861647933265</v>
      </c>
      <c r="J74">
        <f t="shared" si="29"/>
        <v>0.28548497837583092</v>
      </c>
      <c r="L74">
        <v>3.96022659642875</v>
      </c>
    </row>
    <row r="75" spans="1:20" x14ac:dyDescent="0.25">
      <c r="A75">
        <v>6</v>
      </c>
      <c r="B75">
        <f t="shared" ref="B75:J75" si="30">B61/($C37*10)</f>
        <v>293.61406571220522</v>
      </c>
      <c r="C75">
        <f t="shared" si="30"/>
        <v>52.282858690199433</v>
      </c>
      <c r="D75">
        <f t="shared" si="30"/>
        <v>16.786003493295098</v>
      </c>
      <c r="E75">
        <f t="shared" si="30"/>
        <v>7.2044664477298941</v>
      </c>
      <c r="F75">
        <f t="shared" si="30"/>
        <v>5.4242200400570164</v>
      </c>
      <c r="G75">
        <f t="shared" si="30"/>
        <v>1.9587648951439003</v>
      </c>
      <c r="H75">
        <f t="shared" si="30"/>
        <v>2.4282131387397174</v>
      </c>
      <c r="I75">
        <f t="shared" si="30"/>
        <v>0.76480217706943976</v>
      </c>
      <c r="J75">
        <f t="shared" si="30"/>
        <v>0.31853932127134044</v>
      </c>
      <c r="L75" s="38" t="s">
        <v>126</v>
      </c>
    </row>
    <row r="76" spans="1:20" x14ac:dyDescent="0.25">
      <c r="A76">
        <v>7</v>
      </c>
      <c r="B76">
        <f t="shared" ref="B76:J76" si="31">B62/($C38*10)</f>
        <v>301.03641262533546</v>
      </c>
      <c r="C76">
        <f t="shared" si="31"/>
        <v>54.791113028523405</v>
      </c>
      <c r="D76">
        <f t="shared" si="31"/>
        <v>17.837977936234363</v>
      </c>
      <c r="E76">
        <f t="shared" si="31"/>
        <v>7.7234590343432297</v>
      </c>
      <c r="F76">
        <f t="shared" si="31"/>
        <v>5.8392472582113149</v>
      </c>
      <c r="G76">
        <f t="shared" si="31"/>
        <v>2.134127210669106</v>
      </c>
      <c r="H76">
        <f t="shared" si="31"/>
        <v>2.6349646119489907</v>
      </c>
      <c r="I76">
        <f t="shared" si="31"/>
        <v>0.84248871857821439</v>
      </c>
      <c r="J76">
        <f t="shared" si="31"/>
        <v>0.35460611812936732</v>
      </c>
      <c r="L76">
        <v>0.410651877691673</v>
      </c>
    </row>
    <row r="77" spans="1:20" x14ac:dyDescent="0.25">
      <c r="A77">
        <v>8</v>
      </c>
      <c r="B77">
        <f t="shared" ref="B77:J77" si="32">B63/($C39*10)</f>
        <v>308.4696010307851</v>
      </c>
      <c r="C77">
        <f t="shared" si="32"/>
        <v>57.361590332517046</v>
      </c>
      <c r="D77">
        <f t="shared" si="32"/>
        <v>18.931402232398103</v>
      </c>
      <c r="E77">
        <f t="shared" si="32"/>
        <v>8.2676901291189004</v>
      </c>
      <c r="F77">
        <f t="shared" si="32"/>
        <v>6.2762816034484485</v>
      </c>
      <c r="G77">
        <f t="shared" si="32"/>
        <v>2.3210233682486243</v>
      </c>
      <c r="H77">
        <f t="shared" si="32"/>
        <v>2.8544281967166008</v>
      </c>
      <c r="I77">
        <f t="shared" si="32"/>
        <v>0.92619916157682558</v>
      </c>
      <c r="J77">
        <f t="shared" si="32"/>
        <v>0.39387915112766481</v>
      </c>
      <c r="L77">
        <v>0.64383129818780105</v>
      </c>
    </row>
    <row r="78" spans="1:20" x14ac:dyDescent="0.25">
      <c r="A78">
        <v>9</v>
      </c>
      <c r="B78">
        <f t="shared" ref="B78:J78" si="33">B64/($C40*10)</f>
        <v>315.91081456932028</v>
      </c>
      <c r="C78">
        <f t="shared" si="33"/>
        <v>59.993722648786573</v>
      </c>
      <c r="D78">
        <f t="shared" si="33"/>
        <v>20.066688739444679</v>
      </c>
      <c r="E78">
        <f t="shared" si="33"/>
        <v>8.8376756646079553</v>
      </c>
      <c r="F78">
        <f t="shared" si="33"/>
        <v>6.7358786498293703</v>
      </c>
      <c r="G78">
        <f t="shared" si="33"/>
        <v>2.5199002734660017</v>
      </c>
      <c r="H78">
        <f t="shared" si="33"/>
        <v>3.0870394319755632</v>
      </c>
      <c r="I78">
        <f t="shared" si="33"/>
        <v>1.0162399310822543</v>
      </c>
      <c r="J78">
        <f t="shared" si="33"/>
        <v>0.43655841466689282</v>
      </c>
      <c r="L78">
        <v>0.74921947354470098</v>
      </c>
    </row>
    <row r="79" spans="1:20" x14ac:dyDescent="0.25">
      <c r="A79">
        <v>10</v>
      </c>
      <c r="B79">
        <f t="shared" ref="B79:J79" si="34">B65/($C41*10)</f>
        <v>323.35732550825429</v>
      </c>
      <c r="C79">
        <f t="shared" si="34"/>
        <v>62.686898432355335</v>
      </c>
      <c r="D79">
        <f t="shared" si="34"/>
        <v>21.244214183699633</v>
      </c>
      <c r="E79">
        <f t="shared" si="34"/>
        <v>9.4339137016658938</v>
      </c>
      <c r="F79">
        <f t="shared" si="34"/>
        <v>7.218581314947123</v>
      </c>
      <c r="G79">
        <f t="shared" si="34"/>
        <v>2.7312050937016501</v>
      </c>
      <c r="H79">
        <f t="shared" si="34"/>
        <v>3.3332311481548245</v>
      </c>
      <c r="I79">
        <f t="shared" si="34"/>
        <v>1.1129225598207806</v>
      </c>
      <c r="J79">
        <f t="shared" si="34"/>
        <v>0.48284995809730136</v>
      </c>
      <c r="L79">
        <v>0.80879941361739305</v>
      </c>
    </row>
    <row r="80" spans="1:20" x14ac:dyDescent="0.25">
      <c r="A80">
        <v>11</v>
      </c>
      <c r="B80">
        <f t="shared" ref="B80:J80" si="35">B66/($C42*10)</f>
        <v>330.80649391123711</v>
      </c>
      <c r="C80">
        <f t="shared" si="35"/>
        <v>65.440464873977433</v>
      </c>
      <c r="D80">
        <f t="shared" si="35"/>
        <v>22.464319820388031</v>
      </c>
      <c r="E80">
        <f t="shared" si="35"/>
        <v>10.05688389843105</v>
      </c>
      <c r="F80">
        <f t="shared" si="35"/>
        <v>7.7249191463337272</v>
      </c>
      <c r="G80">
        <f t="shared" si="35"/>
        <v>2.9553845795914522</v>
      </c>
      <c r="H80">
        <f t="shared" si="35"/>
        <v>3.5934328133134796</v>
      </c>
      <c r="I80">
        <f t="shared" si="35"/>
        <v>1.2165632814077869</v>
      </c>
      <c r="J80">
        <f t="shared" si="35"/>
        <v>0.53296571306305995</v>
      </c>
      <c r="L80">
        <v>0.84658900152971495</v>
      </c>
    </row>
    <row r="82" spans="1:20" x14ac:dyDescent="0.25">
      <c r="B82" t="s">
        <v>119</v>
      </c>
      <c r="L82" t="s">
        <v>125</v>
      </c>
    </row>
    <row r="83" spans="1:20" x14ac:dyDescent="0.25">
      <c r="A83">
        <v>0</v>
      </c>
      <c r="B83">
        <f>102.7315-273.15</f>
        <v>-170.41849999999999</v>
      </c>
      <c r="L83">
        <f>L55*$L69</f>
        <v>2760.8203909932954</v>
      </c>
      <c r="M83">
        <f t="shared" ref="M83:T83" si="36">M55*$L69</f>
        <v>426.78564422454542</v>
      </c>
      <c r="N83">
        <f t="shared" si="36"/>
        <v>125.23920519931895</v>
      </c>
      <c r="O83">
        <f t="shared" si="36"/>
        <v>50.789873727600089</v>
      </c>
      <c r="P83">
        <f t="shared" si="36"/>
        <v>37.22423652869643</v>
      </c>
      <c r="Q83">
        <f t="shared" si="36"/>
        <v>12.438498599904495</v>
      </c>
      <c r="R83">
        <f t="shared" si="36"/>
        <v>15.826131554952466</v>
      </c>
      <c r="S83">
        <f t="shared" si="36"/>
        <v>4.523586584396746</v>
      </c>
      <c r="T83">
        <f t="shared" si="36"/>
        <v>1.76032742037875</v>
      </c>
    </row>
    <row r="84" spans="1:20" x14ac:dyDescent="0.25">
      <c r="A84">
        <v>1</v>
      </c>
      <c r="B84">
        <f t="shared" ref="B84:B94" si="37">102.7315-273.15</f>
        <v>-170.41849999999999</v>
      </c>
      <c r="L84">
        <f t="shared" ref="L84:T84" si="38">L56*$L70</f>
        <v>2021.7717676724371</v>
      </c>
      <c r="M84">
        <f t="shared" si="38"/>
        <v>320.39923413976328</v>
      </c>
      <c r="N84">
        <f t="shared" si="38"/>
        <v>95.517506715294616</v>
      </c>
      <c r="O84">
        <f t="shared" si="38"/>
        <v>39.124090760299957</v>
      </c>
      <c r="P84">
        <f t="shared" si="38"/>
        <v>28.81017390374263</v>
      </c>
      <c r="Q84">
        <f t="shared" si="38"/>
        <v>9.7590699796938374</v>
      </c>
      <c r="R84">
        <f t="shared" si="38"/>
        <v>12.360323222089095</v>
      </c>
      <c r="S84">
        <f t="shared" si="38"/>
        <v>3.5937093543806315</v>
      </c>
      <c r="T84">
        <f t="shared" si="38"/>
        <v>1.4152598647060901</v>
      </c>
    </row>
    <row r="85" spans="1:20" x14ac:dyDescent="0.25">
      <c r="A85">
        <v>2</v>
      </c>
      <c r="B85">
        <f t="shared" si="37"/>
        <v>-170.41849999999999</v>
      </c>
      <c r="L85">
        <f t="shared" ref="L85:T85" si="39">L57*$L71</f>
        <v>1791.2558615504884</v>
      </c>
      <c r="M85">
        <f t="shared" si="39"/>
        <v>290.85343204814802</v>
      </c>
      <c r="N85">
        <f t="shared" si="39"/>
        <v>88.060294170847257</v>
      </c>
      <c r="O85">
        <f t="shared" si="39"/>
        <v>36.42281224867223</v>
      </c>
      <c r="P85">
        <f t="shared" si="39"/>
        <v>26.945372655737412</v>
      </c>
      <c r="Q85">
        <f t="shared" si="39"/>
        <v>9.2499770364300957</v>
      </c>
      <c r="R85">
        <f t="shared" si="39"/>
        <v>11.663235683301977</v>
      </c>
      <c r="S85">
        <f t="shared" si="39"/>
        <v>3.4480929282214183</v>
      </c>
      <c r="T85">
        <f t="shared" si="39"/>
        <v>1.3738653625055599</v>
      </c>
    </row>
    <row r="86" spans="1:20" x14ac:dyDescent="0.25">
      <c r="A86">
        <v>3</v>
      </c>
      <c r="B86">
        <f t="shared" si="37"/>
        <v>-170.41849999999999</v>
      </c>
      <c r="L86">
        <f t="shared" ref="L86:T86" si="40">L58*$L72</f>
        <v>1768.4567718280421</v>
      </c>
      <c r="M86">
        <f t="shared" si="40"/>
        <v>294.06618300823078</v>
      </c>
      <c r="N86">
        <f t="shared" si="40"/>
        <v>90.390653160273772</v>
      </c>
      <c r="O86">
        <f t="shared" si="40"/>
        <v>37.745003807364434</v>
      </c>
      <c r="P86">
        <f t="shared" si="40"/>
        <v>28.050255497187461</v>
      </c>
      <c r="Q86">
        <f t="shared" si="40"/>
        <v>9.7558410947023138</v>
      </c>
      <c r="R86">
        <f t="shared" si="40"/>
        <v>12.247323450024554</v>
      </c>
      <c r="S86">
        <f t="shared" si="40"/>
        <v>3.680397294785303</v>
      </c>
      <c r="T86">
        <f t="shared" si="40"/>
        <v>1.4832852425159699</v>
      </c>
    </row>
    <row r="87" spans="1:20" x14ac:dyDescent="0.25">
      <c r="A87">
        <v>4</v>
      </c>
      <c r="B87">
        <f t="shared" si="37"/>
        <v>-170.41849999999999</v>
      </c>
      <c r="L87">
        <f t="shared" ref="L87:T87" si="41">L59*$L73</f>
        <v>1965.0393552875657</v>
      </c>
      <c r="M87">
        <f t="shared" si="41"/>
        <v>334.4566222592137</v>
      </c>
      <c r="N87">
        <f t="shared" si="41"/>
        <v>104.34058420554685</v>
      </c>
      <c r="O87">
        <f t="shared" si="41"/>
        <v>43.978981554593275</v>
      </c>
      <c r="P87">
        <f t="shared" si="41"/>
        <v>32.828270910321741</v>
      </c>
      <c r="Q87">
        <f t="shared" si="41"/>
        <v>11.564549306494516</v>
      </c>
      <c r="R87">
        <f t="shared" si="41"/>
        <v>14.455830163580355</v>
      </c>
      <c r="S87">
        <f t="shared" si="41"/>
        <v>4.4140960674950627</v>
      </c>
      <c r="T87">
        <f t="shared" si="41"/>
        <v>1.79900622769644</v>
      </c>
    </row>
    <row r="88" spans="1:20" x14ac:dyDescent="0.25">
      <c r="A88">
        <v>5</v>
      </c>
      <c r="B88">
        <f t="shared" si="37"/>
        <v>-170.41849999999999</v>
      </c>
      <c r="L88">
        <f t="shared" ref="L88:T88" si="42">L60*$L74</f>
        <v>3970.2211471483311</v>
      </c>
      <c r="M88">
        <f t="shared" si="42"/>
        <v>691.34003979701117</v>
      </c>
      <c r="N88">
        <f t="shared" si="42"/>
        <v>218.83006602885084</v>
      </c>
      <c r="O88">
        <f t="shared" si="42"/>
        <v>93.083111107694862</v>
      </c>
      <c r="P88">
        <f t="shared" si="42"/>
        <v>69.784563334872729</v>
      </c>
      <c r="Q88">
        <f t="shared" si="42"/>
        <v>24.893039605991426</v>
      </c>
      <c r="R88">
        <f t="shared" si="42"/>
        <v>30.986224115200848</v>
      </c>
      <c r="S88">
        <f t="shared" si="42"/>
        <v>9.6110062659837663</v>
      </c>
      <c r="T88">
        <f t="shared" si="42"/>
        <v>3.96022659642875</v>
      </c>
    </row>
    <row r="89" spans="1:20" x14ac:dyDescent="0.25">
      <c r="A89">
        <v>6</v>
      </c>
      <c r="B89">
        <f t="shared" si="37"/>
        <v>-170.41849999999999</v>
      </c>
      <c r="L89">
        <f t="shared" ref="L89:T89" si="43">L61*$L75</f>
        <v>-504.17511675651394</v>
      </c>
      <c r="M89">
        <f t="shared" si="43"/>
        <v>-89.776749354824489</v>
      </c>
      <c r="N89">
        <f t="shared" si="43"/>
        <v>-28.823841427960257</v>
      </c>
      <c r="O89">
        <f t="shared" si="43"/>
        <v>-12.371044635214883</v>
      </c>
      <c r="P89">
        <f t="shared" si="43"/>
        <v>-9.3141204437028726</v>
      </c>
      <c r="Q89">
        <f t="shared" si="43"/>
        <v>-3.3634646123381717</v>
      </c>
      <c r="R89">
        <f t="shared" si="43"/>
        <v>-4.1695708268069787</v>
      </c>
      <c r="S89">
        <f t="shared" si="43"/>
        <v>-1.3132689198124889</v>
      </c>
      <c r="T89">
        <f t="shared" si="43"/>
        <v>-0.54697515632965399</v>
      </c>
    </row>
    <row r="90" spans="1:20" x14ac:dyDescent="0.25">
      <c r="A90">
        <v>7</v>
      </c>
      <c r="B90">
        <f t="shared" si="37"/>
        <v>-170.41849999999999</v>
      </c>
      <c r="L90">
        <f t="shared" ref="L90:T90" si="44">L62*$L76</f>
        <v>348.6154405634361</v>
      </c>
      <c r="M90">
        <f t="shared" si="44"/>
        <v>63.45088901644769</v>
      </c>
      <c r="N90">
        <f t="shared" si="44"/>
        <v>20.65728355838716</v>
      </c>
      <c r="O90">
        <f t="shared" si="44"/>
        <v>8.9441574540760769</v>
      </c>
      <c r="P90">
        <f t="shared" si="44"/>
        <v>6.7621446114351293</v>
      </c>
      <c r="Q90">
        <f t="shared" si="44"/>
        <v>2.471427596673442</v>
      </c>
      <c r="R90">
        <f t="shared" si="44"/>
        <v>3.0514227201043642</v>
      </c>
      <c r="S90">
        <f t="shared" si="44"/>
        <v>0.97564468442695806</v>
      </c>
      <c r="T90">
        <f t="shared" si="44"/>
        <v>0.410651877691673</v>
      </c>
    </row>
    <row r="91" spans="1:20" x14ac:dyDescent="0.25">
      <c r="A91">
        <v>8</v>
      </c>
      <c r="B91">
        <f t="shared" si="37"/>
        <v>-170.41849999999999</v>
      </c>
      <c r="L91">
        <f t="shared" ref="L91:T91" si="45">L63*$L77</f>
        <v>504.22162004394096</v>
      </c>
      <c r="M91">
        <f t="shared" si="45"/>
        <v>93.762736778954476</v>
      </c>
      <c r="N91">
        <f t="shared" si="45"/>
        <v>30.945098873359022</v>
      </c>
      <c r="O91">
        <f t="shared" si="45"/>
        <v>13.514291512017074</v>
      </c>
      <c r="P91">
        <f t="shared" si="45"/>
        <v>10.259153146267179</v>
      </c>
      <c r="Q91">
        <f t="shared" si="45"/>
        <v>3.7939238063894978</v>
      </c>
      <c r="R91">
        <f t="shared" si="45"/>
        <v>4.6658225148866839</v>
      </c>
      <c r="S91">
        <f t="shared" si="45"/>
        <v>1.5139567729625312</v>
      </c>
      <c r="T91">
        <f t="shared" si="45"/>
        <v>0.64383129818780105</v>
      </c>
    </row>
    <row r="92" spans="1:20" x14ac:dyDescent="0.25">
      <c r="A92">
        <v>9</v>
      </c>
      <c r="B92">
        <f t="shared" si="37"/>
        <v>-170.41849999999999</v>
      </c>
      <c r="L92">
        <f t="shared" ref="L92:T92" si="46">L64*$L78</f>
        <v>542.16463645375552</v>
      </c>
      <c r="M92">
        <f t="shared" si="46"/>
        <v>102.96094128252619</v>
      </c>
      <c r="N92">
        <f t="shared" si="46"/>
        <v>34.438355711511797</v>
      </c>
      <c r="O92">
        <f t="shared" si="46"/>
        <v>15.167176914568659</v>
      </c>
      <c r="P92">
        <f t="shared" si="46"/>
        <v>11.560082880860055</v>
      </c>
      <c r="Q92">
        <f t="shared" si="46"/>
        <v>4.3246408563947041</v>
      </c>
      <c r="R92">
        <f t="shared" si="46"/>
        <v>5.2979623810510068</v>
      </c>
      <c r="S92">
        <f t="shared" si="46"/>
        <v>1.7440661331462612</v>
      </c>
      <c r="T92">
        <f t="shared" si="46"/>
        <v>0.74921947354470098</v>
      </c>
    </row>
    <row r="93" spans="1:20" x14ac:dyDescent="0.25">
      <c r="A93">
        <v>10</v>
      </c>
      <c r="B93">
        <f t="shared" si="37"/>
        <v>-170.41849999999999</v>
      </c>
      <c r="L93">
        <f t="shared" ref="L93:T94" si="47">L65*$L79</f>
        <v>541.64075376654</v>
      </c>
      <c r="M93">
        <f t="shared" si="47"/>
        <v>105.003895813459</v>
      </c>
      <c r="N93">
        <f t="shared" si="47"/>
        <v>35.585190981990472</v>
      </c>
      <c r="O93">
        <f t="shared" si="47"/>
        <v>15.802308236893083</v>
      </c>
      <c r="P93">
        <f t="shared" si="47"/>
        <v>12.091508421550248</v>
      </c>
      <c r="Q93">
        <f t="shared" si="47"/>
        <v>4.5749140933125769</v>
      </c>
      <c r="R93">
        <f t="shared" si="47"/>
        <v>5.583339819894082</v>
      </c>
      <c r="S93">
        <f t="shared" si="47"/>
        <v>1.8642046016357439</v>
      </c>
      <c r="T93">
        <f t="shared" si="47"/>
        <v>0.80879941361739305</v>
      </c>
    </row>
    <row r="94" spans="1:20" x14ac:dyDescent="0.25">
      <c r="A94">
        <v>11</v>
      </c>
      <c r="B94">
        <f t="shared" si="37"/>
        <v>-170.41849999999999</v>
      </c>
      <c r="L94">
        <f>L66*$L80</f>
        <v>525.4693360484971</v>
      </c>
      <c r="M94">
        <f t="shared" si="47"/>
        <v>103.94885910933998</v>
      </c>
      <c r="N94">
        <f t="shared" si="47"/>
        <v>35.683432574838626</v>
      </c>
      <c r="O94">
        <f t="shared" si="47"/>
        <v>15.974849956371651</v>
      </c>
      <c r="P94">
        <f t="shared" si="47"/>
        <v>12.270642232136726</v>
      </c>
      <c r="Q94">
        <f t="shared" si="47"/>
        <v>4.6944784984256769</v>
      </c>
      <c r="R94">
        <f t="shared" si="47"/>
        <v>5.7079857539113927</v>
      </c>
      <c r="S94">
        <f t="shared" si="47"/>
        <v>1.9324490646603223</v>
      </c>
      <c r="T94">
        <f t="shared" si="47"/>
        <v>0.84658900152971495</v>
      </c>
    </row>
    <row r="97" spans="1:10" x14ac:dyDescent="0.25">
      <c r="B97" t="s">
        <v>121</v>
      </c>
    </row>
    <row r="98" spans="1:10" x14ac:dyDescent="0.25">
      <c r="A98">
        <v>0</v>
      </c>
      <c r="B98">
        <f>B$49*EXP(5.372697*(1+B$52)*(1-(B$46+273.15)/($B83+273.15)))</f>
        <v>44.219369077143725</v>
      </c>
      <c r="C98">
        <f t="shared" ref="C98:J98" si="48">C$49*EXP(5.372697*(1+C$52)*(1-(C$46+273.15)/($B83+273.15)))</f>
        <v>3.9250757352860328E-2</v>
      </c>
      <c r="D98">
        <f t="shared" si="48"/>
        <v>4.3264908308518805E-4</v>
      </c>
      <c r="E98">
        <f t="shared" si="48"/>
        <v>2.2174363525925774E-5</v>
      </c>
      <c r="F98">
        <f t="shared" si="48"/>
        <v>6.0874809127343767E-6</v>
      </c>
      <c r="G98">
        <f t="shared" si="48"/>
        <v>1.1982084939042264E-7</v>
      </c>
      <c r="H98">
        <f t="shared" si="48"/>
        <v>3.9406779185645716E-7</v>
      </c>
      <c r="I98">
        <f t="shared" si="48"/>
        <v>3.2616342447689129E-9</v>
      </c>
      <c r="J98">
        <f t="shared" si="48"/>
        <v>1.0639974521389336E-10</v>
      </c>
    </row>
    <row r="99" spans="1:10" x14ac:dyDescent="0.25">
      <c r="A99">
        <v>1</v>
      </c>
      <c r="B99">
        <f t="shared" ref="B99:J99" si="49">B$49*EXP(5.372697*(1+B$52)*(1-(B$46+273.15)/($B84+273.15)))</f>
        <v>44.219369077143725</v>
      </c>
      <c r="C99">
        <f t="shared" si="49"/>
        <v>3.9250757352860328E-2</v>
      </c>
      <c r="D99">
        <f t="shared" si="49"/>
        <v>4.3264908308518805E-4</v>
      </c>
      <c r="E99">
        <f t="shared" si="49"/>
        <v>2.2174363525925774E-5</v>
      </c>
      <c r="F99">
        <f t="shared" si="49"/>
        <v>6.0874809127343767E-6</v>
      </c>
      <c r="G99">
        <f t="shared" si="49"/>
        <v>1.1982084939042264E-7</v>
      </c>
      <c r="H99">
        <f t="shared" si="49"/>
        <v>3.9406779185645716E-7</v>
      </c>
      <c r="I99">
        <f t="shared" si="49"/>
        <v>3.2616342447689129E-9</v>
      </c>
      <c r="J99">
        <f t="shared" si="49"/>
        <v>1.0639974521389336E-10</v>
      </c>
    </row>
    <row r="100" spans="1:10" x14ac:dyDescent="0.25">
      <c r="A100">
        <v>2</v>
      </c>
      <c r="B100">
        <f t="shared" ref="B100:J100" si="50">B$49*EXP(5.372697*(1+B$52)*(1-(B$46+273.15)/($B85+273.15)))</f>
        <v>44.219369077143725</v>
      </c>
      <c r="C100">
        <f t="shared" si="50"/>
        <v>3.9250757352860328E-2</v>
      </c>
      <c r="D100">
        <f t="shared" si="50"/>
        <v>4.3264908308518805E-4</v>
      </c>
      <c r="E100">
        <f t="shared" si="50"/>
        <v>2.2174363525925774E-5</v>
      </c>
      <c r="F100">
        <f t="shared" si="50"/>
        <v>6.0874809127343767E-6</v>
      </c>
      <c r="G100">
        <f t="shared" si="50"/>
        <v>1.1982084939042264E-7</v>
      </c>
      <c r="H100">
        <f t="shared" si="50"/>
        <v>3.9406779185645716E-7</v>
      </c>
      <c r="I100">
        <f t="shared" si="50"/>
        <v>3.2616342447689129E-9</v>
      </c>
      <c r="J100">
        <f t="shared" si="50"/>
        <v>1.0639974521389336E-10</v>
      </c>
    </row>
    <row r="101" spans="1:10" x14ac:dyDescent="0.25">
      <c r="A101">
        <v>3</v>
      </c>
      <c r="B101">
        <f t="shared" ref="B101:J101" si="51">B$49*EXP(5.372697*(1+B$52)*(1-(B$46+273.15)/($B86+273.15)))</f>
        <v>44.219369077143725</v>
      </c>
      <c r="C101">
        <f t="shared" si="51"/>
        <v>3.9250757352860328E-2</v>
      </c>
      <c r="D101">
        <f t="shared" si="51"/>
        <v>4.3264908308518805E-4</v>
      </c>
      <c r="E101">
        <f t="shared" si="51"/>
        <v>2.2174363525925774E-5</v>
      </c>
      <c r="F101">
        <f t="shared" si="51"/>
        <v>6.0874809127343767E-6</v>
      </c>
      <c r="G101">
        <f t="shared" si="51"/>
        <v>1.1982084939042264E-7</v>
      </c>
      <c r="H101">
        <f t="shared" si="51"/>
        <v>3.9406779185645716E-7</v>
      </c>
      <c r="I101">
        <f t="shared" si="51"/>
        <v>3.2616342447689129E-9</v>
      </c>
      <c r="J101">
        <f t="shared" si="51"/>
        <v>1.0639974521389336E-10</v>
      </c>
    </row>
    <row r="102" spans="1:10" x14ac:dyDescent="0.25">
      <c r="A102">
        <v>4</v>
      </c>
      <c r="B102">
        <f t="shared" ref="B102:J102" si="52">B$49*EXP(5.372697*(1+B$52)*(1-(B$46+273.15)/($B87+273.15)))</f>
        <v>44.219369077143725</v>
      </c>
      <c r="C102">
        <f t="shared" si="52"/>
        <v>3.9250757352860328E-2</v>
      </c>
      <c r="D102">
        <f t="shared" si="52"/>
        <v>4.3264908308518805E-4</v>
      </c>
      <c r="E102">
        <f t="shared" si="52"/>
        <v>2.2174363525925774E-5</v>
      </c>
      <c r="F102">
        <f t="shared" si="52"/>
        <v>6.0874809127343767E-6</v>
      </c>
      <c r="G102">
        <f t="shared" si="52"/>
        <v>1.1982084939042264E-7</v>
      </c>
      <c r="H102">
        <f t="shared" si="52"/>
        <v>3.9406779185645716E-7</v>
      </c>
      <c r="I102">
        <f t="shared" si="52"/>
        <v>3.2616342447689129E-9</v>
      </c>
      <c r="J102">
        <f t="shared" si="52"/>
        <v>1.0639974521389336E-10</v>
      </c>
    </row>
    <row r="103" spans="1:10" x14ac:dyDescent="0.25">
      <c r="A103">
        <v>5</v>
      </c>
      <c r="B103">
        <f t="shared" ref="B103:J103" si="53">B$49*EXP(5.372697*(1+B$52)*(1-(B$46+273.15)/($B88+273.15)))</f>
        <v>44.219369077143725</v>
      </c>
      <c r="C103">
        <f t="shared" si="53"/>
        <v>3.9250757352860328E-2</v>
      </c>
      <c r="D103">
        <f t="shared" si="53"/>
        <v>4.3264908308518805E-4</v>
      </c>
      <c r="E103">
        <f t="shared" si="53"/>
        <v>2.2174363525925774E-5</v>
      </c>
      <c r="F103">
        <f t="shared" si="53"/>
        <v>6.0874809127343767E-6</v>
      </c>
      <c r="G103">
        <f t="shared" si="53"/>
        <v>1.1982084939042264E-7</v>
      </c>
      <c r="H103">
        <f t="shared" si="53"/>
        <v>3.9406779185645716E-7</v>
      </c>
      <c r="I103">
        <f t="shared" si="53"/>
        <v>3.2616342447689129E-9</v>
      </c>
      <c r="J103">
        <f t="shared" si="53"/>
        <v>1.0639974521389336E-10</v>
      </c>
    </row>
    <row r="104" spans="1:10" x14ac:dyDescent="0.25">
      <c r="A104">
        <v>6</v>
      </c>
      <c r="B104">
        <f t="shared" ref="B104:J104" si="54">B$49*EXP(5.372697*(1+B$52)*(1-(B$46+273.15)/($B89+273.15)))</f>
        <v>44.219369077143725</v>
      </c>
      <c r="C104">
        <f t="shared" si="54"/>
        <v>3.9250757352860328E-2</v>
      </c>
      <c r="D104">
        <f t="shared" si="54"/>
        <v>4.3264908308518805E-4</v>
      </c>
      <c r="E104">
        <f t="shared" si="54"/>
        <v>2.2174363525925774E-5</v>
      </c>
      <c r="F104">
        <f t="shared" si="54"/>
        <v>6.0874809127343767E-6</v>
      </c>
      <c r="G104">
        <f t="shared" si="54"/>
        <v>1.1982084939042264E-7</v>
      </c>
      <c r="H104">
        <f t="shared" si="54"/>
        <v>3.9406779185645716E-7</v>
      </c>
      <c r="I104">
        <f t="shared" si="54"/>
        <v>3.2616342447689129E-9</v>
      </c>
      <c r="J104">
        <f t="shared" si="54"/>
        <v>1.0639974521389336E-10</v>
      </c>
    </row>
    <row r="105" spans="1:10" x14ac:dyDescent="0.25">
      <c r="A105">
        <v>7</v>
      </c>
      <c r="B105">
        <f t="shared" ref="B105:J105" si="55">B$49*EXP(5.372697*(1+B$52)*(1-(B$46+273.15)/($B90+273.15)))</f>
        <v>44.219369077143725</v>
      </c>
      <c r="C105">
        <f t="shared" si="55"/>
        <v>3.9250757352860328E-2</v>
      </c>
      <c r="D105">
        <f t="shared" si="55"/>
        <v>4.3264908308518805E-4</v>
      </c>
      <c r="E105">
        <f t="shared" si="55"/>
        <v>2.2174363525925774E-5</v>
      </c>
      <c r="F105">
        <f t="shared" si="55"/>
        <v>6.0874809127343767E-6</v>
      </c>
      <c r="G105">
        <f t="shared" si="55"/>
        <v>1.1982084939042264E-7</v>
      </c>
      <c r="H105">
        <f t="shared" si="55"/>
        <v>3.9406779185645716E-7</v>
      </c>
      <c r="I105">
        <f t="shared" si="55"/>
        <v>3.2616342447689129E-9</v>
      </c>
      <c r="J105">
        <f t="shared" si="55"/>
        <v>1.0639974521389336E-10</v>
      </c>
    </row>
    <row r="106" spans="1:10" x14ac:dyDescent="0.25">
      <c r="A106">
        <v>8</v>
      </c>
      <c r="B106">
        <f t="shared" ref="B106:J106" si="56">B$49*EXP(5.372697*(1+B$52)*(1-(B$46+273.15)/($B91+273.15)))</f>
        <v>44.219369077143725</v>
      </c>
      <c r="C106">
        <f t="shared" si="56"/>
        <v>3.9250757352860328E-2</v>
      </c>
      <c r="D106">
        <f t="shared" si="56"/>
        <v>4.3264908308518805E-4</v>
      </c>
      <c r="E106">
        <f t="shared" si="56"/>
        <v>2.2174363525925774E-5</v>
      </c>
      <c r="F106">
        <f t="shared" si="56"/>
        <v>6.0874809127343767E-6</v>
      </c>
      <c r="G106">
        <f t="shared" si="56"/>
        <v>1.1982084939042264E-7</v>
      </c>
      <c r="H106">
        <f t="shared" si="56"/>
        <v>3.9406779185645716E-7</v>
      </c>
      <c r="I106">
        <f t="shared" si="56"/>
        <v>3.2616342447689129E-9</v>
      </c>
      <c r="J106">
        <f t="shared" si="56"/>
        <v>1.0639974521389336E-10</v>
      </c>
    </row>
    <row r="107" spans="1:10" x14ac:dyDescent="0.25">
      <c r="A107">
        <v>9</v>
      </c>
      <c r="B107">
        <f t="shared" ref="B107:J107" si="57">B$49*EXP(5.372697*(1+B$52)*(1-(B$46+273.15)/($B92+273.15)))</f>
        <v>44.219369077143725</v>
      </c>
      <c r="C107">
        <f t="shared" si="57"/>
        <v>3.9250757352860328E-2</v>
      </c>
      <c r="D107">
        <f t="shared" si="57"/>
        <v>4.3264908308518805E-4</v>
      </c>
      <c r="E107">
        <f t="shared" si="57"/>
        <v>2.2174363525925774E-5</v>
      </c>
      <c r="F107">
        <f t="shared" si="57"/>
        <v>6.0874809127343767E-6</v>
      </c>
      <c r="G107">
        <f t="shared" si="57"/>
        <v>1.1982084939042264E-7</v>
      </c>
      <c r="H107">
        <f t="shared" si="57"/>
        <v>3.9406779185645716E-7</v>
      </c>
      <c r="I107">
        <f t="shared" si="57"/>
        <v>3.2616342447689129E-9</v>
      </c>
      <c r="J107">
        <f t="shared" si="57"/>
        <v>1.0639974521389336E-10</v>
      </c>
    </row>
    <row r="108" spans="1:10" x14ac:dyDescent="0.25">
      <c r="A108">
        <v>10</v>
      </c>
      <c r="B108">
        <f t="shared" ref="B108:J108" si="58">B$49*EXP(5.372697*(1+B$52)*(1-(B$46+273.15)/($B93+273.15)))</f>
        <v>44.219369077143725</v>
      </c>
      <c r="C108">
        <f t="shared" si="58"/>
        <v>3.9250757352860328E-2</v>
      </c>
      <c r="D108">
        <f t="shared" si="58"/>
        <v>4.3264908308518805E-4</v>
      </c>
      <c r="E108">
        <f t="shared" si="58"/>
        <v>2.2174363525925774E-5</v>
      </c>
      <c r="F108">
        <f t="shared" si="58"/>
        <v>6.0874809127343767E-6</v>
      </c>
      <c r="G108">
        <f t="shared" si="58"/>
        <v>1.1982084939042264E-7</v>
      </c>
      <c r="H108">
        <f t="shared" si="58"/>
        <v>3.9406779185645716E-7</v>
      </c>
      <c r="I108">
        <f t="shared" si="58"/>
        <v>3.2616342447689129E-9</v>
      </c>
      <c r="J108">
        <f t="shared" si="58"/>
        <v>1.0639974521389336E-10</v>
      </c>
    </row>
    <row r="109" spans="1:10" x14ac:dyDescent="0.25">
      <c r="A109">
        <v>11</v>
      </c>
      <c r="B109">
        <f>B$49*EXP(5.372697*(1+B$52)*(1-(B$46+273.15)/($B94+273.15)))</f>
        <v>44.219369077143725</v>
      </c>
      <c r="C109">
        <f t="shared" ref="C109:J109" si="59">C$49*EXP(5.372697*(1+C$52)*(1-(C$46+273.15)/($B94+273.15)))</f>
        <v>3.9250757352860328E-2</v>
      </c>
      <c r="D109">
        <f t="shared" si="59"/>
        <v>4.3264908308518805E-4</v>
      </c>
      <c r="E109">
        <f t="shared" si="59"/>
        <v>2.2174363525925774E-5</v>
      </c>
      <c r="F109">
        <f t="shared" si="59"/>
        <v>6.0874809127343767E-6</v>
      </c>
      <c r="G109">
        <f t="shared" si="59"/>
        <v>1.1982084939042264E-7</v>
      </c>
      <c r="H109">
        <f t="shared" si="59"/>
        <v>3.9406779185645716E-7</v>
      </c>
      <c r="I109">
        <f t="shared" si="59"/>
        <v>3.2616342447689129E-9</v>
      </c>
      <c r="J109">
        <f t="shared" si="59"/>
        <v>1.0639974521389336E-10</v>
      </c>
    </row>
    <row r="111" spans="1:10" x14ac:dyDescent="0.25">
      <c r="B111" t="s">
        <v>120</v>
      </c>
    </row>
    <row r="112" spans="1:10" x14ac:dyDescent="0.25">
      <c r="A112">
        <v>0</v>
      </c>
      <c r="B112" s="15">
        <f>B98/100/($C31*10)</f>
        <v>0.23273352145865117</v>
      </c>
      <c r="C112" s="15">
        <f t="shared" ref="C112:J112" si="60">C98/100/($C31*10)</f>
        <v>2.0658293343610702E-4</v>
      </c>
      <c r="D112" s="15">
        <f t="shared" si="60"/>
        <v>2.2771004372904637E-6</v>
      </c>
      <c r="E112" s="15">
        <f t="shared" si="60"/>
        <v>1.1670717645224091E-7</v>
      </c>
      <c r="F112" s="15">
        <f t="shared" si="60"/>
        <v>3.2039373224917777E-8</v>
      </c>
      <c r="G112" s="15">
        <f t="shared" si="60"/>
        <v>6.3063604942327705E-10</v>
      </c>
      <c r="H112" s="15">
        <f t="shared" si="60"/>
        <v>2.0740410097708273E-9</v>
      </c>
      <c r="I112" s="15">
        <f t="shared" si="60"/>
        <v>1.7166496025099543E-11</v>
      </c>
      <c r="J112" s="15">
        <f t="shared" si="60"/>
        <v>5.5999865902049138E-13</v>
      </c>
    </row>
    <row r="113" spans="1:11" x14ac:dyDescent="0.25">
      <c r="A113">
        <v>1</v>
      </c>
      <c r="B113" s="15">
        <f t="shared" ref="B113:J113" si="61">B99/100/($C32*10)</f>
        <v>0.23162526659456234</v>
      </c>
      <c r="C113" s="15">
        <f t="shared" si="61"/>
        <v>2.0559920518164933E-4</v>
      </c>
      <c r="D113" s="15">
        <f t="shared" si="61"/>
        <v>2.2662571018747944E-6</v>
      </c>
      <c r="E113" s="15">
        <f t="shared" si="61"/>
        <v>1.1615142799294452E-7</v>
      </c>
      <c r="F113" s="15">
        <f t="shared" si="61"/>
        <v>3.1886804780989593E-8</v>
      </c>
      <c r="G113" s="15">
        <f t="shared" si="61"/>
        <v>6.2763302061649951E-10</v>
      </c>
      <c r="H113" s="15">
        <f t="shared" si="61"/>
        <v>2.064164624010014E-9</v>
      </c>
      <c r="I113" s="15">
        <f t="shared" si="61"/>
        <v>1.70847508059324E-11</v>
      </c>
      <c r="J113" s="15">
        <f t="shared" si="61"/>
        <v>5.5733199873944142E-13</v>
      </c>
    </row>
    <row r="114" spans="1:11" x14ac:dyDescent="0.25">
      <c r="A114">
        <v>2</v>
      </c>
      <c r="B114" s="15">
        <f t="shared" ref="B114:J114" si="62">B100/100/($C33*10)</f>
        <v>0.2305275165159151</v>
      </c>
      <c r="C114" s="15">
        <f t="shared" si="62"/>
        <v>2.0462480136562255E-4</v>
      </c>
      <c r="D114" s="15">
        <f t="shared" si="62"/>
        <v>2.2555165468896056E-6</v>
      </c>
      <c r="E114" s="15">
        <f t="shared" si="62"/>
        <v>1.1560094729155615E-7</v>
      </c>
      <c r="F114" s="15">
        <f t="shared" si="62"/>
        <v>3.1735682483449354E-8</v>
      </c>
      <c r="G114" s="15">
        <f t="shared" si="62"/>
        <v>6.2465845653774823E-10</v>
      </c>
      <c r="H114" s="15">
        <f t="shared" si="62"/>
        <v>2.0543818532801085E-9</v>
      </c>
      <c r="I114" s="15">
        <f t="shared" si="62"/>
        <v>1.7003780422965895E-11</v>
      </c>
      <c r="J114" s="15">
        <f t="shared" si="62"/>
        <v>5.5469061485915968E-13</v>
      </c>
    </row>
    <row r="115" spans="1:11" x14ac:dyDescent="0.25">
      <c r="A115">
        <v>3</v>
      </c>
      <c r="B115" s="15">
        <f t="shared" ref="B115:J115" si="63">B101/100/($C34*10)</f>
        <v>0.22944012257008534</v>
      </c>
      <c r="C115" s="15">
        <f t="shared" si="63"/>
        <v>2.0365959003842621E-4</v>
      </c>
      <c r="D115" s="15">
        <f t="shared" si="63"/>
        <v>2.2448773178948434E-6</v>
      </c>
      <c r="E115" s="15">
        <f t="shared" si="63"/>
        <v>1.1505565980433183E-7</v>
      </c>
      <c r="F115" s="15">
        <f t="shared" si="63"/>
        <v>3.1585985867961385E-8</v>
      </c>
      <c r="G115" s="15">
        <f t="shared" si="63"/>
        <v>6.217119543842683E-10</v>
      </c>
      <c r="H115" s="15">
        <f t="shared" si="63"/>
        <v>2.0446913728401077E-9</v>
      </c>
      <c r="I115" s="15">
        <f t="shared" si="63"/>
        <v>1.6923573911536811E-11</v>
      </c>
      <c r="J115" s="15">
        <f t="shared" si="63"/>
        <v>5.5207414969472962E-13</v>
      </c>
    </row>
    <row r="116" spans="1:11" x14ac:dyDescent="0.25">
      <c r="A116">
        <v>4</v>
      </c>
      <c r="B116" s="15">
        <f t="shared" ref="B116:J116" si="64">B102/100/($C35*10)</f>
        <v>0.22836293889604736</v>
      </c>
      <c r="C116" s="15">
        <f t="shared" si="64"/>
        <v>2.0270344172838666E-4</v>
      </c>
      <c r="D116" s="15">
        <f t="shared" si="64"/>
        <v>2.2343379877638816E-6</v>
      </c>
      <c r="E116" s="15">
        <f t="shared" si="64"/>
        <v>1.1451549238741008E-7</v>
      </c>
      <c r="F116" s="15">
        <f t="shared" si="64"/>
        <v>3.1437694854496778E-8</v>
      </c>
      <c r="G116" s="15">
        <f t="shared" si="64"/>
        <v>6.1879311891767556E-10</v>
      </c>
      <c r="H116" s="15">
        <f t="shared" si="64"/>
        <v>2.0350918828267739E-9</v>
      </c>
      <c r="I116" s="15">
        <f t="shared" si="64"/>
        <v>1.6844120512891097E-11</v>
      </c>
      <c r="J116" s="15">
        <f t="shared" si="64"/>
        <v>5.4948225227832247E-13</v>
      </c>
    </row>
    <row r="117" spans="1:11" x14ac:dyDescent="0.25">
      <c r="A117">
        <v>5</v>
      </c>
      <c r="B117" s="15">
        <f t="shared" ref="B117:J117" si="65">B103/100/($C36*10)</f>
        <v>0.22729582235914994</v>
      </c>
      <c r="C117" s="15">
        <f t="shared" si="65"/>
        <v>2.0175622938386147E-4</v>
      </c>
      <c r="D117" s="15">
        <f t="shared" si="65"/>
        <v>2.2238971560453589E-6</v>
      </c>
      <c r="E117" s="15">
        <f t="shared" si="65"/>
        <v>1.1398037326410442E-7</v>
      </c>
      <c r="F117" s="15">
        <f t="shared" si="65"/>
        <v>3.1290789738354267E-8</v>
      </c>
      <c r="G117" s="15">
        <f t="shared" si="65"/>
        <v>6.1590156228721905E-10</v>
      </c>
      <c r="H117" s="15">
        <f t="shared" si="65"/>
        <v>2.0255821076733776E-9</v>
      </c>
      <c r="I117" s="15">
        <f t="shared" si="65"/>
        <v>1.6765409669372914E-11</v>
      </c>
      <c r="J117" s="15">
        <f t="shared" si="65"/>
        <v>5.4691457820225552E-13</v>
      </c>
    </row>
    <row r="118" spans="1:11" x14ac:dyDescent="0.25">
      <c r="A118">
        <v>6</v>
      </c>
      <c r="B118" s="15">
        <f t="shared" ref="B118:J118" si="66">B104/100/($C37*10)</f>
        <v>0.226238632487712</v>
      </c>
      <c r="C118" s="15">
        <f t="shared" si="66"/>
        <v>2.0081782831695978E-4</v>
      </c>
      <c r="D118" s="15">
        <f t="shared" si="66"/>
        <v>2.2135534483428222E-6</v>
      </c>
      <c r="E118" s="15">
        <f t="shared" si="66"/>
        <v>1.1345023199310857E-7</v>
      </c>
      <c r="F118" s="15">
        <f t="shared" si="66"/>
        <v>3.1145251181431687E-8</v>
      </c>
      <c r="G118" s="15">
        <f t="shared" si="66"/>
        <v>6.1303690385797609E-10</v>
      </c>
      <c r="H118" s="15">
        <f t="shared" si="66"/>
        <v>2.0161607955446642E-9</v>
      </c>
      <c r="I118" s="15">
        <f t="shared" si="66"/>
        <v>1.6687431019747922E-11</v>
      </c>
      <c r="J118" s="15">
        <f t="shared" si="66"/>
        <v>5.4437078946643105E-13</v>
      </c>
    </row>
    <row r="119" spans="1:11" x14ac:dyDescent="0.25">
      <c r="A119">
        <v>7</v>
      </c>
      <c r="B119" s="15">
        <f t="shared" ref="B119:J119" si="67">B105/100/($C38*10)</f>
        <v>0.22519123141138001</v>
      </c>
      <c r="C119" s="15">
        <f t="shared" si="67"/>
        <v>1.998881161488257E-4</v>
      </c>
      <c r="D119" s="15">
        <f t="shared" si="67"/>
        <v>2.2033055157116054E-6</v>
      </c>
      <c r="E119" s="15">
        <f t="shared" si="67"/>
        <v>1.1292499943758493E-7</v>
      </c>
      <c r="F119" s="15">
        <f t="shared" si="67"/>
        <v>3.1001060203739879E-8</v>
      </c>
      <c r="G119" s="15">
        <f t="shared" si="67"/>
        <v>6.1019877004381888E-10</v>
      </c>
      <c r="H119" s="15">
        <f t="shared" si="67"/>
        <v>2.0068267177875132E-9</v>
      </c>
      <c r="I119" s="15">
        <f t="shared" si="67"/>
        <v>1.6610174394656496E-11</v>
      </c>
      <c r="J119" s="15">
        <f t="shared" si="67"/>
        <v>5.418505543300124E-13</v>
      </c>
    </row>
    <row r="120" spans="1:11" x14ac:dyDescent="0.25">
      <c r="A120">
        <v>8</v>
      </c>
      <c r="B120" s="15">
        <f t="shared" ref="B120:J120" si="68">B106/100/($C39*10)</f>
        <v>0.22415348380118932</v>
      </c>
      <c r="C120" s="15">
        <f t="shared" si="68"/>
        <v>1.989669727564348E-4</v>
      </c>
      <c r="D120" s="15">
        <f t="shared" si="68"/>
        <v>2.1931520340723814E-6</v>
      </c>
      <c r="E120" s="15">
        <f t="shared" si="68"/>
        <v>1.1240460773510759E-7</v>
      </c>
      <c r="F120" s="15">
        <f t="shared" si="68"/>
        <v>3.0858198175151214E-8</v>
      </c>
      <c r="G120" s="15">
        <f t="shared" si="68"/>
        <v>6.0738679414499944E-10</v>
      </c>
      <c r="H120" s="15">
        <f t="shared" si="68"/>
        <v>1.9975786683967872E-9</v>
      </c>
      <c r="I120" s="15">
        <f t="shared" si="68"/>
        <v>1.6533629812192644E-11</v>
      </c>
      <c r="J120" s="15">
        <f t="shared" si="68"/>
        <v>5.393535471672013E-13</v>
      </c>
    </row>
    <row r="121" spans="1:11" x14ac:dyDescent="0.25">
      <c r="A121">
        <v>9</v>
      </c>
      <c r="B121" s="15">
        <f t="shared" ref="B121:J121" si="69">B107/100/($C40*10)</f>
        <v>0.2231252568112756</v>
      </c>
      <c r="C121" s="15">
        <f t="shared" si="69"/>
        <v>1.9805428022085482E-4</v>
      </c>
      <c r="D121" s="15">
        <f t="shared" si="69"/>
        <v>2.1830917036408566E-6</v>
      </c>
      <c r="E121" s="15">
        <f t="shared" si="69"/>
        <v>1.1188899026843277E-7</v>
      </c>
      <c r="F121" s="15">
        <f t="shared" si="69"/>
        <v>3.0716646807375291E-8</v>
      </c>
      <c r="G121" s="15">
        <f t="shared" si="69"/>
        <v>6.0460061619020579E-10</v>
      </c>
      <c r="H121" s="15">
        <f t="shared" si="69"/>
        <v>1.9884154634958841E-9</v>
      </c>
      <c r="I121" s="15">
        <f t="shared" si="69"/>
        <v>1.6457787473604602E-11</v>
      </c>
      <c r="J121" s="15">
        <f t="shared" si="69"/>
        <v>5.3687944832698472E-13</v>
      </c>
    </row>
    <row r="122" spans="1:11" x14ac:dyDescent="0.25">
      <c r="A122">
        <v>10</v>
      </c>
      <c r="B122" s="15">
        <f t="shared" ref="B122:J122" si="70">B108/100/($C41*10)</f>
        <v>0.222106420022183</v>
      </c>
      <c r="C122" s="15">
        <f t="shared" si="70"/>
        <v>1.9714992277692397E-4</v>
      </c>
      <c r="D122" s="15">
        <f t="shared" si="70"/>
        <v>2.1731232483730897E-6</v>
      </c>
      <c r="E122" s="15">
        <f t="shared" si="70"/>
        <v>1.1137808163707006E-7</v>
      </c>
      <c r="F122" s="15">
        <f t="shared" si="70"/>
        <v>3.0576388146154397E-8</v>
      </c>
      <c r="G122" s="15">
        <f t="shared" si="70"/>
        <v>6.0183988278294448E-10</v>
      </c>
      <c r="H122" s="15">
        <f t="shared" si="70"/>
        <v>1.9793359408315196E-9</v>
      </c>
      <c r="I122" s="15">
        <f t="shared" si="70"/>
        <v>1.6382637759113254E-11</v>
      </c>
      <c r="J122" s="15">
        <f t="shared" si="70"/>
        <v>5.3442794399672449E-13</v>
      </c>
    </row>
    <row r="123" spans="1:11" x14ac:dyDescent="0.25">
      <c r="A123">
        <v>11</v>
      </c>
      <c r="B123" s="15">
        <f>B109/100/($C42*10)</f>
        <v>0.22109684538571861</v>
      </c>
      <c r="C123" s="15">
        <f t="shared" ref="C123:J123" si="71">C109/100/($C42*10)</f>
        <v>1.9625378676430165E-4</v>
      </c>
      <c r="D123" s="15">
        <f t="shared" si="71"/>
        <v>2.1632454154259402E-6</v>
      </c>
      <c r="E123" s="15">
        <f t="shared" si="71"/>
        <v>1.1087181762962886E-7</v>
      </c>
      <c r="F123" s="15">
        <f t="shared" si="71"/>
        <v>3.0437404563671885E-8</v>
      </c>
      <c r="G123" s="15">
        <f t="shared" si="71"/>
        <v>5.9910424695211318E-10</v>
      </c>
      <c r="H123" s="15">
        <f t="shared" si="71"/>
        <v>1.9703389592822859E-9</v>
      </c>
      <c r="I123" s="15">
        <f t="shared" si="71"/>
        <v>1.6308171223844564E-11</v>
      </c>
      <c r="J123" s="15">
        <f t="shared" si="71"/>
        <v>5.3199872606946681E-13</v>
      </c>
    </row>
    <row r="125" spans="1:11" x14ac:dyDescent="0.25">
      <c r="B125" t="s">
        <v>122</v>
      </c>
      <c r="K125" t="s">
        <v>123</v>
      </c>
    </row>
    <row r="126" spans="1:11" x14ac:dyDescent="0.25">
      <c r="A126">
        <v>0</v>
      </c>
      <c r="B126">
        <f t="shared" ref="B126:J126" si="72">ABS(B112-B17)</f>
        <v>1.3352107719238988</v>
      </c>
      <c r="C126">
        <f t="shared" si="72"/>
        <v>1.2037145547267438</v>
      </c>
      <c r="D126">
        <f t="shared" si="72"/>
        <v>1.0223925072482927</v>
      </c>
      <c r="E126">
        <f t="shared" si="72"/>
        <v>0.9024985601823915</v>
      </c>
      <c r="F126">
        <f t="shared" si="72"/>
        <v>0.86227854056254072</v>
      </c>
      <c r="G126">
        <f t="shared" si="72"/>
        <v>0.74879645737777689</v>
      </c>
      <c r="H126">
        <f t="shared" si="72"/>
        <v>0.71621554113205999</v>
      </c>
      <c r="I126">
        <f t="shared" si="72"/>
        <v>0.57609305520048648</v>
      </c>
      <c r="J126">
        <f t="shared" si="72"/>
        <v>0.441988812596327</v>
      </c>
      <c r="K126">
        <f>SUM(B126:J126)</f>
        <v>7.8091888009505173</v>
      </c>
    </row>
    <row r="127" spans="1:11" x14ac:dyDescent="0.25">
      <c r="A127">
        <v>1</v>
      </c>
      <c r="B127">
        <f t="shared" ref="B127:J127" si="73">ABS(B113-B18)</f>
        <v>1.5043492350275975</v>
      </c>
      <c r="C127">
        <f t="shared" si="73"/>
        <v>1.3333994854441984</v>
      </c>
      <c r="D127">
        <f t="shared" si="73"/>
        <v>1.1353036521355879</v>
      </c>
      <c r="E127">
        <f t="shared" si="73"/>
        <v>1.0047774055138519</v>
      </c>
      <c r="F127">
        <f t="shared" si="73"/>
        <v>0.96122448766347524</v>
      </c>
      <c r="G127">
        <f t="shared" si="73"/>
        <v>0.83801709500257493</v>
      </c>
      <c r="H127">
        <f t="shared" si="73"/>
        <v>0.80289744026904242</v>
      </c>
      <c r="I127">
        <f t="shared" si="73"/>
        <v>0.65141387894629821</v>
      </c>
      <c r="J127">
        <f t="shared" si="73"/>
        <v>0.50641072044355362</v>
      </c>
      <c r="K127">
        <f t="shared" ref="K127:K137" si="74">SUM(B127:J127)</f>
        <v>8.737793400446181</v>
      </c>
    </row>
    <row r="128" spans="1:11" x14ac:dyDescent="0.25">
      <c r="A128">
        <v>2</v>
      </c>
      <c r="B128">
        <f t="shared" ref="B128:J128" si="75">ABS(B114-B19)</f>
        <v>1.5331944349988249</v>
      </c>
      <c r="C128">
        <f t="shared" si="75"/>
        <v>1.3552338607059544</v>
      </c>
      <c r="D128">
        <f t="shared" si="75"/>
        <v>1.1565706621596832</v>
      </c>
      <c r="E128">
        <f t="shared" si="75"/>
        <v>1.0261291848709928</v>
      </c>
      <c r="F128">
        <f t="shared" si="75"/>
        <v>0.98283903230536351</v>
      </c>
      <c r="G128">
        <f t="shared" si="75"/>
        <v>0.86004864751493559</v>
      </c>
      <c r="H128">
        <f t="shared" si="75"/>
        <v>0.82530133613779111</v>
      </c>
      <c r="I128">
        <f t="shared" si="75"/>
        <v>0.67497908611124324</v>
      </c>
      <c r="J128">
        <f t="shared" si="75"/>
        <v>0.53106914754516032</v>
      </c>
      <c r="K128">
        <f t="shared" si="74"/>
        <v>8.9453653923499505</v>
      </c>
    </row>
    <row r="129" spans="1:11" x14ac:dyDescent="0.25">
      <c r="A129">
        <v>3</v>
      </c>
      <c r="B129">
        <f t="shared" ref="B129:J129" si="76">ABS(B115-B20)</f>
        <v>1.5322331184465448</v>
      </c>
      <c r="C129">
        <f t="shared" si="76"/>
        <v>1.3540266185972816</v>
      </c>
      <c r="D129">
        <f t="shared" si="76"/>
        <v>1.1580785557657423</v>
      </c>
      <c r="E129">
        <f t="shared" si="76"/>
        <v>1.0298799126473601</v>
      </c>
      <c r="F129">
        <f t="shared" si="76"/>
        <v>0.98756557875520412</v>
      </c>
      <c r="G129">
        <f t="shared" si="76"/>
        <v>0.86721610539956406</v>
      </c>
      <c r="H129">
        <f t="shared" si="76"/>
        <v>0.83340852000608157</v>
      </c>
      <c r="I129">
        <f t="shared" si="76"/>
        <v>0.68671366423365243</v>
      </c>
      <c r="J129">
        <f t="shared" si="76"/>
        <v>0.54626573187509986</v>
      </c>
      <c r="K129">
        <f t="shared" si="74"/>
        <v>8.9953878057265282</v>
      </c>
    </row>
    <row r="130" spans="1:11" x14ac:dyDescent="0.25">
      <c r="A130">
        <v>4</v>
      </c>
      <c r="B130">
        <f t="shared" ref="B130:J130" si="77">ABS(B116-B21)</f>
        <v>1.5212310271794727</v>
      </c>
      <c r="C130">
        <f t="shared" si="77"/>
        <v>1.3449631235959616</v>
      </c>
      <c r="D130">
        <f t="shared" si="77"/>
        <v>1.1527176535699222</v>
      </c>
      <c r="E130">
        <f t="shared" si="77"/>
        <v>1.0274015053830676</v>
      </c>
      <c r="F130">
        <f t="shared" si="77"/>
        <v>0.98626608803656912</v>
      </c>
      <c r="G130">
        <f t="shared" si="77"/>
        <v>0.86894279435651089</v>
      </c>
      <c r="H130">
        <f t="shared" si="77"/>
        <v>0.83622823543228209</v>
      </c>
      <c r="I130">
        <f t="shared" si="77"/>
        <v>0.69384854903921689</v>
      </c>
      <c r="J130">
        <f t="shared" si="77"/>
        <v>0.55752907086487657</v>
      </c>
      <c r="K130">
        <f t="shared" si="74"/>
        <v>8.9891280474578803</v>
      </c>
    </row>
    <row r="131" spans="1:11" x14ac:dyDescent="0.25">
      <c r="A131">
        <v>5</v>
      </c>
      <c r="B131">
        <f t="shared" ref="B131:J131" si="78">ABS(B117-B22)</f>
        <v>1.5624782458853701</v>
      </c>
      <c r="C131">
        <f t="shared" si="78"/>
        <v>1.3759432536670961</v>
      </c>
      <c r="D131">
        <f t="shared" si="78"/>
        <v>1.1815827263296841</v>
      </c>
      <c r="E131">
        <f t="shared" si="78"/>
        <v>1.0553659967768967</v>
      </c>
      <c r="F131">
        <f t="shared" si="78"/>
        <v>1.0141655438223403</v>
      </c>
      <c r="G131">
        <f t="shared" si="78"/>
        <v>0.89631904998223144</v>
      </c>
      <c r="H131">
        <f t="shared" si="78"/>
        <v>0.86370248135443783</v>
      </c>
      <c r="I131">
        <f t="shared" si="78"/>
        <v>0.72132064460424861</v>
      </c>
      <c r="J131">
        <f t="shared" si="78"/>
        <v>0.5850038207358671</v>
      </c>
      <c r="K131">
        <f t="shared" si="74"/>
        <v>9.2558817631581718</v>
      </c>
    </row>
    <row r="132" spans="1:11" x14ac:dyDescent="0.25">
      <c r="A132">
        <v>6</v>
      </c>
      <c r="B132">
        <f t="shared" ref="B132:J132" si="79">ABS(B118-B23)</f>
        <v>1.608539974628348</v>
      </c>
      <c r="C132">
        <f t="shared" si="79"/>
        <v>1.4105007233435629</v>
      </c>
      <c r="D132">
        <f t="shared" si="79"/>
        <v>1.2135049957175916</v>
      </c>
      <c r="E132">
        <f t="shared" si="79"/>
        <v>1.0860707355378179</v>
      </c>
      <c r="F132">
        <f t="shared" si="79"/>
        <v>1.0447073028665887</v>
      </c>
      <c r="G132">
        <f t="shared" si="79"/>
        <v>0.92604390803734704</v>
      </c>
      <c r="H132">
        <f t="shared" si="79"/>
        <v>0.89344632436295623</v>
      </c>
      <c r="I132">
        <f t="shared" si="79"/>
        <v>0.75071816747284359</v>
      </c>
      <c r="J132">
        <f t="shared" si="79"/>
        <v>0.6140824699908306</v>
      </c>
      <c r="K132">
        <f t="shared" si="74"/>
        <v>9.5476146019578856</v>
      </c>
    </row>
    <row r="133" spans="1:11" x14ac:dyDescent="0.25">
      <c r="A133">
        <v>7</v>
      </c>
      <c r="B133">
        <f t="shared" ref="B133:J133" si="80">ABS(B119-B24)</f>
        <v>1.6679523273952601</v>
      </c>
      <c r="C133">
        <f t="shared" si="80"/>
        <v>1.4551936989455212</v>
      </c>
      <c r="D133">
        <f t="shared" si="80"/>
        <v>1.2541497535568342</v>
      </c>
      <c r="E133">
        <f t="shared" si="80"/>
        <v>1.1246101152594006</v>
      </c>
      <c r="F133">
        <f t="shared" si="80"/>
        <v>1.0828035047150197</v>
      </c>
      <c r="G133">
        <f t="shared" si="80"/>
        <v>0.9625010987612872</v>
      </c>
      <c r="H133">
        <f t="shared" si="80"/>
        <v>0.92970088062564127</v>
      </c>
      <c r="I133">
        <f t="shared" si="80"/>
        <v>0.78565434912770082</v>
      </c>
      <c r="J133">
        <f t="shared" si="80"/>
        <v>0.64777768883864406</v>
      </c>
      <c r="K133">
        <f t="shared" si="74"/>
        <v>9.9103434172253095</v>
      </c>
    </row>
    <row r="134" spans="1:11" x14ac:dyDescent="0.25">
      <c r="A134">
        <v>8</v>
      </c>
      <c r="B134">
        <f t="shared" ref="B134:J134" si="81">ABS(B120-B25)</f>
        <v>1.7290141898752307</v>
      </c>
      <c r="C134">
        <f t="shared" si="81"/>
        <v>1.5010185577652135</v>
      </c>
      <c r="D134">
        <f t="shared" si="81"/>
        <v>1.2957859686536659</v>
      </c>
      <c r="E134">
        <f t="shared" si="81"/>
        <v>1.1640798682095221</v>
      </c>
      <c r="F134">
        <f t="shared" si="81"/>
        <v>1.1218203776726017</v>
      </c>
      <c r="G134">
        <f t="shared" si="81"/>
        <v>0.99982852145327716</v>
      </c>
      <c r="H134">
        <f t="shared" si="81"/>
        <v>0.96681754109156137</v>
      </c>
      <c r="I134">
        <f t="shared" si="81"/>
        <v>0.82141384886434332</v>
      </c>
      <c r="J134">
        <f t="shared" si="81"/>
        <v>0.68226817545272267</v>
      </c>
      <c r="K134">
        <f t="shared" si="74"/>
        <v>10.282047049038139</v>
      </c>
    </row>
    <row r="135" spans="1:11" x14ac:dyDescent="0.25">
      <c r="A135">
        <v>9</v>
      </c>
      <c r="B135">
        <f t="shared" ref="B135:J135" si="82">ABS(B121-B26)</f>
        <v>1.7873343995842246</v>
      </c>
      <c r="C135">
        <f t="shared" si="82"/>
        <v>1.544594306025409</v>
      </c>
      <c r="D135">
        <f t="shared" si="82"/>
        <v>1.3354901841442663</v>
      </c>
      <c r="E135">
        <f t="shared" si="82"/>
        <v>1.2018498602696497</v>
      </c>
      <c r="F135">
        <f t="shared" si="82"/>
        <v>1.1592219831429431</v>
      </c>
      <c r="G135">
        <f t="shared" si="82"/>
        <v>1.0357609289583494</v>
      </c>
      <c r="H135">
        <f t="shared" si="82"/>
        <v>1.0026036487801646</v>
      </c>
      <c r="I135">
        <f t="shared" si="82"/>
        <v>0.85612609485156321</v>
      </c>
      <c r="J135">
        <f t="shared" si="82"/>
        <v>0.71599203849517612</v>
      </c>
      <c r="K135">
        <f t="shared" si="74"/>
        <v>10.638973444251747</v>
      </c>
    </row>
    <row r="136" spans="1:11" x14ac:dyDescent="0.25">
      <c r="A136">
        <v>10</v>
      </c>
      <c r="B136">
        <f t="shared" ref="B136:J136" si="83">ABS(B122-B27)</f>
        <v>1.8631924014545072</v>
      </c>
      <c r="C136">
        <f t="shared" si="83"/>
        <v>1.6014940478436532</v>
      </c>
      <c r="D136">
        <f t="shared" si="83"/>
        <v>1.3867317705182816</v>
      </c>
      <c r="E136">
        <f t="shared" si="83"/>
        <v>1.2500492901757583</v>
      </c>
      <c r="F136">
        <f t="shared" si="83"/>
        <v>1.206711567879482</v>
      </c>
      <c r="G136">
        <f t="shared" si="83"/>
        <v>1.0807642673765701</v>
      </c>
      <c r="H136">
        <f t="shared" si="83"/>
        <v>1.047193581504664</v>
      </c>
      <c r="I136">
        <f t="shared" si="83"/>
        <v>0.89846076310497436</v>
      </c>
      <c r="J136">
        <f t="shared" si="83"/>
        <v>0.75621841197963258</v>
      </c>
      <c r="K136">
        <f t="shared" si="74"/>
        <v>11.090816101837527</v>
      </c>
    </row>
    <row r="137" spans="1:11" x14ac:dyDescent="0.25">
      <c r="A137">
        <v>11</v>
      </c>
      <c r="B137">
        <f t="shared" ref="B137:J137" si="84">ABS(B123-B28)</f>
        <v>1.9982955819294217</v>
      </c>
      <c r="C137">
        <f t="shared" si="84"/>
        <v>1.7037149720555056</v>
      </c>
      <c r="D137">
        <f t="shared" si="84"/>
        <v>1.4772965380651646</v>
      </c>
      <c r="E137">
        <f t="shared" si="84"/>
        <v>1.3338117804819123</v>
      </c>
      <c r="F137">
        <f t="shared" si="84"/>
        <v>1.2885936361916754</v>
      </c>
      <c r="G137">
        <f t="shared" si="84"/>
        <v>1.1567123623680957</v>
      </c>
      <c r="H137">
        <f t="shared" si="84"/>
        <v>1.1218238003212411</v>
      </c>
      <c r="I137">
        <f t="shared" si="84"/>
        <v>0.96681432251560784</v>
      </c>
      <c r="J137">
        <f t="shared" si="84"/>
        <v>0.81863071041579893</v>
      </c>
      <c r="K137">
        <f t="shared" si="74"/>
        <v>11.865693704344425</v>
      </c>
    </row>
    <row r="139" spans="1:11" x14ac:dyDescent="0.25">
      <c r="C139">
        <f>0.01*273.15</f>
        <v>2.7315</v>
      </c>
    </row>
    <row r="140" spans="1:11" x14ac:dyDescent="0.25">
      <c r="A140">
        <v>1</v>
      </c>
      <c r="B140">
        <v>100</v>
      </c>
    </row>
    <row r="141" spans="1:11" x14ac:dyDescent="0.25">
      <c r="A141">
        <v>2</v>
      </c>
      <c r="B141">
        <f>B140+$C$139</f>
        <v>102.7315</v>
      </c>
    </row>
    <row r="142" spans="1:11" x14ac:dyDescent="0.25">
      <c r="A142">
        <v>3</v>
      </c>
      <c r="B142">
        <f t="shared" ref="B142:B205" si="85">B141+$C$139</f>
        <v>105.46299999999999</v>
      </c>
    </row>
    <row r="143" spans="1:11" x14ac:dyDescent="0.25">
      <c r="A143">
        <v>4</v>
      </c>
      <c r="B143">
        <f t="shared" si="85"/>
        <v>108.19449999999999</v>
      </c>
    </row>
    <row r="144" spans="1:11" x14ac:dyDescent="0.25">
      <c r="A144">
        <v>5</v>
      </c>
      <c r="B144">
        <f t="shared" si="85"/>
        <v>110.92599999999999</v>
      </c>
    </row>
    <row r="145" spans="1:2" x14ac:dyDescent="0.25">
      <c r="A145">
        <v>6</v>
      </c>
      <c r="B145">
        <f t="shared" si="85"/>
        <v>113.65749999999998</v>
      </c>
    </row>
    <row r="146" spans="1:2" x14ac:dyDescent="0.25">
      <c r="A146">
        <v>7</v>
      </c>
      <c r="B146">
        <f t="shared" si="85"/>
        <v>116.38899999999998</v>
      </c>
    </row>
    <row r="147" spans="1:2" x14ac:dyDescent="0.25">
      <c r="A147">
        <v>8</v>
      </c>
      <c r="B147">
        <f t="shared" si="85"/>
        <v>119.12049999999998</v>
      </c>
    </row>
    <row r="148" spans="1:2" x14ac:dyDescent="0.25">
      <c r="A148">
        <v>9</v>
      </c>
      <c r="B148">
        <f t="shared" si="85"/>
        <v>121.85199999999998</v>
      </c>
    </row>
    <row r="149" spans="1:2" x14ac:dyDescent="0.25">
      <c r="A149">
        <v>10</v>
      </c>
      <c r="B149">
        <f t="shared" si="85"/>
        <v>124.58349999999997</v>
      </c>
    </row>
    <row r="150" spans="1:2" x14ac:dyDescent="0.25">
      <c r="A150">
        <v>11</v>
      </c>
      <c r="B150">
        <f t="shared" si="85"/>
        <v>127.31499999999997</v>
      </c>
    </row>
    <row r="151" spans="1:2" x14ac:dyDescent="0.25">
      <c r="A151">
        <v>12</v>
      </c>
      <c r="B151">
        <f t="shared" si="85"/>
        <v>130.04649999999998</v>
      </c>
    </row>
    <row r="152" spans="1:2" x14ac:dyDescent="0.25">
      <c r="A152">
        <v>13</v>
      </c>
      <c r="B152">
        <f t="shared" si="85"/>
        <v>132.77799999999999</v>
      </c>
    </row>
    <row r="153" spans="1:2" x14ac:dyDescent="0.25">
      <c r="A153">
        <v>14</v>
      </c>
      <c r="B153">
        <f t="shared" si="85"/>
        <v>135.5095</v>
      </c>
    </row>
    <row r="154" spans="1:2" x14ac:dyDescent="0.25">
      <c r="A154">
        <v>15</v>
      </c>
      <c r="B154">
        <f t="shared" si="85"/>
        <v>138.24100000000001</v>
      </c>
    </row>
    <row r="155" spans="1:2" x14ac:dyDescent="0.25">
      <c r="A155">
        <v>16</v>
      </c>
      <c r="B155">
        <f t="shared" si="85"/>
        <v>140.97250000000003</v>
      </c>
    </row>
    <row r="156" spans="1:2" x14ac:dyDescent="0.25">
      <c r="A156">
        <v>17</v>
      </c>
      <c r="B156">
        <f t="shared" si="85"/>
        <v>143.70400000000004</v>
      </c>
    </row>
    <row r="157" spans="1:2" x14ac:dyDescent="0.25">
      <c r="A157">
        <v>18</v>
      </c>
      <c r="B157">
        <f t="shared" si="85"/>
        <v>146.43550000000005</v>
      </c>
    </row>
    <row r="158" spans="1:2" x14ac:dyDescent="0.25">
      <c r="A158">
        <v>19</v>
      </c>
      <c r="B158">
        <f t="shared" si="85"/>
        <v>149.16700000000006</v>
      </c>
    </row>
    <row r="159" spans="1:2" x14ac:dyDescent="0.25">
      <c r="A159">
        <v>20</v>
      </c>
      <c r="B159">
        <f t="shared" si="85"/>
        <v>151.89850000000007</v>
      </c>
    </row>
    <row r="160" spans="1:2" x14ac:dyDescent="0.25">
      <c r="A160">
        <v>21</v>
      </c>
      <c r="B160">
        <f t="shared" si="85"/>
        <v>154.63000000000008</v>
      </c>
    </row>
    <row r="161" spans="1:2" x14ac:dyDescent="0.25">
      <c r="A161">
        <v>22</v>
      </c>
      <c r="B161">
        <f t="shared" si="85"/>
        <v>157.36150000000009</v>
      </c>
    </row>
    <row r="162" spans="1:2" x14ac:dyDescent="0.25">
      <c r="A162">
        <v>23</v>
      </c>
      <c r="B162">
        <f t="shared" si="85"/>
        <v>160.0930000000001</v>
      </c>
    </row>
    <row r="163" spans="1:2" x14ac:dyDescent="0.25">
      <c r="A163">
        <v>24</v>
      </c>
      <c r="B163">
        <f t="shared" si="85"/>
        <v>162.82450000000011</v>
      </c>
    </row>
    <row r="164" spans="1:2" x14ac:dyDescent="0.25">
      <c r="A164">
        <v>25</v>
      </c>
      <c r="B164">
        <f t="shared" si="85"/>
        <v>165.55600000000013</v>
      </c>
    </row>
    <row r="165" spans="1:2" x14ac:dyDescent="0.25">
      <c r="A165">
        <v>26</v>
      </c>
      <c r="B165">
        <f t="shared" si="85"/>
        <v>168.28750000000014</v>
      </c>
    </row>
    <row r="166" spans="1:2" x14ac:dyDescent="0.25">
      <c r="A166">
        <v>27</v>
      </c>
      <c r="B166">
        <f t="shared" si="85"/>
        <v>171.01900000000015</v>
      </c>
    </row>
    <row r="167" spans="1:2" x14ac:dyDescent="0.25">
      <c r="A167">
        <v>28</v>
      </c>
      <c r="B167">
        <f t="shared" si="85"/>
        <v>173.75050000000016</v>
      </c>
    </row>
    <row r="168" spans="1:2" x14ac:dyDescent="0.25">
      <c r="A168">
        <v>29</v>
      </c>
      <c r="B168">
        <f t="shared" si="85"/>
        <v>176.48200000000017</v>
      </c>
    </row>
    <row r="169" spans="1:2" x14ac:dyDescent="0.25">
      <c r="A169">
        <v>30</v>
      </c>
      <c r="B169">
        <f t="shared" si="85"/>
        <v>179.21350000000018</v>
      </c>
    </row>
    <row r="170" spans="1:2" x14ac:dyDescent="0.25">
      <c r="A170">
        <v>31</v>
      </c>
      <c r="B170">
        <f t="shared" si="85"/>
        <v>181.94500000000019</v>
      </c>
    </row>
    <row r="171" spans="1:2" x14ac:dyDescent="0.25">
      <c r="A171">
        <v>32</v>
      </c>
      <c r="B171">
        <f t="shared" si="85"/>
        <v>184.6765000000002</v>
      </c>
    </row>
    <row r="172" spans="1:2" x14ac:dyDescent="0.25">
      <c r="A172">
        <v>33</v>
      </c>
      <c r="B172">
        <f t="shared" si="85"/>
        <v>187.40800000000021</v>
      </c>
    </row>
    <row r="173" spans="1:2" x14ac:dyDescent="0.25">
      <c r="A173">
        <v>34</v>
      </c>
      <c r="B173">
        <f t="shared" si="85"/>
        <v>190.13950000000023</v>
      </c>
    </row>
    <row r="174" spans="1:2" x14ac:dyDescent="0.25">
      <c r="A174">
        <v>35</v>
      </c>
      <c r="B174">
        <f t="shared" si="85"/>
        <v>192.87100000000024</v>
      </c>
    </row>
    <row r="175" spans="1:2" x14ac:dyDescent="0.25">
      <c r="A175">
        <v>36</v>
      </c>
      <c r="B175">
        <f t="shared" si="85"/>
        <v>195.60250000000025</v>
      </c>
    </row>
    <row r="176" spans="1:2" x14ac:dyDescent="0.25">
      <c r="A176">
        <v>37</v>
      </c>
      <c r="B176">
        <f t="shared" si="85"/>
        <v>198.33400000000026</v>
      </c>
    </row>
    <row r="177" spans="1:2" x14ac:dyDescent="0.25">
      <c r="A177">
        <v>38</v>
      </c>
      <c r="B177">
        <f t="shared" si="85"/>
        <v>201.06550000000027</v>
      </c>
    </row>
    <row r="178" spans="1:2" x14ac:dyDescent="0.25">
      <c r="A178">
        <v>39</v>
      </c>
      <c r="B178">
        <f t="shared" si="85"/>
        <v>203.79700000000028</v>
      </c>
    </row>
    <row r="179" spans="1:2" x14ac:dyDescent="0.25">
      <c r="A179">
        <v>40</v>
      </c>
      <c r="B179">
        <f t="shared" si="85"/>
        <v>206.52850000000029</v>
      </c>
    </row>
    <row r="180" spans="1:2" x14ac:dyDescent="0.25">
      <c r="A180">
        <v>41</v>
      </c>
      <c r="B180">
        <f t="shared" si="85"/>
        <v>209.2600000000003</v>
      </c>
    </row>
    <row r="181" spans="1:2" x14ac:dyDescent="0.25">
      <c r="A181">
        <v>42</v>
      </c>
      <c r="B181">
        <f t="shared" si="85"/>
        <v>211.99150000000031</v>
      </c>
    </row>
    <row r="182" spans="1:2" x14ac:dyDescent="0.25">
      <c r="A182">
        <v>43</v>
      </c>
      <c r="B182">
        <f t="shared" si="85"/>
        <v>214.72300000000033</v>
      </c>
    </row>
    <row r="183" spans="1:2" x14ac:dyDescent="0.25">
      <c r="A183">
        <v>44</v>
      </c>
      <c r="B183">
        <f t="shared" si="85"/>
        <v>217.45450000000034</v>
      </c>
    </row>
    <row r="184" spans="1:2" x14ac:dyDescent="0.25">
      <c r="A184">
        <v>45</v>
      </c>
      <c r="B184">
        <f t="shared" si="85"/>
        <v>220.18600000000035</v>
      </c>
    </row>
    <row r="185" spans="1:2" x14ac:dyDescent="0.25">
      <c r="A185">
        <v>46</v>
      </c>
      <c r="B185">
        <f t="shared" si="85"/>
        <v>222.91750000000036</v>
      </c>
    </row>
    <row r="186" spans="1:2" x14ac:dyDescent="0.25">
      <c r="A186">
        <v>47</v>
      </c>
      <c r="B186">
        <f t="shared" si="85"/>
        <v>225.64900000000037</v>
      </c>
    </row>
    <row r="187" spans="1:2" x14ac:dyDescent="0.25">
      <c r="A187">
        <v>48</v>
      </c>
      <c r="B187">
        <f t="shared" si="85"/>
        <v>228.38050000000038</v>
      </c>
    </row>
    <row r="188" spans="1:2" x14ac:dyDescent="0.25">
      <c r="A188">
        <v>49</v>
      </c>
      <c r="B188">
        <f t="shared" si="85"/>
        <v>231.11200000000039</v>
      </c>
    </row>
    <row r="189" spans="1:2" x14ac:dyDescent="0.25">
      <c r="A189">
        <v>50</v>
      </c>
      <c r="B189">
        <f t="shared" si="85"/>
        <v>233.8435000000004</v>
      </c>
    </row>
    <row r="190" spans="1:2" x14ac:dyDescent="0.25">
      <c r="A190">
        <v>51</v>
      </c>
      <c r="B190">
        <f t="shared" si="85"/>
        <v>236.57500000000041</v>
      </c>
    </row>
    <row r="191" spans="1:2" x14ac:dyDescent="0.25">
      <c r="A191">
        <v>52</v>
      </c>
      <c r="B191">
        <f t="shared" si="85"/>
        <v>239.30650000000043</v>
      </c>
    </row>
    <row r="192" spans="1:2" x14ac:dyDescent="0.25">
      <c r="A192">
        <v>53</v>
      </c>
      <c r="B192">
        <f t="shared" si="85"/>
        <v>242.03800000000044</v>
      </c>
    </row>
    <row r="193" spans="1:2" x14ac:dyDescent="0.25">
      <c r="A193">
        <v>54</v>
      </c>
      <c r="B193">
        <f t="shared" si="85"/>
        <v>244.76950000000045</v>
      </c>
    </row>
    <row r="194" spans="1:2" x14ac:dyDescent="0.25">
      <c r="A194">
        <v>55</v>
      </c>
      <c r="B194">
        <f t="shared" si="85"/>
        <v>247.50100000000046</v>
      </c>
    </row>
    <row r="195" spans="1:2" x14ac:dyDescent="0.25">
      <c r="A195">
        <v>56</v>
      </c>
      <c r="B195">
        <f t="shared" si="85"/>
        <v>250.23250000000047</v>
      </c>
    </row>
    <row r="196" spans="1:2" x14ac:dyDescent="0.25">
      <c r="A196">
        <v>57</v>
      </c>
      <c r="B196">
        <f t="shared" si="85"/>
        <v>252.96400000000048</v>
      </c>
    </row>
    <row r="197" spans="1:2" x14ac:dyDescent="0.25">
      <c r="A197">
        <v>58</v>
      </c>
      <c r="B197">
        <f t="shared" si="85"/>
        <v>255.69550000000049</v>
      </c>
    </row>
    <row r="198" spans="1:2" x14ac:dyDescent="0.25">
      <c r="A198">
        <v>59</v>
      </c>
      <c r="B198">
        <f t="shared" si="85"/>
        <v>258.42700000000048</v>
      </c>
    </row>
    <row r="199" spans="1:2" x14ac:dyDescent="0.25">
      <c r="A199">
        <v>60</v>
      </c>
      <c r="B199">
        <f t="shared" si="85"/>
        <v>261.15850000000046</v>
      </c>
    </row>
    <row r="200" spans="1:2" x14ac:dyDescent="0.25">
      <c r="A200">
        <v>61</v>
      </c>
      <c r="B200">
        <f t="shared" si="85"/>
        <v>263.89000000000044</v>
      </c>
    </row>
    <row r="201" spans="1:2" x14ac:dyDescent="0.25">
      <c r="A201">
        <v>62</v>
      </c>
      <c r="B201">
        <f t="shared" si="85"/>
        <v>266.62150000000042</v>
      </c>
    </row>
    <row r="202" spans="1:2" x14ac:dyDescent="0.25">
      <c r="A202">
        <v>63</v>
      </c>
      <c r="B202">
        <f t="shared" si="85"/>
        <v>269.35300000000041</v>
      </c>
    </row>
    <row r="203" spans="1:2" x14ac:dyDescent="0.25">
      <c r="A203">
        <v>64</v>
      </c>
      <c r="B203">
        <f t="shared" si="85"/>
        <v>272.08450000000039</v>
      </c>
    </row>
    <row r="204" spans="1:2" x14ac:dyDescent="0.25">
      <c r="A204">
        <v>65</v>
      </c>
      <c r="B204">
        <f t="shared" si="85"/>
        <v>274.81600000000037</v>
      </c>
    </row>
    <row r="205" spans="1:2" x14ac:dyDescent="0.25">
      <c r="A205">
        <v>66</v>
      </c>
      <c r="B205">
        <f t="shared" si="85"/>
        <v>277.54750000000035</v>
      </c>
    </row>
    <row r="206" spans="1:2" x14ac:dyDescent="0.25">
      <c r="A206">
        <v>67</v>
      </c>
      <c r="B206">
        <f t="shared" ref="B206:B269" si="86">B205+$C$139</f>
        <v>280.27900000000034</v>
      </c>
    </row>
    <row r="207" spans="1:2" x14ac:dyDescent="0.25">
      <c r="A207">
        <v>68</v>
      </c>
      <c r="B207">
        <f t="shared" si="86"/>
        <v>283.01050000000032</v>
      </c>
    </row>
    <row r="208" spans="1:2" x14ac:dyDescent="0.25">
      <c r="A208">
        <v>69</v>
      </c>
      <c r="B208">
        <f t="shared" si="86"/>
        <v>285.7420000000003</v>
      </c>
    </row>
    <row r="209" spans="1:2" x14ac:dyDescent="0.25">
      <c r="A209">
        <v>70</v>
      </c>
      <c r="B209">
        <f t="shared" si="86"/>
        <v>288.47350000000029</v>
      </c>
    </row>
    <row r="210" spans="1:2" x14ac:dyDescent="0.25">
      <c r="A210">
        <v>71</v>
      </c>
      <c r="B210">
        <f t="shared" si="86"/>
        <v>291.20500000000027</v>
      </c>
    </row>
    <row r="211" spans="1:2" x14ac:dyDescent="0.25">
      <c r="A211">
        <v>72</v>
      </c>
      <c r="B211">
        <f t="shared" si="86"/>
        <v>293.93650000000025</v>
      </c>
    </row>
    <row r="212" spans="1:2" x14ac:dyDescent="0.25">
      <c r="A212">
        <v>73</v>
      </c>
      <c r="B212">
        <f t="shared" si="86"/>
        <v>296.66800000000023</v>
      </c>
    </row>
    <row r="213" spans="1:2" x14ac:dyDescent="0.25">
      <c r="A213">
        <v>74</v>
      </c>
      <c r="B213">
        <f t="shared" si="86"/>
        <v>299.39950000000022</v>
      </c>
    </row>
    <row r="214" spans="1:2" x14ac:dyDescent="0.25">
      <c r="A214">
        <v>75</v>
      </c>
      <c r="B214">
        <f t="shared" si="86"/>
        <v>302.1310000000002</v>
      </c>
    </row>
    <row r="215" spans="1:2" x14ac:dyDescent="0.25">
      <c r="A215">
        <v>76</v>
      </c>
      <c r="B215">
        <f t="shared" si="86"/>
        <v>304.86250000000018</v>
      </c>
    </row>
    <row r="216" spans="1:2" x14ac:dyDescent="0.25">
      <c r="A216">
        <v>77</v>
      </c>
      <c r="B216">
        <f t="shared" si="86"/>
        <v>307.59400000000016</v>
      </c>
    </row>
    <row r="217" spans="1:2" x14ac:dyDescent="0.25">
      <c r="A217">
        <v>78</v>
      </c>
      <c r="B217">
        <f t="shared" si="86"/>
        <v>310.32550000000015</v>
      </c>
    </row>
    <row r="218" spans="1:2" x14ac:dyDescent="0.25">
      <c r="A218">
        <v>79</v>
      </c>
      <c r="B218">
        <f t="shared" si="86"/>
        <v>313.05700000000013</v>
      </c>
    </row>
    <row r="219" spans="1:2" x14ac:dyDescent="0.25">
      <c r="A219">
        <v>80</v>
      </c>
      <c r="B219">
        <f t="shared" si="86"/>
        <v>315.78850000000011</v>
      </c>
    </row>
    <row r="220" spans="1:2" x14ac:dyDescent="0.25">
      <c r="A220">
        <v>81</v>
      </c>
      <c r="B220">
        <f t="shared" si="86"/>
        <v>318.5200000000001</v>
      </c>
    </row>
    <row r="221" spans="1:2" x14ac:dyDescent="0.25">
      <c r="A221">
        <v>82</v>
      </c>
      <c r="B221">
        <f t="shared" si="86"/>
        <v>321.25150000000008</v>
      </c>
    </row>
    <row r="222" spans="1:2" x14ac:dyDescent="0.25">
      <c r="A222">
        <v>83</v>
      </c>
      <c r="B222">
        <f t="shared" si="86"/>
        <v>323.98300000000006</v>
      </c>
    </row>
    <row r="223" spans="1:2" x14ac:dyDescent="0.25">
      <c r="A223">
        <v>84</v>
      </c>
      <c r="B223">
        <f t="shared" si="86"/>
        <v>326.71450000000004</v>
      </c>
    </row>
    <row r="224" spans="1:2" x14ac:dyDescent="0.25">
      <c r="A224">
        <v>85</v>
      </c>
      <c r="B224">
        <f t="shared" si="86"/>
        <v>329.44600000000003</v>
      </c>
    </row>
    <row r="225" spans="1:2" x14ac:dyDescent="0.25">
      <c r="A225">
        <v>86</v>
      </c>
      <c r="B225">
        <f t="shared" si="86"/>
        <v>332.17750000000001</v>
      </c>
    </row>
    <row r="226" spans="1:2" x14ac:dyDescent="0.25">
      <c r="A226">
        <v>87</v>
      </c>
      <c r="B226">
        <f t="shared" si="86"/>
        <v>334.90899999999999</v>
      </c>
    </row>
    <row r="227" spans="1:2" x14ac:dyDescent="0.25">
      <c r="A227">
        <v>88</v>
      </c>
      <c r="B227">
        <f t="shared" si="86"/>
        <v>337.64049999999997</v>
      </c>
    </row>
    <row r="228" spans="1:2" x14ac:dyDescent="0.25">
      <c r="A228">
        <v>89</v>
      </c>
      <c r="B228">
        <f t="shared" si="86"/>
        <v>340.37199999999996</v>
      </c>
    </row>
    <row r="229" spans="1:2" x14ac:dyDescent="0.25">
      <c r="A229">
        <v>90</v>
      </c>
      <c r="B229">
        <f t="shared" si="86"/>
        <v>343.10349999999994</v>
      </c>
    </row>
    <row r="230" spans="1:2" x14ac:dyDescent="0.25">
      <c r="A230">
        <v>91</v>
      </c>
      <c r="B230">
        <f t="shared" si="86"/>
        <v>345.83499999999992</v>
      </c>
    </row>
    <row r="231" spans="1:2" x14ac:dyDescent="0.25">
      <c r="A231">
        <v>92</v>
      </c>
      <c r="B231">
        <f t="shared" si="86"/>
        <v>348.56649999999991</v>
      </c>
    </row>
    <row r="232" spans="1:2" x14ac:dyDescent="0.25">
      <c r="A232">
        <v>93</v>
      </c>
      <c r="B232">
        <f t="shared" si="86"/>
        <v>351.29799999999989</v>
      </c>
    </row>
    <row r="233" spans="1:2" x14ac:dyDescent="0.25">
      <c r="A233">
        <v>94</v>
      </c>
      <c r="B233">
        <f t="shared" si="86"/>
        <v>354.02949999999987</v>
      </c>
    </row>
    <row r="234" spans="1:2" x14ac:dyDescent="0.25">
      <c r="A234">
        <v>95</v>
      </c>
      <c r="B234">
        <f t="shared" si="86"/>
        <v>356.76099999999985</v>
      </c>
    </row>
    <row r="235" spans="1:2" x14ac:dyDescent="0.25">
      <c r="A235">
        <v>96</v>
      </c>
      <c r="B235">
        <f t="shared" si="86"/>
        <v>359.49249999999984</v>
      </c>
    </row>
    <row r="236" spans="1:2" x14ac:dyDescent="0.25">
      <c r="A236">
        <v>97</v>
      </c>
      <c r="B236">
        <f t="shared" si="86"/>
        <v>362.22399999999982</v>
      </c>
    </row>
    <row r="237" spans="1:2" x14ac:dyDescent="0.25">
      <c r="A237">
        <v>98</v>
      </c>
      <c r="B237">
        <f t="shared" si="86"/>
        <v>364.9554999999998</v>
      </c>
    </row>
    <row r="238" spans="1:2" x14ac:dyDescent="0.25">
      <c r="A238">
        <v>99</v>
      </c>
      <c r="B238">
        <f t="shared" si="86"/>
        <v>367.68699999999978</v>
      </c>
    </row>
    <row r="239" spans="1:2" x14ac:dyDescent="0.25">
      <c r="A239">
        <v>100</v>
      </c>
      <c r="B239">
        <f t="shared" si="86"/>
        <v>370.41849999999977</v>
      </c>
    </row>
    <row r="240" spans="1:2" x14ac:dyDescent="0.25">
      <c r="A240">
        <v>101</v>
      </c>
      <c r="B240">
        <f t="shared" si="86"/>
        <v>373.14999999999975</v>
      </c>
    </row>
    <row r="241" spans="1:2" x14ac:dyDescent="0.25">
      <c r="A241">
        <v>102</v>
      </c>
      <c r="B241">
        <f t="shared" si="86"/>
        <v>375.88149999999973</v>
      </c>
    </row>
    <row r="242" spans="1:2" x14ac:dyDescent="0.25">
      <c r="A242">
        <v>103</v>
      </c>
      <c r="B242">
        <f t="shared" si="86"/>
        <v>378.61299999999972</v>
      </c>
    </row>
    <row r="243" spans="1:2" x14ac:dyDescent="0.25">
      <c r="A243">
        <v>104</v>
      </c>
      <c r="B243">
        <f t="shared" si="86"/>
        <v>381.3444999999997</v>
      </c>
    </row>
    <row r="244" spans="1:2" x14ac:dyDescent="0.25">
      <c r="A244">
        <v>105</v>
      </c>
      <c r="B244">
        <f t="shared" si="86"/>
        <v>384.07599999999968</v>
      </c>
    </row>
    <row r="245" spans="1:2" x14ac:dyDescent="0.25">
      <c r="A245">
        <v>106</v>
      </c>
      <c r="B245">
        <f t="shared" si="86"/>
        <v>386.80749999999966</v>
      </c>
    </row>
    <row r="246" spans="1:2" x14ac:dyDescent="0.25">
      <c r="A246">
        <v>107</v>
      </c>
      <c r="B246">
        <f t="shared" si="86"/>
        <v>389.53899999999965</v>
      </c>
    </row>
    <row r="247" spans="1:2" x14ac:dyDescent="0.25">
      <c r="A247">
        <v>108</v>
      </c>
      <c r="B247">
        <f t="shared" si="86"/>
        <v>392.27049999999963</v>
      </c>
    </row>
    <row r="248" spans="1:2" x14ac:dyDescent="0.25">
      <c r="A248">
        <v>109</v>
      </c>
      <c r="B248">
        <f t="shared" si="86"/>
        <v>395.00199999999961</v>
      </c>
    </row>
    <row r="249" spans="1:2" x14ac:dyDescent="0.25">
      <c r="A249">
        <v>110</v>
      </c>
      <c r="B249">
        <f t="shared" si="86"/>
        <v>397.73349999999959</v>
      </c>
    </row>
    <row r="250" spans="1:2" x14ac:dyDescent="0.25">
      <c r="A250">
        <v>111</v>
      </c>
      <c r="B250">
        <f t="shared" si="86"/>
        <v>400.46499999999958</v>
      </c>
    </row>
    <row r="251" spans="1:2" x14ac:dyDescent="0.25">
      <c r="A251">
        <v>112</v>
      </c>
      <c r="B251">
        <f t="shared" si="86"/>
        <v>403.19649999999956</v>
      </c>
    </row>
    <row r="252" spans="1:2" x14ac:dyDescent="0.25">
      <c r="A252">
        <v>113</v>
      </c>
      <c r="B252">
        <f t="shared" si="86"/>
        <v>405.92799999999954</v>
      </c>
    </row>
    <row r="253" spans="1:2" x14ac:dyDescent="0.25">
      <c r="A253">
        <v>114</v>
      </c>
      <c r="B253">
        <f t="shared" si="86"/>
        <v>408.65949999999953</v>
      </c>
    </row>
    <row r="254" spans="1:2" x14ac:dyDescent="0.25">
      <c r="A254">
        <v>115</v>
      </c>
      <c r="B254">
        <f t="shared" si="86"/>
        <v>411.39099999999951</v>
      </c>
    </row>
    <row r="255" spans="1:2" x14ac:dyDescent="0.25">
      <c r="A255">
        <v>116</v>
      </c>
      <c r="B255">
        <f t="shared" si="86"/>
        <v>414.12249999999949</v>
      </c>
    </row>
    <row r="256" spans="1:2" x14ac:dyDescent="0.25">
      <c r="A256">
        <v>117</v>
      </c>
      <c r="B256">
        <f t="shared" si="86"/>
        <v>416.85399999999947</v>
      </c>
    </row>
    <row r="257" spans="1:2" x14ac:dyDescent="0.25">
      <c r="A257">
        <v>118</v>
      </c>
      <c r="B257">
        <f t="shared" si="86"/>
        <v>419.58549999999946</v>
      </c>
    </row>
    <row r="258" spans="1:2" x14ac:dyDescent="0.25">
      <c r="A258">
        <v>119</v>
      </c>
      <c r="B258">
        <f t="shared" si="86"/>
        <v>422.31699999999944</v>
      </c>
    </row>
    <row r="259" spans="1:2" x14ac:dyDescent="0.25">
      <c r="A259">
        <v>120</v>
      </c>
      <c r="B259">
        <f t="shared" si="86"/>
        <v>425.04849999999942</v>
      </c>
    </row>
    <row r="260" spans="1:2" x14ac:dyDescent="0.25">
      <c r="A260">
        <v>121</v>
      </c>
      <c r="B260">
        <f t="shared" si="86"/>
        <v>427.7799999999994</v>
      </c>
    </row>
    <row r="261" spans="1:2" x14ac:dyDescent="0.25">
      <c r="A261">
        <v>122</v>
      </c>
      <c r="B261">
        <f t="shared" si="86"/>
        <v>430.51149999999939</v>
      </c>
    </row>
    <row r="262" spans="1:2" x14ac:dyDescent="0.25">
      <c r="A262">
        <v>123</v>
      </c>
      <c r="B262">
        <f t="shared" si="86"/>
        <v>433.24299999999937</v>
      </c>
    </row>
    <row r="263" spans="1:2" x14ac:dyDescent="0.25">
      <c r="A263">
        <v>124</v>
      </c>
      <c r="B263">
        <f t="shared" si="86"/>
        <v>435.97449999999935</v>
      </c>
    </row>
    <row r="264" spans="1:2" x14ac:dyDescent="0.25">
      <c r="A264">
        <v>125</v>
      </c>
      <c r="B264">
        <f t="shared" si="86"/>
        <v>438.70599999999934</v>
      </c>
    </row>
    <row r="265" spans="1:2" x14ac:dyDescent="0.25">
      <c r="A265">
        <v>126</v>
      </c>
      <c r="B265">
        <f t="shared" si="86"/>
        <v>441.43749999999932</v>
      </c>
    </row>
    <row r="266" spans="1:2" x14ac:dyDescent="0.25">
      <c r="A266">
        <v>127</v>
      </c>
      <c r="B266">
        <f t="shared" si="86"/>
        <v>444.1689999999993</v>
      </c>
    </row>
    <row r="267" spans="1:2" x14ac:dyDescent="0.25">
      <c r="A267">
        <v>128</v>
      </c>
      <c r="B267">
        <f t="shared" si="86"/>
        <v>446.90049999999928</v>
      </c>
    </row>
    <row r="268" spans="1:2" x14ac:dyDescent="0.25">
      <c r="A268">
        <v>129</v>
      </c>
      <c r="B268">
        <f t="shared" si="86"/>
        <v>449.63199999999927</v>
      </c>
    </row>
    <row r="269" spans="1:2" x14ac:dyDescent="0.25">
      <c r="A269">
        <v>130</v>
      </c>
      <c r="B269">
        <f t="shared" si="86"/>
        <v>452.36349999999925</v>
      </c>
    </row>
    <row r="270" spans="1:2" x14ac:dyDescent="0.25">
      <c r="A270">
        <v>131</v>
      </c>
      <c r="B270">
        <f t="shared" ref="B270:B301" si="87">B269+$C$139</f>
        <v>455.09499999999923</v>
      </c>
    </row>
    <row r="271" spans="1:2" x14ac:dyDescent="0.25">
      <c r="A271">
        <v>132</v>
      </c>
      <c r="B271">
        <f t="shared" si="87"/>
        <v>457.82649999999921</v>
      </c>
    </row>
    <row r="272" spans="1:2" x14ac:dyDescent="0.25">
      <c r="A272">
        <v>133</v>
      </c>
      <c r="B272">
        <f t="shared" si="87"/>
        <v>460.5579999999992</v>
      </c>
    </row>
    <row r="273" spans="1:2" x14ac:dyDescent="0.25">
      <c r="A273">
        <v>134</v>
      </c>
      <c r="B273">
        <f t="shared" si="87"/>
        <v>463.28949999999918</v>
      </c>
    </row>
    <row r="274" spans="1:2" x14ac:dyDescent="0.25">
      <c r="A274">
        <v>135</v>
      </c>
      <c r="B274">
        <f t="shared" si="87"/>
        <v>466.02099999999916</v>
      </c>
    </row>
    <row r="275" spans="1:2" x14ac:dyDescent="0.25">
      <c r="A275">
        <v>136</v>
      </c>
      <c r="B275">
        <f t="shared" si="87"/>
        <v>468.75249999999915</v>
      </c>
    </row>
    <row r="276" spans="1:2" x14ac:dyDescent="0.25">
      <c r="A276">
        <v>137</v>
      </c>
      <c r="B276">
        <f t="shared" si="87"/>
        <v>471.48399999999913</v>
      </c>
    </row>
    <row r="277" spans="1:2" x14ac:dyDescent="0.25">
      <c r="A277">
        <v>138</v>
      </c>
      <c r="B277">
        <f t="shared" si="87"/>
        <v>474.21549999999911</v>
      </c>
    </row>
    <row r="278" spans="1:2" x14ac:dyDescent="0.25">
      <c r="A278">
        <v>139</v>
      </c>
      <c r="B278">
        <f t="shared" si="87"/>
        <v>476.94699999999909</v>
      </c>
    </row>
    <row r="279" spans="1:2" x14ac:dyDescent="0.25">
      <c r="A279">
        <v>140</v>
      </c>
      <c r="B279">
        <f t="shared" si="87"/>
        <v>479.67849999999908</v>
      </c>
    </row>
    <row r="280" spans="1:2" x14ac:dyDescent="0.25">
      <c r="A280">
        <v>141</v>
      </c>
      <c r="B280">
        <f t="shared" si="87"/>
        <v>482.40999999999906</v>
      </c>
    </row>
    <row r="281" spans="1:2" x14ac:dyDescent="0.25">
      <c r="A281">
        <v>142</v>
      </c>
      <c r="B281">
        <f t="shared" si="87"/>
        <v>485.14149999999904</v>
      </c>
    </row>
    <row r="282" spans="1:2" x14ac:dyDescent="0.25">
      <c r="A282">
        <v>143</v>
      </c>
      <c r="B282">
        <f t="shared" si="87"/>
        <v>487.87299999999902</v>
      </c>
    </row>
    <row r="283" spans="1:2" x14ac:dyDescent="0.25">
      <c r="A283">
        <v>144</v>
      </c>
      <c r="B283">
        <f t="shared" si="87"/>
        <v>490.60449999999901</v>
      </c>
    </row>
    <row r="284" spans="1:2" x14ac:dyDescent="0.25">
      <c r="A284">
        <v>145</v>
      </c>
      <c r="B284">
        <f t="shared" si="87"/>
        <v>493.33599999999899</v>
      </c>
    </row>
    <row r="285" spans="1:2" x14ac:dyDescent="0.25">
      <c r="A285">
        <v>146</v>
      </c>
      <c r="B285">
        <f t="shared" si="87"/>
        <v>496.06749999999897</v>
      </c>
    </row>
    <row r="286" spans="1:2" x14ac:dyDescent="0.25">
      <c r="A286">
        <v>147</v>
      </c>
      <c r="B286">
        <f t="shared" si="87"/>
        <v>498.79899999999895</v>
      </c>
    </row>
    <row r="287" spans="1:2" x14ac:dyDescent="0.25">
      <c r="A287">
        <v>148</v>
      </c>
      <c r="B287">
        <f t="shared" si="87"/>
        <v>501.53049999999894</v>
      </c>
    </row>
    <row r="288" spans="1:2" x14ac:dyDescent="0.25">
      <c r="A288">
        <v>149</v>
      </c>
      <c r="B288">
        <f t="shared" si="87"/>
        <v>504.26199999999892</v>
      </c>
    </row>
    <row r="289" spans="1:2" x14ac:dyDescent="0.25">
      <c r="A289">
        <v>150</v>
      </c>
      <c r="B289">
        <f t="shared" si="87"/>
        <v>506.9934999999989</v>
      </c>
    </row>
    <row r="290" spans="1:2" x14ac:dyDescent="0.25">
      <c r="A290">
        <v>151</v>
      </c>
      <c r="B290">
        <f t="shared" si="87"/>
        <v>509.72499999999889</v>
      </c>
    </row>
    <row r="291" spans="1:2" x14ac:dyDescent="0.25">
      <c r="A291">
        <v>152</v>
      </c>
      <c r="B291">
        <f t="shared" si="87"/>
        <v>512.45649999999887</v>
      </c>
    </row>
    <row r="292" spans="1:2" x14ac:dyDescent="0.25">
      <c r="A292">
        <v>153</v>
      </c>
      <c r="B292">
        <f t="shared" si="87"/>
        <v>515.18799999999885</v>
      </c>
    </row>
    <row r="293" spans="1:2" x14ac:dyDescent="0.25">
      <c r="A293">
        <v>154</v>
      </c>
      <c r="B293">
        <f t="shared" si="87"/>
        <v>517.91949999999883</v>
      </c>
    </row>
    <row r="294" spans="1:2" x14ac:dyDescent="0.25">
      <c r="A294">
        <v>155</v>
      </c>
      <c r="B294">
        <f t="shared" si="87"/>
        <v>520.65099999999882</v>
      </c>
    </row>
    <row r="295" spans="1:2" x14ac:dyDescent="0.25">
      <c r="A295">
        <v>156</v>
      </c>
      <c r="B295">
        <f t="shared" si="87"/>
        <v>523.3824999999988</v>
      </c>
    </row>
    <row r="296" spans="1:2" x14ac:dyDescent="0.25">
      <c r="A296">
        <v>157</v>
      </c>
      <c r="B296">
        <f t="shared" si="87"/>
        <v>526.11399999999878</v>
      </c>
    </row>
    <row r="297" spans="1:2" x14ac:dyDescent="0.25">
      <c r="A297">
        <v>158</v>
      </c>
      <c r="B297">
        <f t="shared" si="87"/>
        <v>528.84549999999876</v>
      </c>
    </row>
    <row r="298" spans="1:2" x14ac:dyDescent="0.25">
      <c r="A298">
        <v>159</v>
      </c>
      <c r="B298">
        <f t="shared" si="87"/>
        <v>531.57699999999875</v>
      </c>
    </row>
    <row r="299" spans="1:2" x14ac:dyDescent="0.25">
      <c r="A299">
        <v>160</v>
      </c>
      <c r="B299">
        <f t="shared" si="87"/>
        <v>534.30849999999873</v>
      </c>
    </row>
    <row r="300" spans="1:2" x14ac:dyDescent="0.25">
      <c r="A300">
        <v>161</v>
      </c>
      <c r="B300">
        <f t="shared" si="87"/>
        <v>537.03999999999871</v>
      </c>
    </row>
    <row r="301" spans="1:2" x14ac:dyDescent="0.25">
      <c r="A301">
        <v>162</v>
      </c>
      <c r="B301">
        <f t="shared" si="87"/>
        <v>539.7714999999987</v>
      </c>
    </row>
    <row r="302" spans="1:2" x14ac:dyDescent="0.25">
      <c r="A302">
        <v>163</v>
      </c>
      <c r="B302">
        <f t="shared" ref="B302:B324" si="88">B301+$C$139</f>
        <v>542.50299999999868</v>
      </c>
    </row>
    <row r="303" spans="1:2" x14ac:dyDescent="0.25">
      <c r="A303">
        <v>164</v>
      </c>
      <c r="B303">
        <f t="shared" si="88"/>
        <v>545.23449999999866</v>
      </c>
    </row>
    <row r="304" spans="1:2" x14ac:dyDescent="0.25">
      <c r="A304">
        <v>165</v>
      </c>
      <c r="B304">
        <f t="shared" si="88"/>
        <v>547.96599999999864</v>
      </c>
    </row>
    <row r="305" spans="1:2" x14ac:dyDescent="0.25">
      <c r="A305">
        <v>166</v>
      </c>
      <c r="B305">
        <f t="shared" si="88"/>
        <v>550.69749999999863</v>
      </c>
    </row>
    <row r="306" spans="1:2" x14ac:dyDescent="0.25">
      <c r="A306">
        <v>167</v>
      </c>
      <c r="B306">
        <f t="shared" si="88"/>
        <v>553.42899999999861</v>
      </c>
    </row>
    <row r="307" spans="1:2" x14ac:dyDescent="0.25">
      <c r="A307">
        <v>168</v>
      </c>
      <c r="B307">
        <f t="shared" si="88"/>
        <v>556.16049999999859</v>
      </c>
    </row>
    <row r="308" spans="1:2" x14ac:dyDescent="0.25">
      <c r="A308">
        <v>169</v>
      </c>
      <c r="B308">
        <f t="shared" si="88"/>
        <v>558.89199999999857</v>
      </c>
    </row>
    <row r="309" spans="1:2" x14ac:dyDescent="0.25">
      <c r="A309">
        <v>170</v>
      </c>
      <c r="B309">
        <f t="shared" si="88"/>
        <v>561.62349999999856</v>
      </c>
    </row>
    <row r="310" spans="1:2" x14ac:dyDescent="0.25">
      <c r="A310">
        <v>171</v>
      </c>
      <c r="B310">
        <f t="shared" si="88"/>
        <v>564.35499999999854</v>
      </c>
    </row>
    <row r="311" spans="1:2" x14ac:dyDescent="0.25">
      <c r="A311">
        <v>172</v>
      </c>
      <c r="B311">
        <f t="shared" si="88"/>
        <v>567.08649999999852</v>
      </c>
    </row>
    <row r="312" spans="1:2" x14ac:dyDescent="0.25">
      <c r="A312">
        <v>173</v>
      </c>
      <c r="B312">
        <f t="shared" si="88"/>
        <v>569.81799999999851</v>
      </c>
    </row>
    <row r="313" spans="1:2" x14ac:dyDescent="0.25">
      <c r="A313">
        <v>174</v>
      </c>
      <c r="B313">
        <f t="shared" si="88"/>
        <v>572.54949999999849</v>
      </c>
    </row>
    <row r="314" spans="1:2" x14ac:dyDescent="0.25">
      <c r="A314">
        <v>175</v>
      </c>
      <c r="B314">
        <f t="shared" si="88"/>
        <v>575.28099999999847</v>
      </c>
    </row>
    <row r="315" spans="1:2" x14ac:dyDescent="0.25">
      <c r="A315">
        <v>176</v>
      </c>
      <c r="B315">
        <f t="shared" si="88"/>
        <v>578.01249999999845</v>
      </c>
    </row>
    <row r="316" spans="1:2" x14ac:dyDescent="0.25">
      <c r="A316">
        <v>177</v>
      </c>
      <c r="B316">
        <f t="shared" si="88"/>
        <v>580.74399999999844</v>
      </c>
    </row>
    <row r="317" spans="1:2" x14ac:dyDescent="0.25">
      <c r="A317">
        <v>178</v>
      </c>
      <c r="B317">
        <f t="shared" si="88"/>
        <v>583.47549999999842</v>
      </c>
    </row>
    <row r="318" spans="1:2" x14ac:dyDescent="0.25">
      <c r="A318">
        <v>179</v>
      </c>
      <c r="B318">
        <f t="shared" si="88"/>
        <v>586.2069999999984</v>
      </c>
    </row>
    <row r="319" spans="1:2" x14ac:dyDescent="0.25">
      <c r="A319">
        <v>180</v>
      </c>
      <c r="B319">
        <f t="shared" si="88"/>
        <v>588.93849999999838</v>
      </c>
    </row>
    <row r="320" spans="1:2" x14ac:dyDescent="0.25">
      <c r="A320">
        <v>181</v>
      </c>
      <c r="B320">
        <f t="shared" si="88"/>
        <v>591.66999999999837</v>
      </c>
    </row>
    <row r="321" spans="1:2" x14ac:dyDescent="0.25">
      <c r="A321">
        <v>182</v>
      </c>
      <c r="B321">
        <f t="shared" si="88"/>
        <v>594.40149999999835</v>
      </c>
    </row>
    <row r="322" spans="1:2" x14ac:dyDescent="0.25">
      <c r="A322">
        <v>183</v>
      </c>
      <c r="B322">
        <f t="shared" si="88"/>
        <v>597.13299999999833</v>
      </c>
    </row>
    <row r="323" spans="1:2" x14ac:dyDescent="0.25">
      <c r="A323">
        <v>184</v>
      </c>
      <c r="B323">
        <f t="shared" si="88"/>
        <v>599.86449999999832</v>
      </c>
    </row>
    <row r="324" spans="1:2" x14ac:dyDescent="0.25">
      <c r="A324">
        <v>185</v>
      </c>
      <c r="B324">
        <f t="shared" si="88"/>
        <v>602.5959999999983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workbookViewId="0">
      <selection activeCell="B67" sqref="B67"/>
    </sheetView>
  </sheetViews>
  <sheetFormatPr defaultRowHeight="15" x14ac:dyDescent="0.25"/>
  <cols>
    <col min="2" max="109" width="22.140625" customWidth="1"/>
  </cols>
  <sheetData>
    <row r="1" spans="2:10" x14ac:dyDescent="0.25">
      <c r="B1" t="s">
        <v>110</v>
      </c>
    </row>
    <row r="2" spans="2:10" x14ac:dyDescent="0.25">
      <c r="B2">
        <v>1.2395506638887299</v>
      </c>
      <c r="C2">
        <v>3.7905866000922301E-3</v>
      </c>
      <c r="D2" s="33">
        <v>9.17612579474336E-5</v>
      </c>
      <c r="E2" s="33">
        <v>7.7218992777242008E-6</v>
      </c>
      <c r="F2" s="33">
        <v>2.6825257446447898E-6</v>
      </c>
      <c r="G2" s="33">
        <v>1.04102909698582E-7</v>
      </c>
      <c r="H2" s="33">
        <v>2.7266634946678499E-7</v>
      </c>
      <c r="I2" s="33">
        <v>5.2753361817111596E-9</v>
      </c>
      <c r="J2" s="33">
        <v>3.1177680544928498E-10</v>
      </c>
    </row>
    <row r="3" spans="2:10" x14ac:dyDescent="0.25">
      <c r="B3">
        <v>4.5771236977088599</v>
      </c>
      <c r="C3">
        <v>3.69088520986431E-2</v>
      </c>
      <c r="D3">
        <v>1.6553954355570299E-3</v>
      </c>
      <c r="E3">
        <v>2.0548053491444601E-4</v>
      </c>
      <c r="F3" s="33">
        <v>8.5847418918857794E-5</v>
      </c>
      <c r="G3" s="33">
        <v>5.6721488807841303E-6</v>
      </c>
      <c r="H3" s="33">
        <v>1.24284218267225E-5</v>
      </c>
      <c r="I3" s="33">
        <v>4.6782881115239198E-7</v>
      </c>
      <c r="J3" s="33">
        <v>4.4054086710053002E-8</v>
      </c>
    </row>
    <row r="4" spans="2:10" x14ac:dyDescent="0.25">
      <c r="B4">
        <v>11.869281813792099</v>
      </c>
      <c r="C4">
        <v>0.19432727550530801</v>
      </c>
      <c r="D4">
        <v>1.36748136778603E-2</v>
      </c>
      <c r="E4">
        <v>2.2546864359199101E-3</v>
      </c>
      <c r="F4">
        <v>1.0778918951768199E-3</v>
      </c>
      <c r="G4">
        <v>1.0504944323749899E-4</v>
      </c>
      <c r="H4">
        <v>2.0204835577346199E-4</v>
      </c>
      <c r="I4" s="33">
        <v>1.23666561435002E-5</v>
      </c>
      <c r="J4" s="33">
        <v>1.63650374762357E-6</v>
      </c>
    </row>
    <row r="5" spans="2:10" x14ac:dyDescent="0.25">
      <c r="B5">
        <v>24.516708339331199</v>
      </c>
      <c r="C5">
        <v>0.68876872034431902</v>
      </c>
      <c r="D5">
        <v>6.8329001257568397E-2</v>
      </c>
      <c r="E5">
        <v>1.3988602320076499E-2</v>
      </c>
      <c r="F5">
        <v>7.4112311564086698E-3</v>
      </c>
      <c r="G5">
        <v>9.7141729709100395E-4</v>
      </c>
      <c r="H5">
        <v>1.69164267003427E-3</v>
      </c>
      <c r="I5">
        <v>1.4999422960200099E-4</v>
      </c>
      <c r="J5" s="33">
        <v>2.5727656312220001E-5</v>
      </c>
    </row>
    <row r="6" spans="2:10" x14ac:dyDescent="0.25">
      <c r="B6">
        <v>43.3687174923787</v>
      </c>
      <c r="C6">
        <v>1.86420759253433</v>
      </c>
      <c r="D6">
        <v>0.242381701928471</v>
      </c>
      <c r="E6">
        <v>5.8845347991891402E-2</v>
      </c>
      <c r="F6">
        <v>3.3804833441660402E-2</v>
      </c>
      <c r="G6">
        <v>5.59580985590273E-3</v>
      </c>
      <c r="H6">
        <v>9.0109704060182694E-3</v>
      </c>
      <c r="I6">
        <v>1.06985608329948E-3</v>
      </c>
      <c r="J6">
        <v>2.25106953461545E-4</v>
      </c>
    </row>
    <row r="7" spans="2:10" x14ac:dyDescent="0.25">
      <c r="B7">
        <v>68.699867940269698</v>
      </c>
      <c r="C7">
        <v>4.1641175220489997</v>
      </c>
      <c r="D7">
        <v>0.67367686565733098</v>
      </c>
      <c r="E7">
        <v>0.18771257362966601</v>
      </c>
      <c r="F7">
        <v>0.1151232364385</v>
      </c>
      <c r="G7">
        <v>2.3012120523794401E-2</v>
      </c>
      <c r="H7">
        <v>3.4785379215871402E-2</v>
      </c>
      <c r="I7">
        <v>5.2287714703853298E-3</v>
      </c>
      <c r="J7">
        <v>1.29767690759893E-3</v>
      </c>
    </row>
    <row r="8" spans="2:10" x14ac:dyDescent="0.25">
      <c r="B8">
        <v>100.322074927603</v>
      </c>
      <c r="C8">
        <v>8.0736796588638793</v>
      </c>
      <c r="D8">
        <v>1.5642177833150199</v>
      </c>
      <c r="E8">
        <v>0.488302651185272</v>
      </c>
      <c r="F8">
        <v>0.31607257230510499</v>
      </c>
      <c r="G8">
        <v>7.3814771807649296E-2</v>
      </c>
      <c r="H8">
        <v>0.105907339672051</v>
      </c>
      <c r="I8">
        <v>1.9338992571743499E-2</v>
      </c>
      <c r="J8">
        <v>5.4997770047024701E-3</v>
      </c>
    </row>
    <row r="9" spans="2:10" x14ac:dyDescent="0.25">
      <c r="B9">
        <v>137.73283226067301</v>
      </c>
      <c r="C9">
        <v>14.0602822753737</v>
      </c>
      <c r="D9">
        <v>3.1688899147357898</v>
      </c>
      <c r="E9">
        <v>1.08818158271516</v>
      </c>
      <c r="F9">
        <v>0.736977341739811</v>
      </c>
      <c r="G9">
        <v>0.196106739703512</v>
      </c>
      <c r="H9">
        <v>0.26931894590893102</v>
      </c>
      <c r="I9">
        <v>5.7898879510880498E-2</v>
      </c>
      <c r="J9">
        <v>1.8458677987578401E-2</v>
      </c>
    </row>
    <row r="10" spans="2:10" x14ac:dyDescent="0.25">
      <c r="B10">
        <v>180.24882129582701</v>
      </c>
      <c r="C10">
        <v>22.5276950628419</v>
      </c>
      <c r="D10">
        <v>5.7746647749057001</v>
      </c>
      <c r="E10">
        <v>2.1505644489469899</v>
      </c>
      <c r="F10">
        <v>1.5136683891987199</v>
      </c>
      <c r="G10">
        <v>0.45009353824258302</v>
      </c>
      <c r="H10">
        <v>0.59552762791269298</v>
      </c>
      <c r="I10">
        <v>0.147107185777553</v>
      </c>
      <c r="J10">
        <v>5.1687786808912603E-2</v>
      </c>
    </row>
    <row r="11" spans="2:10" x14ac:dyDescent="0.25">
      <c r="B11">
        <v>227.10788776339101</v>
      </c>
      <c r="C11">
        <v>33.788850721959498</v>
      </c>
      <c r="D11">
        <v>9.6766916317944904</v>
      </c>
      <c r="E11">
        <v>3.8645337470027799</v>
      </c>
      <c r="F11">
        <v>2.81177721003364</v>
      </c>
      <c r="G11">
        <v>0.92001756601800599</v>
      </c>
      <c r="H11">
        <v>1.1788639032530399</v>
      </c>
      <c r="I11">
        <v>0.32821330544523297</v>
      </c>
      <c r="J11">
        <v>0.12539407653203599</v>
      </c>
    </row>
    <row r="12" spans="2:10" x14ac:dyDescent="0.25">
      <c r="B12">
        <v>277.539064128978</v>
      </c>
      <c r="C12">
        <v>48.055521447312302</v>
      </c>
      <c r="D12">
        <v>15.1563764120427</v>
      </c>
      <c r="E12">
        <v>6.4324143328578502</v>
      </c>
      <c r="F12">
        <v>4.8172007617206196</v>
      </c>
      <c r="G12">
        <v>1.71302786012163</v>
      </c>
      <c r="H12">
        <v>2.1345557643150399</v>
      </c>
      <c r="I12">
        <v>0.65950877229175497</v>
      </c>
      <c r="J12">
        <v>0.27101351062879098</v>
      </c>
    </row>
    <row r="13" spans="2:10" x14ac:dyDescent="0.25">
      <c r="B13">
        <v>330.806493911237</v>
      </c>
      <c r="C13">
        <v>65.440464873977405</v>
      </c>
      <c r="D13">
        <v>22.464319820387999</v>
      </c>
      <c r="E13">
        <v>10.056883898431</v>
      </c>
      <c r="F13">
        <v>7.7249191463337201</v>
      </c>
      <c r="G13">
        <v>2.95538457959145</v>
      </c>
      <c r="H13">
        <v>3.5934328133134801</v>
      </c>
      <c r="I13">
        <v>1.21656328140779</v>
      </c>
      <c r="J13">
        <v>0.53296571306305995</v>
      </c>
    </row>
    <row r="15" spans="2:10" x14ac:dyDescent="0.25">
      <c r="B15" t="s">
        <v>124</v>
      </c>
    </row>
    <row r="16" spans="2:10" x14ac:dyDescent="0.25">
      <c r="B16">
        <v>3975762924.7065902</v>
      </c>
      <c r="C16">
        <v>12158013.4693786</v>
      </c>
      <c r="D16">
        <v>294317.14079949399</v>
      </c>
      <c r="E16">
        <v>24767.394952926599</v>
      </c>
      <c r="F16">
        <v>8603.9939397645194</v>
      </c>
      <c r="G16">
        <v>333.90203465766001</v>
      </c>
      <c r="H16">
        <v>874.55623606720906</v>
      </c>
      <c r="I16">
        <v>16.920232966365699</v>
      </c>
      <c r="J16">
        <v>1</v>
      </c>
    </row>
    <row r="17" spans="2:10" x14ac:dyDescent="0.25">
      <c r="B17">
        <v>103897822.870185</v>
      </c>
      <c r="C17">
        <v>837807.67812900001</v>
      </c>
      <c r="D17">
        <v>37576.432952797499</v>
      </c>
      <c r="E17">
        <v>4664.2786233849201</v>
      </c>
      <c r="F17">
        <v>1948.6822978279499</v>
      </c>
      <c r="G17">
        <v>128.754204306085</v>
      </c>
      <c r="H17">
        <v>282.11734154249001</v>
      </c>
      <c r="I17">
        <v>10.619419129749801</v>
      </c>
      <c r="J17">
        <v>1</v>
      </c>
    </row>
    <row r="18" spans="2:10" x14ac:dyDescent="0.25">
      <c r="B18">
        <v>7252828.9843686204</v>
      </c>
      <c r="C18">
        <v>118745.389851687</v>
      </c>
      <c r="D18">
        <v>8356.1151006943601</v>
      </c>
      <c r="E18">
        <v>1377.7459655647101</v>
      </c>
      <c r="F18">
        <v>658.65531731416297</v>
      </c>
      <c r="G18">
        <v>64.1913856842949</v>
      </c>
      <c r="H18">
        <v>123.46342381853</v>
      </c>
      <c r="I18">
        <v>7.5567539405016797</v>
      </c>
      <c r="J18">
        <v>1</v>
      </c>
    </row>
    <row r="19" spans="2:10" x14ac:dyDescent="0.25">
      <c r="B19">
        <v>952932.05264431296</v>
      </c>
      <c r="C19">
        <v>26771.529904850799</v>
      </c>
      <c r="D19">
        <v>2655.8579774370601</v>
      </c>
      <c r="E19">
        <v>543.71848528745795</v>
      </c>
      <c r="F19">
        <v>288.06476060116398</v>
      </c>
      <c r="G19">
        <v>37.757706543584597</v>
      </c>
      <c r="H19">
        <v>65.751914962840104</v>
      </c>
      <c r="I19">
        <v>5.8300774770050801</v>
      </c>
      <c r="J19">
        <v>1</v>
      </c>
    </row>
    <row r="20" spans="2:10" x14ac:dyDescent="0.25">
      <c r="B20">
        <v>192658.275657341</v>
      </c>
      <c r="C20">
        <v>8281.4305105541407</v>
      </c>
      <c r="D20">
        <v>1076.74018150611</v>
      </c>
      <c r="E20">
        <v>261.41061876146802</v>
      </c>
      <c r="F20">
        <v>150.17231996538601</v>
      </c>
      <c r="G20">
        <v>24.858449594088899</v>
      </c>
      <c r="H20">
        <v>40.029729279587102</v>
      </c>
      <c r="I20">
        <v>4.7526567564792996</v>
      </c>
      <c r="J20">
        <v>1</v>
      </c>
    </row>
    <row r="21" spans="2:10" x14ac:dyDescent="0.25">
      <c r="B21">
        <v>52940.656906181401</v>
      </c>
      <c r="C21">
        <v>3208.9016130785499</v>
      </c>
      <c r="D21">
        <v>519.14067493411903</v>
      </c>
      <c r="E21">
        <v>144.65278108168499</v>
      </c>
      <c r="F21">
        <v>88.7148686736749</v>
      </c>
      <c r="G21">
        <v>17.733320512247801</v>
      </c>
      <c r="H21">
        <v>26.805885973754499</v>
      </c>
      <c r="I21">
        <v>4.0293322935521898</v>
      </c>
      <c r="J21">
        <v>1</v>
      </c>
    </row>
    <row r="22" spans="2:10" x14ac:dyDescent="0.25">
      <c r="B22">
        <v>18241.116838341699</v>
      </c>
      <c r="C22">
        <v>1468.0012756809299</v>
      </c>
      <c r="D22">
        <v>284.41476481274901</v>
      </c>
      <c r="E22">
        <v>88.7859000042654</v>
      </c>
      <c r="F22">
        <v>57.470070520105303</v>
      </c>
      <c r="G22">
        <v>13.4214117671563</v>
      </c>
      <c r="H22">
        <v>19.256660693969401</v>
      </c>
      <c r="I22">
        <v>3.5163230354990902</v>
      </c>
      <c r="J22">
        <v>1</v>
      </c>
    </row>
    <row r="23" spans="2:10" x14ac:dyDescent="0.25">
      <c r="B23">
        <v>7461.6845449798502</v>
      </c>
      <c r="C23">
        <v>761.71664540848803</v>
      </c>
      <c r="D23">
        <v>171.67480341052999</v>
      </c>
      <c r="E23">
        <v>58.9523032715258</v>
      </c>
      <c r="F23">
        <v>39.925792206557503</v>
      </c>
      <c r="G23">
        <v>10.6240945226674</v>
      </c>
      <c r="H23">
        <v>14.5903702361657</v>
      </c>
      <c r="I23">
        <v>3.1366753106502601</v>
      </c>
      <c r="J23">
        <v>1</v>
      </c>
    </row>
    <row r="24" spans="2:10" x14ac:dyDescent="0.25">
      <c r="B24">
        <v>3487.2613517425002</v>
      </c>
      <c r="C24">
        <v>435.84174238540697</v>
      </c>
      <c r="D24">
        <v>111.72203592803</v>
      </c>
      <c r="E24">
        <v>41.6068201352386</v>
      </c>
      <c r="F24">
        <v>29.284836566802301</v>
      </c>
      <c r="G24">
        <v>8.7079282366366098</v>
      </c>
      <c r="H24">
        <v>11.521631408098999</v>
      </c>
      <c r="I24">
        <v>2.8460724449549701</v>
      </c>
      <c r="J24">
        <v>1</v>
      </c>
    </row>
    <row r="25" spans="2:10" x14ac:dyDescent="0.25">
      <c r="B25">
        <v>1811.1532382103301</v>
      </c>
      <c r="C25">
        <v>269.46129878253902</v>
      </c>
      <c r="D25">
        <v>77.170245193538193</v>
      </c>
      <c r="E25">
        <v>30.819109274395998</v>
      </c>
      <c r="F25">
        <v>22.423525000523401</v>
      </c>
      <c r="G25">
        <v>7.3370097811833999</v>
      </c>
      <c r="H25">
        <v>9.4012726586161204</v>
      </c>
      <c r="I25">
        <v>2.6174546240338699</v>
      </c>
      <c r="J25">
        <v>1</v>
      </c>
    </row>
    <row r="26" spans="2:10" x14ac:dyDescent="0.25">
      <c r="B26">
        <v>1024.0783327925101</v>
      </c>
      <c r="C26">
        <v>177.31780727763899</v>
      </c>
      <c r="D26">
        <v>55.924800121136798</v>
      </c>
      <c r="E26">
        <v>23.734662961760499</v>
      </c>
      <c r="F26">
        <v>17.774762411453199</v>
      </c>
      <c r="G26">
        <v>6.3208208924608797</v>
      </c>
      <c r="H26">
        <v>7.8761968706377496</v>
      </c>
      <c r="I26">
        <v>2.4334903848948302</v>
      </c>
      <c r="J26">
        <v>1</v>
      </c>
    </row>
    <row r="27" spans="2:10" x14ac:dyDescent="0.25">
      <c r="B27">
        <v>620.69001026356102</v>
      </c>
      <c r="C27">
        <v>122.78550621554599</v>
      </c>
      <c r="D27">
        <v>42.14965291347</v>
      </c>
      <c r="E27">
        <v>18.869663942605499</v>
      </c>
      <c r="F27">
        <v>14.494214087313599</v>
      </c>
      <c r="G27">
        <v>5.5451683047419102</v>
      </c>
      <c r="H27">
        <v>6.7423339348816702</v>
      </c>
      <c r="I27">
        <v>2.2826295418066498</v>
      </c>
      <c r="J27">
        <v>1</v>
      </c>
    </row>
    <row r="29" spans="2:10" x14ac:dyDescent="0.25">
      <c r="B29" t="s">
        <v>130</v>
      </c>
    </row>
    <row r="30" spans="2:10" x14ac:dyDescent="0.25">
      <c r="B30">
        <f>B2/B16</f>
        <v>3.1177680544928575E-10</v>
      </c>
      <c r="C30">
        <f t="shared" ref="C30:J30" si="0">C2/C16</f>
        <v>3.1177680544928431E-10</v>
      </c>
      <c r="D30">
        <f t="shared" si="0"/>
        <v>3.1177680544928477E-10</v>
      </c>
      <c r="E30">
        <f t="shared" si="0"/>
        <v>3.1177680544928503E-10</v>
      </c>
      <c r="F30">
        <f t="shared" si="0"/>
        <v>3.1177680544928503E-10</v>
      </c>
      <c r="G30">
        <f t="shared" si="0"/>
        <v>3.1177680544928596E-10</v>
      </c>
      <c r="H30">
        <f t="shared" si="0"/>
        <v>3.1177680544928477E-10</v>
      </c>
      <c r="I30">
        <f t="shared" si="0"/>
        <v>3.11776805449284E-10</v>
      </c>
      <c r="J30">
        <f t="shared" si="0"/>
        <v>3.1177680544928498E-10</v>
      </c>
    </row>
    <row r="31" spans="2:10" x14ac:dyDescent="0.25">
      <c r="B31">
        <f t="shared" ref="B31:J31" si="1">B3/B17</f>
        <v>4.4054086710053022E-8</v>
      </c>
      <c r="C31">
        <f t="shared" si="1"/>
        <v>4.4054086710052949E-8</v>
      </c>
      <c r="D31">
        <f t="shared" si="1"/>
        <v>4.4054086710052896E-8</v>
      </c>
      <c r="E31">
        <f t="shared" si="1"/>
        <v>4.4054086710053022E-8</v>
      </c>
      <c r="F31">
        <f t="shared" si="1"/>
        <v>4.4054086710052982E-8</v>
      </c>
      <c r="G31">
        <f t="shared" si="1"/>
        <v>4.4054086710052863E-8</v>
      </c>
      <c r="H31">
        <f t="shared" si="1"/>
        <v>4.4054086710053029E-8</v>
      </c>
      <c r="I31">
        <f t="shared" si="1"/>
        <v>4.4054086710052876E-8</v>
      </c>
      <c r="J31">
        <f t="shared" si="1"/>
        <v>4.4054086710053002E-8</v>
      </c>
    </row>
    <row r="32" spans="2:10" x14ac:dyDescent="0.25">
      <c r="B32">
        <f t="shared" ref="B32:J32" si="2">B4/B18</f>
        <v>1.63650374762357E-6</v>
      </c>
      <c r="C32">
        <f t="shared" si="2"/>
        <v>1.6365037476235734E-6</v>
      </c>
      <c r="D32">
        <f t="shared" si="2"/>
        <v>1.6365037476235789E-6</v>
      </c>
      <c r="E32">
        <f t="shared" si="2"/>
        <v>1.6365037476235758E-6</v>
      </c>
      <c r="F32">
        <f t="shared" si="2"/>
        <v>1.6365037476235709E-6</v>
      </c>
      <c r="G32">
        <f t="shared" si="2"/>
        <v>1.6365037476235764E-6</v>
      </c>
      <c r="H32">
        <f t="shared" si="2"/>
        <v>1.6365037476235741E-6</v>
      </c>
      <c r="I32">
        <f t="shared" si="2"/>
        <v>1.6365037476235728E-6</v>
      </c>
      <c r="J32">
        <f t="shared" si="2"/>
        <v>1.63650374762357E-6</v>
      </c>
    </row>
    <row r="33" spans="2:11" x14ac:dyDescent="0.25">
      <c r="B33">
        <f t="shared" ref="B33:J33" si="3">B5/B19</f>
        <v>2.5727656312219977E-5</v>
      </c>
      <c r="C33">
        <f t="shared" si="3"/>
        <v>2.5727656312219919E-5</v>
      </c>
      <c r="D33">
        <f t="shared" si="3"/>
        <v>2.5727656312219991E-5</v>
      </c>
      <c r="E33">
        <f t="shared" si="3"/>
        <v>2.5727656312219879E-5</v>
      </c>
      <c r="F33">
        <f t="shared" si="3"/>
        <v>2.5727656312219967E-5</v>
      </c>
      <c r="G33">
        <f t="shared" si="3"/>
        <v>2.572765631221998E-5</v>
      </c>
      <c r="H33">
        <f t="shared" si="3"/>
        <v>2.5727656312220062E-5</v>
      </c>
      <c r="I33">
        <f t="shared" si="3"/>
        <v>2.572765631221993E-5</v>
      </c>
      <c r="J33">
        <f t="shared" si="3"/>
        <v>2.5727656312220001E-5</v>
      </c>
    </row>
    <row r="34" spans="2:11" x14ac:dyDescent="0.25">
      <c r="B34">
        <f t="shared" ref="B34:J34" si="4">B6/B20</f>
        <v>2.2510695346154567E-4</v>
      </c>
      <c r="C34">
        <f t="shared" si="4"/>
        <v>2.2510695346154502E-4</v>
      </c>
      <c r="D34">
        <f t="shared" si="4"/>
        <v>2.2510695346154459E-4</v>
      </c>
      <c r="E34">
        <f t="shared" si="4"/>
        <v>2.2510695346154475E-4</v>
      </c>
      <c r="F34">
        <f t="shared" si="4"/>
        <v>2.2510695346154505E-4</v>
      </c>
      <c r="G34">
        <f t="shared" si="4"/>
        <v>2.2510695346154492E-4</v>
      </c>
      <c r="H34">
        <f t="shared" si="4"/>
        <v>2.2510695346154527E-4</v>
      </c>
      <c r="I34">
        <f t="shared" si="4"/>
        <v>2.2510695346154435E-4</v>
      </c>
      <c r="J34">
        <f t="shared" si="4"/>
        <v>2.25106953461545E-4</v>
      </c>
    </row>
    <row r="35" spans="2:11" x14ac:dyDescent="0.25">
      <c r="B35">
        <f t="shared" ref="B35:J35" si="5">B7/B21</f>
        <v>1.2976769075989352E-3</v>
      </c>
      <c r="C35">
        <f t="shared" si="5"/>
        <v>1.2976769075989329E-3</v>
      </c>
      <c r="D35">
        <f t="shared" si="5"/>
        <v>1.2976769075989339E-3</v>
      </c>
      <c r="E35">
        <f t="shared" si="5"/>
        <v>1.2976769075989303E-3</v>
      </c>
      <c r="F35">
        <f t="shared" si="5"/>
        <v>1.2976769075989342E-3</v>
      </c>
      <c r="G35">
        <f t="shared" si="5"/>
        <v>1.29767690759893E-3</v>
      </c>
      <c r="H35">
        <f t="shared" si="5"/>
        <v>1.2976769075989348E-3</v>
      </c>
      <c r="I35">
        <f t="shared" si="5"/>
        <v>1.297676907598935E-3</v>
      </c>
      <c r="J35">
        <f t="shared" si="5"/>
        <v>1.29767690759893E-3</v>
      </c>
    </row>
    <row r="36" spans="2:11" x14ac:dyDescent="0.25">
      <c r="B36">
        <f t="shared" ref="B36:J36" si="6">B8/B22</f>
        <v>5.4997770047024866E-3</v>
      </c>
      <c r="C36">
        <f t="shared" si="6"/>
        <v>5.4997770047024762E-3</v>
      </c>
      <c r="D36">
        <f t="shared" si="6"/>
        <v>5.4997770047024762E-3</v>
      </c>
      <c r="E36">
        <f t="shared" si="6"/>
        <v>5.4997770047024728E-3</v>
      </c>
      <c r="F36">
        <f t="shared" si="6"/>
        <v>5.4997770047024788E-3</v>
      </c>
      <c r="G36">
        <f t="shared" si="6"/>
        <v>5.4997770047024649E-3</v>
      </c>
      <c r="H36">
        <f t="shared" si="6"/>
        <v>5.4997770047024797E-3</v>
      </c>
      <c r="I36">
        <f t="shared" si="6"/>
        <v>5.4997770047024745E-3</v>
      </c>
      <c r="J36">
        <f t="shared" si="6"/>
        <v>5.4997770047024701E-3</v>
      </c>
    </row>
    <row r="37" spans="2:11" x14ac:dyDescent="0.25">
      <c r="B37">
        <f t="shared" ref="B37:J37" si="7">B9/B23</f>
        <v>1.8458677987578331E-2</v>
      </c>
      <c r="C37">
        <f t="shared" si="7"/>
        <v>1.8458677987578373E-2</v>
      </c>
      <c r="D37">
        <f t="shared" si="7"/>
        <v>1.8458677987578345E-2</v>
      </c>
      <c r="E37">
        <f t="shared" si="7"/>
        <v>1.8458677987578411E-2</v>
      </c>
      <c r="F37">
        <f t="shared" si="7"/>
        <v>1.845867798757837E-2</v>
      </c>
      <c r="G37">
        <f t="shared" si="7"/>
        <v>1.8458677987578307E-2</v>
      </c>
      <c r="H37">
        <f t="shared" si="7"/>
        <v>1.8458677987578411E-2</v>
      </c>
      <c r="I37">
        <f t="shared" si="7"/>
        <v>1.845867798757837E-2</v>
      </c>
      <c r="J37">
        <f t="shared" si="7"/>
        <v>1.8458677987578401E-2</v>
      </c>
    </row>
    <row r="38" spans="2:11" x14ac:dyDescent="0.25">
      <c r="B38">
        <f t="shared" ref="B38:J38" si="8">B10/B24</f>
        <v>5.1687786808912686E-2</v>
      </c>
      <c r="C38">
        <f t="shared" si="8"/>
        <v>5.1687786808912548E-2</v>
      </c>
      <c r="D38">
        <f t="shared" si="8"/>
        <v>5.1687786808912707E-2</v>
      </c>
      <c r="E38">
        <f t="shared" si="8"/>
        <v>5.1687786808912721E-2</v>
      </c>
      <c r="F38">
        <f t="shared" si="8"/>
        <v>5.1687786808912416E-2</v>
      </c>
      <c r="G38">
        <f t="shared" si="8"/>
        <v>5.1687786808912568E-2</v>
      </c>
      <c r="H38">
        <f t="shared" si="8"/>
        <v>5.1687786808912638E-2</v>
      </c>
      <c r="I38">
        <f t="shared" si="8"/>
        <v>5.1687786808912548E-2</v>
      </c>
      <c r="J38">
        <f t="shared" si="8"/>
        <v>5.1687786808912603E-2</v>
      </c>
    </row>
    <row r="39" spans="2:11" x14ac:dyDescent="0.25">
      <c r="B39">
        <f t="shared" ref="B39:J39" si="9">B11/B25</f>
        <v>0.12539407653203602</v>
      </c>
      <c r="C39">
        <f t="shared" si="9"/>
        <v>0.12539407653203594</v>
      </c>
      <c r="D39">
        <f t="shared" si="9"/>
        <v>0.12539407653203571</v>
      </c>
      <c r="E39">
        <f t="shared" si="9"/>
        <v>0.1253940765320356</v>
      </c>
      <c r="F39">
        <f t="shared" si="9"/>
        <v>0.12539407653203538</v>
      </c>
      <c r="G39">
        <f t="shared" si="9"/>
        <v>0.12539407653203574</v>
      </c>
      <c r="H39">
        <f t="shared" si="9"/>
        <v>0.12539407653203521</v>
      </c>
      <c r="I39">
        <f t="shared" si="9"/>
        <v>0.12539407653203538</v>
      </c>
      <c r="J39">
        <f t="shared" si="9"/>
        <v>0.12539407653203599</v>
      </c>
    </row>
    <row r="40" spans="2:11" x14ac:dyDescent="0.25">
      <c r="B40">
        <f t="shared" ref="B40:J40" si="10">B12/B26</f>
        <v>0.27101351062879148</v>
      </c>
      <c r="C40">
        <f t="shared" si="10"/>
        <v>0.27101351062879087</v>
      </c>
      <c r="D40">
        <f t="shared" si="10"/>
        <v>0.27101351062879064</v>
      </c>
      <c r="E40">
        <f t="shared" si="10"/>
        <v>0.27101351062879098</v>
      </c>
      <c r="F40">
        <f t="shared" si="10"/>
        <v>0.27101351062879175</v>
      </c>
      <c r="G40">
        <f t="shared" si="10"/>
        <v>0.27101351062879087</v>
      </c>
      <c r="H40">
        <f t="shared" si="10"/>
        <v>0.27101351062879175</v>
      </c>
      <c r="I40">
        <f t="shared" si="10"/>
        <v>0.2710135106287907</v>
      </c>
      <c r="J40">
        <f t="shared" si="10"/>
        <v>0.27101351062879098</v>
      </c>
    </row>
    <row r="41" spans="2:11" x14ac:dyDescent="0.25">
      <c r="B41">
        <f t="shared" ref="B41:J41" si="11">B13/B27</f>
        <v>0.53296571306306029</v>
      </c>
      <c r="C41">
        <f t="shared" si="11"/>
        <v>0.53296571306306117</v>
      </c>
      <c r="D41">
        <f t="shared" si="11"/>
        <v>0.5329657130630594</v>
      </c>
      <c r="E41">
        <f t="shared" si="11"/>
        <v>0.53296571306305729</v>
      </c>
      <c r="F41">
        <f t="shared" si="11"/>
        <v>0.53296571306305851</v>
      </c>
      <c r="G41">
        <f t="shared" si="11"/>
        <v>0.53296571306305962</v>
      </c>
      <c r="H41">
        <f t="shared" si="11"/>
        <v>0.53296571306306051</v>
      </c>
      <c r="I41">
        <f t="shared" si="11"/>
        <v>0.53296571306306129</v>
      </c>
      <c r="J41">
        <f t="shared" si="11"/>
        <v>0.53296571306305995</v>
      </c>
    </row>
    <row r="43" spans="2:11" x14ac:dyDescent="0.25">
      <c r="B43" t="s">
        <v>127</v>
      </c>
      <c r="D43" t="s">
        <v>127</v>
      </c>
      <c r="E43" t="s">
        <v>128</v>
      </c>
      <c r="G43" t="s">
        <v>129</v>
      </c>
      <c r="H43" t="s">
        <v>113</v>
      </c>
      <c r="I43" t="s">
        <v>131</v>
      </c>
    </row>
    <row r="44" spans="2:11" x14ac:dyDescent="0.25">
      <c r="B44" s="39">
        <v>9.6632098680702801E-9</v>
      </c>
      <c r="D44" s="40">
        <f>B30</f>
        <v>3.1177680544928575E-10</v>
      </c>
      <c r="E44" s="33">
        <f>I44-B44</f>
        <v>5.3086174099611801E-8</v>
      </c>
      <c r="F44">
        <v>0</v>
      </c>
      <c r="G44">
        <v>60</v>
      </c>
      <c r="H44">
        <v>0.19</v>
      </c>
      <c r="I44" s="39">
        <f>B95</f>
        <v>6.2749383967682085E-8</v>
      </c>
      <c r="J44">
        <f>B111-273.15</f>
        <v>-149.99999999999997</v>
      </c>
      <c r="K44" s="40"/>
    </row>
    <row r="45" spans="2:11" x14ac:dyDescent="0.25">
      <c r="B45" s="39">
        <v>4.9383617499207302E-3</v>
      </c>
      <c r="D45" s="40">
        <f t="shared" ref="D45:D55" si="12">B31</f>
        <v>4.4054086710053022E-8</v>
      </c>
      <c r="E45" s="33">
        <f t="shared" ref="E45:E55" si="13">I45-B45</f>
        <v>-4.8847395660825479E-3</v>
      </c>
      <c r="F45">
        <v>1</v>
      </c>
      <c r="G45">
        <v>7.5558224013884513E+23</v>
      </c>
      <c r="H45">
        <f>H44+($H$55-$H$44)/$F$55</f>
        <v>0.19090909090909092</v>
      </c>
      <c r="I45" s="39">
        <f t="shared" ref="I45:I55" si="14">B96</f>
        <v>5.3622183838182147E-5</v>
      </c>
      <c r="J45">
        <f t="shared" ref="J45:J55" si="15">B112-273.15</f>
        <v>-127.27272727272697</v>
      </c>
      <c r="K45" s="40"/>
    </row>
    <row r="46" spans="2:11" x14ac:dyDescent="0.25">
      <c r="B46" s="39">
        <v>7.3872388474256298E-2</v>
      </c>
      <c r="D46" s="40">
        <f t="shared" si="12"/>
        <v>1.63650374762357E-6</v>
      </c>
      <c r="E46" s="33">
        <f t="shared" si="13"/>
        <v>-7.3872388472167011E-2</v>
      </c>
      <c r="F46">
        <v>2</v>
      </c>
      <c r="G46">
        <v>-220.59090909090915</v>
      </c>
      <c r="H46">
        <f t="shared" ref="H46:H54" si="16">H45+($H$55-$H$44)/$F$55</f>
        <v>0.19181818181818183</v>
      </c>
      <c r="I46" s="39">
        <f t="shared" si="14"/>
        <v>2.0892808148623529E-12</v>
      </c>
      <c r="J46">
        <f t="shared" si="15"/>
        <v>-104.54545454545499</v>
      </c>
      <c r="K46" s="40"/>
    </row>
    <row r="47" spans="2:11" x14ac:dyDescent="0.25">
      <c r="B47" s="39">
        <v>0.15712528337155399</v>
      </c>
      <c r="D47" s="40">
        <f t="shared" si="12"/>
        <v>2.5727656312219977E-5</v>
      </c>
      <c r="E47" s="33">
        <f t="shared" si="13"/>
        <v>-0.15709955571524176</v>
      </c>
      <c r="F47">
        <v>3</v>
      </c>
      <c r="G47">
        <v>-81.818181818181841</v>
      </c>
      <c r="H47">
        <f t="shared" si="16"/>
        <v>0.19272727272727275</v>
      </c>
      <c r="I47" s="39">
        <f t="shared" si="14"/>
        <v>2.5727656312219923E-5</v>
      </c>
      <c r="J47">
        <f t="shared" si="15"/>
        <v>-81.818181818181984</v>
      </c>
      <c r="K47" s="40"/>
    </row>
    <row r="48" spans="2:11" x14ac:dyDescent="0.25">
      <c r="B48" s="39">
        <v>0.20876160782342301</v>
      </c>
      <c r="D48" s="40">
        <f t="shared" si="12"/>
        <v>2.2510695346154567E-4</v>
      </c>
      <c r="E48" s="33">
        <f t="shared" si="13"/>
        <v>-0.20853650086996148</v>
      </c>
      <c r="F48">
        <v>4</v>
      </c>
      <c r="G48">
        <v>-59.090909090909115</v>
      </c>
      <c r="H48">
        <f t="shared" si="16"/>
        <v>0.19363636363636366</v>
      </c>
      <c r="I48" s="39">
        <f t="shared" si="14"/>
        <v>2.2510695346154516E-4</v>
      </c>
      <c r="J48">
        <f t="shared" si="15"/>
        <v>-59.09090909090898</v>
      </c>
      <c r="K48" s="40"/>
    </row>
    <row r="49" spans="2:11" x14ac:dyDescent="0.25">
      <c r="B49" s="39">
        <v>0.246552407811512</v>
      </c>
      <c r="D49" s="40">
        <f t="shared" si="12"/>
        <v>1.2976769075989352E-3</v>
      </c>
      <c r="E49" s="33">
        <f t="shared" si="13"/>
        <v>-0.24525473090391306</v>
      </c>
      <c r="F49">
        <v>5</v>
      </c>
      <c r="G49">
        <v>-36.363636363636388</v>
      </c>
      <c r="H49">
        <f t="shared" si="16"/>
        <v>0.19454545454545458</v>
      </c>
      <c r="I49" s="39">
        <f t="shared" si="14"/>
        <v>1.2976769075989335E-3</v>
      </c>
      <c r="J49">
        <f t="shared" si="15"/>
        <v>-36.363636363635976</v>
      </c>
      <c r="K49" s="40"/>
    </row>
    <row r="50" spans="2:11" x14ac:dyDescent="0.25">
      <c r="B50" s="39">
        <v>0.28196103691452901</v>
      </c>
      <c r="D50" s="40">
        <f t="shared" si="12"/>
        <v>5.4997770047024866E-3</v>
      </c>
      <c r="E50" s="33">
        <f t="shared" si="13"/>
        <v>-0.27646125990982656</v>
      </c>
      <c r="F50">
        <v>6</v>
      </c>
      <c r="G50">
        <v>-13.636363636363662</v>
      </c>
      <c r="H50">
        <f t="shared" si="16"/>
        <v>0.19545454545454549</v>
      </c>
      <c r="I50" s="39">
        <f t="shared" si="14"/>
        <v>5.4997770047024649E-3</v>
      </c>
      <c r="J50">
        <f t="shared" si="15"/>
        <v>-13.636363636363967</v>
      </c>
      <c r="K50" s="40"/>
    </row>
    <row r="51" spans="2:11" x14ac:dyDescent="0.25">
      <c r="B51" s="39">
        <v>0.31348355266175199</v>
      </c>
      <c r="D51" s="40">
        <f t="shared" si="12"/>
        <v>1.8458677987578331E-2</v>
      </c>
      <c r="E51" s="33">
        <f t="shared" si="13"/>
        <v>-3.1678401431572967E-4</v>
      </c>
      <c r="F51">
        <v>7</v>
      </c>
      <c r="G51">
        <v>959.60487771516694</v>
      </c>
      <c r="H51">
        <f t="shared" si="16"/>
        <v>0.19636363636363641</v>
      </c>
      <c r="I51" s="39">
        <f t="shared" si="14"/>
        <v>0.31316676864743626</v>
      </c>
      <c r="J51">
        <f t="shared" si="15"/>
        <v>9.0909090909090082</v>
      </c>
      <c r="K51" s="40"/>
    </row>
    <row r="52" spans="2:11" x14ac:dyDescent="0.25">
      <c r="B52" s="39">
        <v>0.34392723779783901</v>
      </c>
      <c r="D52" s="40">
        <f t="shared" si="12"/>
        <v>5.1687786808912686E-2</v>
      </c>
      <c r="E52" s="33">
        <f t="shared" si="13"/>
        <v>-2.8994115960767619E-4</v>
      </c>
      <c r="F52">
        <v>8</v>
      </c>
      <c r="G52">
        <v>415.97254289212611</v>
      </c>
      <c r="H52">
        <f t="shared" si="16"/>
        <v>0.19727272727272732</v>
      </c>
      <c r="I52" s="39">
        <f t="shared" si="14"/>
        <v>0.34363729663823134</v>
      </c>
      <c r="J52">
        <f t="shared" si="15"/>
        <v>31.81818181818204</v>
      </c>
      <c r="K52" s="40"/>
    </row>
    <row r="53" spans="2:11" x14ac:dyDescent="0.25">
      <c r="B53" s="39">
        <v>0.37702834744358599</v>
      </c>
      <c r="D53" s="40">
        <f t="shared" si="12"/>
        <v>0.12539407653203602</v>
      </c>
      <c r="E53" s="33">
        <f t="shared" si="13"/>
        <v>1.753889300737943E-4</v>
      </c>
      <c r="F53">
        <v>9</v>
      </c>
      <c r="G53">
        <v>229.63420524907946</v>
      </c>
      <c r="H53">
        <f t="shared" si="16"/>
        <v>0.19818181818181824</v>
      </c>
      <c r="I53" s="39">
        <f t="shared" si="14"/>
        <v>0.37720373637365978</v>
      </c>
      <c r="J53">
        <f t="shared" si="15"/>
        <v>54.545454545455016</v>
      </c>
      <c r="K53" s="40"/>
    </row>
    <row r="54" spans="2:11" x14ac:dyDescent="0.25">
      <c r="B54" s="39">
        <v>0.40868277283649601</v>
      </c>
      <c r="D54" s="40">
        <f t="shared" si="12"/>
        <v>0.27101351062879148</v>
      </c>
      <c r="E54" s="33">
        <f t="shared" si="13"/>
        <v>1.0957029100400195E-4</v>
      </c>
      <c r="F54">
        <v>10</v>
      </c>
      <c r="G54">
        <v>133.83765196929193</v>
      </c>
      <c r="H54">
        <f t="shared" si="16"/>
        <v>0.19909090909090915</v>
      </c>
      <c r="I54" s="39">
        <f t="shared" si="14"/>
        <v>0.40879234312750001</v>
      </c>
      <c r="J54">
        <f t="shared" si="15"/>
        <v>77.272727272727025</v>
      </c>
      <c r="K54" s="40"/>
    </row>
    <row r="55" spans="2:11" x14ac:dyDescent="0.25">
      <c r="B55" s="39">
        <v>0.43720382221311799</v>
      </c>
      <c r="D55" s="40">
        <f t="shared" si="12"/>
        <v>0.53296571306306029</v>
      </c>
      <c r="E55" s="33">
        <f t="shared" si="13"/>
        <v>2.6745883850043395E-5</v>
      </c>
      <c r="F55">
        <v>11</v>
      </c>
      <c r="G55">
        <v>75.16820932235909</v>
      </c>
      <c r="H55">
        <v>0.2</v>
      </c>
      <c r="I55" s="39">
        <f t="shared" si="14"/>
        <v>0.43723056809696803</v>
      </c>
      <c r="J55">
        <f t="shared" si="15"/>
        <v>100</v>
      </c>
      <c r="K55" s="40"/>
    </row>
    <row r="57" spans="2:11" x14ac:dyDescent="0.25">
      <c r="B57" t="s">
        <v>114</v>
      </c>
    </row>
    <row r="58" spans="2:11" x14ac:dyDescent="0.25">
      <c r="B58">
        <v>-82.45</v>
      </c>
      <c r="C58">
        <v>32.28</v>
      </c>
      <c r="D58">
        <v>96.75</v>
      </c>
      <c r="E58">
        <v>134.9</v>
      </c>
      <c r="F58">
        <v>152</v>
      </c>
      <c r="G58">
        <v>196.5</v>
      </c>
      <c r="H58">
        <v>187.2</v>
      </c>
      <c r="I58">
        <v>234.7</v>
      </c>
      <c r="J58">
        <v>267</v>
      </c>
    </row>
    <row r="60" spans="2:11" x14ac:dyDescent="0.25">
      <c r="B60" t="s">
        <v>115</v>
      </c>
    </row>
    <row r="61" spans="2:11" x14ac:dyDescent="0.25">
      <c r="B61">
        <v>4641</v>
      </c>
      <c r="C61">
        <v>4484</v>
      </c>
      <c r="D61">
        <v>4257</v>
      </c>
      <c r="E61">
        <v>3648</v>
      </c>
      <c r="F61">
        <v>3797</v>
      </c>
      <c r="G61">
        <v>3375</v>
      </c>
      <c r="H61">
        <v>3334</v>
      </c>
      <c r="I61">
        <v>3032</v>
      </c>
      <c r="J61">
        <v>2737</v>
      </c>
    </row>
    <row r="63" spans="2:11" x14ac:dyDescent="0.25">
      <c r="B63" t="s">
        <v>116</v>
      </c>
    </row>
    <row r="64" spans="2:11" x14ac:dyDescent="0.25">
      <c r="B64">
        <v>1.15E-2</v>
      </c>
      <c r="C64">
        <v>9.8599999999999993E-2</v>
      </c>
      <c r="D64">
        <v>0.15240000000000001</v>
      </c>
      <c r="E64">
        <v>0.18479999999999999</v>
      </c>
      <c r="F64">
        <v>0.20100000000000001</v>
      </c>
      <c r="G64">
        <v>0.25390000000000001</v>
      </c>
      <c r="H64">
        <v>0.22220000000000001</v>
      </c>
      <c r="I64">
        <v>0.30070000000000002</v>
      </c>
      <c r="J64">
        <v>0.3498</v>
      </c>
    </row>
    <row r="66" spans="1:10" x14ac:dyDescent="0.25">
      <c r="B66" t="s">
        <v>117</v>
      </c>
    </row>
    <row r="67" spans="1:10" x14ac:dyDescent="0.25">
      <c r="A67">
        <v>0</v>
      </c>
      <c r="B67">
        <f>B$61/100*EXP(5.372697*(1+B$64)*(1-(B$58+273.15)/($G44+273.15)))</f>
        <v>474.00568122108825</v>
      </c>
      <c r="C67">
        <f t="shared" ref="C67:J67" si="17">C$61/100*EXP(5.372697*(1+C$64)*(1-(C$58+273.15)/($G44+273.15)))</f>
        <v>73.274893465001199</v>
      </c>
      <c r="D67">
        <f t="shared" si="17"/>
        <v>21.502338569273125</v>
      </c>
      <c r="E67">
        <f t="shared" si="17"/>
        <v>8.7201212994237842</v>
      </c>
      <c r="F67">
        <f t="shared" si="17"/>
        <v>6.3910349442802712</v>
      </c>
      <c r="G67">
        <f t="shared" si="17"/>
        <v>2.1355677542261389</v>
      </c>
      <c r="H67">
        <f t="shared" si="17"/>
        <v>2.7171909818084297</v>
      </c>
      <c r="I67">
        <f t="shared" si="17"/>
        <v>0.77665528242788273</v>
      </c>
      <c r="J67">
        <f t="shared" si="17"/>
        <v>0.30223088788785202</v>
      </c>
    </row>
    <row r="68" spans="1:10" x14ac:dyDescent="0.25">
      <c r="A68">
        <v>1</v>
      </c>
      <c r="B68">
        <f t="shared" ref="B68:J68" si="18">B$61/100*EXP(5.372697*(1+B$64)*(1-(B$58+273.15)/($G45+273.15)))</f>
        <v>10635.981029542805</v>
      </c>
      <c r="C68">
        <f t="shared" si="18"/>
        <v>16408.34822496491</v>
      </c>
      <c r="D68">
        <f t="shared" si="18"/>
        <v>20798.70080914969</v>
      </c>
      <c r="E68">
        <f t="shared" si="18"/>
        <v>21212.28069068884</v>
      </c>
      <c r="F68">
        <f t="shared" si="18"/>
        <v>24086.468077981419</v>
      </c>
      <c r="G68">
        <f t="shared" si="18"/>
        <v>28447.204812843876</v>
      </c>
      <c r="H68">
        <f t="shared" si="18"/>
        <v>23700.896436259489</v>
      </c>
      <c r="I68">
        <f t="shared" si="18"/>
        <v>32862.075407282107</v>
      </c>
      <c r="J68">
        <f t="shared" si="18"/>
        <v>38619.55114822695</v>
      </c>
    </row>
    <row r="69" spans="1:10" x14ac:dyDescent="0.25">
      <c r="A69">
        <v>2</v>
      </c>
      <c r="B69">
        <f t="shared" ref="B69:J69" si="19">B$61/100*EXP(5.372697*(1+B$64)*(1-(B$58+273.15)/($G46+273.15)))</f>
        <v>2.9066585918722742E-5</v>
      </c>
      <c r="C69">
        <f t="shared" si="19"/>
        <v>2.0830842299270897E-11</v>
      </c>
      <c r="D69">
        <f t="shared" si="19"/>
        <v>2.4767694615483138E-15</v>
      </c>
      <c r="E69">
        <f t="shared" si="19"/>
        <v>7.3070933461051808E-18</v>
      </c>
      <c r="F69">
        <f t="shared" si="19"/>
        <v>5.1728663918645179E-19</v>
      </c>
      <c r="G69">
        <f t="shared" si="19"/>
        <v>2.0436203872850105E-22</v>
      </c>
      <c r="H69">
        <f t="shared" si="19"/>
        <v>2.4927220583604229E-21</v>
      </c>
      <c r="I69">
        <f t="shared" si="19"/>
        <v>1.5540535808255602E-25</v>
      </c>
      <c r="J69">
        <f t="shared" si="19"/>
        <v>1.6559573552933812E-28</v>
      </c>
    </row>
    <row r="70" spans="1:10" x14ac:dyDescent="0.25">
      <c r="A70">
        <v>3</v>
      </c>
      <c r="B70">
        <f t="shared" ref="B70:J70" si="20">B$61/100*EXP(5.372697*(1+B$64)*(1-(B$58+273.15)/($G47+273.15)))</f>
        <v>47.250383344892761</v>
      </c>
      <c r="C70">
        <f t="shared" si="20"/>
        <v>1.327445170118142</v>
      </c>
      <c r="D70">
        <f t="shared" si="20"/>
        <v>0.13168862060549499</v>
      </c>
      <c r="E70">
        <f t="shared" si="20"/>
        <v>2.6959851744147459E-2</v>
      </c>
      <c r="F70">
        <f t="shared" si="20"/>
        <v>1.4283463683260294E-2</v>
      </c>
      <c r="G70">
        <f t="shared" si="20"/>
        <v>1.8721860634844736E-3</v>
      </c>
      <c r="H70">
        <f t="shared" si="20"/>
        <v>3.2602567822478442E-3</v>
      </c>
      <c r="I70">
        <f t="shared" si="20"/>
        <v>2.8907978796021918E-4</v>
      </c>
      <c r="J70">
        <f t="shared" si="20"/>
        <v>4.9584210347187346E-5</v>
      </c>
    </row>
    <row r="71" spans="1:10" x14ac:dyDescent="0.25">
      <c r="A71">
        <v>4</v>
      </c>
      <c r="B71">
        <f t="shared" ref="B71:J71" si="21">B$61/100*EXP(5.372697*(1+B$64)*(1-(B$58+273.15)/($G48+273.15)))</f>
        <v>83.977607507969481</v>
      </c>
      <c r="C71">
        <f t="shared" si="21"/>
        <v>3.6097837928164718</v>
      </c>
      <c r="D71">
        <f t="shared" si="21"/>
        <v>0.4693391137342201</v>
      </c>
      <c r="E71">
        <f t="shared" si="21"/>
        <v>0.11394599202066195</v>
      </c>
      <c r="F71">
        <f t="shared" si="21"/>
        <v>6.5458450209760377E-2</v>
      </c>
      <c r="G71">
        <f t="shared" si="21"/>
        <v>1.083552272097524E-2</v>
      </c>
      <c r="H71">
        <f t="shared" si="21"/>
        <v>1.744851542256259E-2</v>
      </c>
      <c r="I71">
        <f t="shared" si="21"/>
        <v>2.0716304158435355E-3</v>
      </c>
      <c r="J71">
        <f t="shared" si="21"/>
        <v>4.3588891897553396E-4</v>
      </c>
    </row>
    <row r="72" spans="1:10" x14ac:dyDescent="0.25">
      <c r="A72">
        <v>5</v>
      </c>
      <c r="B72">
        <f t="shared" ref="B72:J72" si="22">B$61/100*EXP(5.372697*(1+B$64)*(1-(B$58+273.15)/($G49+273.15)))</f>
        <v>133.6524703565245</v>
      </c>
      <c r="C72">
        <f t="shared" si="22"/>
        <v>8.1011013610771396</v>
      </c>
      <c r="D72">
        <f t="shared" si="22"/>
        <v>1.3106077204606232</v>
      </c>
      <c r="E72">
        <f t="shared" si="22"/>
        <v>0.36518627960680528</v>
      </c>
      <c r="F72">
        <f t="shared" si="22"/>
        <v>0.2239670236167178</v>
      </c>
      <c r="G72">
        <f t="shared" si="22"/>
        <v>4.4769034473563604E-2</v>
      </c>
      <c r="H72">
        <f t="shared" si="22"/>
        <v>6.7673374110876941E-2</v>
      </c>
      <c r="I72">
        <f t="shared" si="22"/>
        <v>1.0172337224204174E-2</v>
      </c>
      <c r="J72">
        <f t="shared" si="22"/>
        <v>2.5245714384197417E-3</v>
      </c>
    </row>
    <row r="73" spans="1:10" x14ac:dyDescent="0.25">
      <c r="A73">
        <v>6</v>
      </c>
      <c r="B73">
        <f t="shared" ref="B73:J73" si="23">B$61/100*EXP(5.372697*(1+B$64)*(1-(B$58+273.15)/($G50+273.15)))</f>
        <v>196.08405554031421</v>
      </c>
      <c r="C73">
        <f t="shared" si="23"/>
        <v>15.780373878688474</v>
      </c>
      <c r="D73">
        <f t="shared" si="23"/>
        <v>3.0573347582975337</v>
      </c>
      <c r="E73">
        <f t="shared" si="23"/>
        <v>0.95440972731666529</v>
      </c>
      <c r="F73">
        <f t="shared" si="23"/>
        <v>0.61777820950542961</v>
      </c>
      <c r="G73">
        <f t="shared" si="23"/>
        <v>0.14427432671495027</v>
      </c>
      <c r="H73">
        <f t="shared" si="23"/>
        <v>0.20700070935900797</v>
      </c>
      <c r="I73">
        <f t="shared" si="23"/>
        <v>3.7798940026589373E-2</v>
      </c>
      <c r="J73">
        <f t="shared" si="23"/>
        <v>1.0749564145554787E-2</v>
      </c>
    </row>
    <row r="74" spans="1:10" x14ac:dyDescent="0.25">
      <c r="A74">
        <v>7</v>
      </c>
      <c r="B74">
        <f t="shared" ref="B74:J74" si="24">B$61/100*EXP(5.372697*(1+B$64)*(1-(B$58+273.15)/($G51+273.15)))</f>
        <v>4588.5304884132447</v>
      </c>
      <c r="C74">
        <f t="shared" si="24"/>
        <v>3801.4698462996525</v>
      </c>
      <c r="D74">
        <f t="shared" si="24"/>
        <v>3244.8605639663615</v>
      </c>
      <c r="E74">
        <f t="shared" si="24"/>
        <v>2579.3415351982694</v>
      </c>
      <c r="F74">
        <f t="shared" si="24"/>
        <v>2602.0184331590781</v>
      </c>
      <c r="G74">
        <f t="shared" si="24"/>
        <v>2184.7064583834272</v>
      </c>
      <c r="H74">
        <f t="shared" si="24"/>
        <v>2040.8541961878534</v>
      </c>
      <c r="I74">
        <f t="shared" si="24"/>
        <v>1846.7150685573856</v>
      </c>
      <c r="J74">
        <f t="shared" si="24"/>
        <v>1609.8760960026766</v>
      </c>
    </row>
    <row r="75" spans="1:10" x14ac:dyDescent="0.25">
      <c r="A75">
        <v>8</v>
      </c>
      <c r="B75">
        <f t="shared" ref="B75:J75" si="25">B$61/100*EXP(5.372697*(1+B$64)*(1-(B$58+273.15)/($G52+273.15)))</f>
        <v>2364.0237708879972</v>
      </c>
      <c r="C75">
        <f t="shared" si="25"/>
        <v>1199.29440385873</v>
      </c>
      <c r="D75">
        <f t="shared" si="25"/>
        <v>749.37478875356419</v>
      </c>
      <c r="E75">
        <f t="shared" si="25"/>
        <v>489.35636530664323</v>
      </c>
      <c r="F75">
        <f t="shared" si="25"/>
        <v>449.66693937304149</v>
      </c>
      <c r="G75">
        <f t="shared" si="25"/>
        <v>288.45299554646641</v>
      </c>
      <c r="H75">
        <f t="shared" si="25"/>
        <v>294.91449899907673</v>
      </c>
      <c r="I75">
        <f t="shared" si="25"/>
        <v>190.57762863681387</v>
      </c>
      <c r="J75">
        <f t="shared" si="25"/>
        <v>131.25979466103095</v>
      </c>
    </row>
    <row r="76" spans="1:10" x14ac:dyDescent="0.25">
      <c r="A76">
        <v>9</v>
      </c>
      <c r="B76">
        <f t="shared" ref="B76:J76" si="26">B$61/100*EXP(5.372697*(1+B$64)*(1-(B$58+273.15)/($G53+273.15)))</f>
        <v>1353.9261959491396</v>
      </c>
      <c r="C76">
        <f t="shared" si="26"/>
        <v>454.8392757867602</v>
      </c>
      <c r="D76">
        <f t="shared" si="26"/>
        <v>218.66518717542459</v>
      </c>
      <c r="E76">
        <f t="shared" si="26"/>
        <v>121.04472824921773</v>
      </c>
      <c r="F76">
        <f t="shared" si="26"/>
        <v>102.83592032007392</v>
      </c>
      <c r="G76">
        <f t="shared" si="26"/>
        <v>52.61214038452372</v>
      </c>
      <c r="H76">
        <f t="shared" si="26"/>
        <v>58.030059034090861</v>
      </c>
      <c r="I76">
        <f t="shared" si="26"/>
        <v>28.258587144141302</v>
      </c>
      <c r="J76">
        <f t="shared" si="26"/>
        <v>15.966458986945144</v>
      </c>
    </row>
    <row r="77" spans="1:10" x14ac:dyDescent="0.25">
      <c r="A77">
        <v>10</v>
      </c>
      <c r="B77">
        <f t="shared" ref="B77:J77" si="27">B$61/100*EXP(5.372697*(1+B$64)*(1-(B$58+273.15)/($G54+273.15)))</f>
        <v>833.46498622390493</v>
      </c>
      <c r="C77">
        <f t="shared" si="27"/>
        <v>195.57951473866183</v>
      </c>
      <c r="D77">
        <f t="shared" si="27"/>
        <v>74.84082911316986</v>
      </c>
      <c r="E77">
        <f t="shared" si="27"/>
        <v>35.878861262864817</v>
      </c>
      <c r="F77">
        <f t="shared" si="27"/>
        <v>28.469700589296309</v>
      </c>
      <c r="G77">
        <f t="shared" si="27"/>
        <v>11.962024556594777</v>
      </c>
      <c r="H77">
        <f t="shared" si="27"/>
        <v>14.094536899379415</v>
      </c>
      <c r="I77">
        <f t="shared" si="27"/>
        <v>5.365177296010371</v>
      </c>
      <c r="J77">
        <f t="shared" si="27"/>
        <v>2.5514016566049631</v>
      </c>
    </row>
    <row r="78" spans="1:10" x14ac:dyDescent="0.25">
      <c r="A78">
        <v>11</v>
      </c>
      <c r="B78">
        <f t="shared" ref="B78:J78" si="28">B$61/100*EXP(5.372697*(1+B$64)*(1-(B$58+273.15)/($G55+273.15)))</f>
        <v>542.76929159929944</v>
      </c>
      <c r="C78">
        <f t="shared" si="28"/>
        <v>92.746044418248658</v>
      </c>
      <c r="D78">
        <f t="shared" si="28"/>
        <v>29.006640464579291</v>
      </c>
      <c r="E78">
        <f t="shared" si="28"/>
        <v>12.245469906037718</v>
      </c>
      <c r="F78">
        <f t="shared" si="28"/>
        <v>9.1475337224681414</v>
      </c>
      <c r="G78">
        <f t="shared" si="28"/>
        <v>3.2294164619891892</v>
      </c>
      <c r="H78">
        <f t="shared" si="28"/>
        <v>4.0338836996371628</v>
      </c>
      <c r="I78">
        <f t="shared" si="28"/>
        <v>1.2350854218747553</v>
      </c>
      <c r="J78">
        <f t="shared" si="28"/>
        <v>0.50432462064607253</v>
      </c>
    </row>
    <row r="80" spans="1:10" x14ac:dyDescent="0.25">
      <c r="B80" t="s">
        <v>118</v>
      </c>
    </row>
    <row r="81" spans="1:10" x14ac:dyDescent="0.25">
      <c r="A81">
        <v>0</v>
      </c>
      <c r="B81">
        <f>B67/($H44*10)</f>
        <v>249.47667432688857</v>
      </c>
      <c r="C81">
        <f t="shared" ref="C81:J81" si="29">C67/($H44*10)</f>
        <v>38.565733402632212</v>
      </c>
      <c r="D81">
        <f t="shared" si="29"/>
        <v>11.317020299617434</v>
      </c>
      <c r="E81">
        <f t="shared" si="29"/>
        <v>4.589537526012518</v>
      </c>
      <c r="F81">
        <f t="shared" si="29"/>
        <v>3.3637026022527743</v>
      </c>
      <c r="G81">
        <f t="shared" si="29"/>
        <v>1.1239830285400731</v>
      </c>
      <c r="H81">
        <f t="shared" si="29"/>
        <v>1.4301005167412788</v>
      </c>
      <c r="I81">
        <f t="shared" si="29"/>
        <v>0.40876593811993828</v>
      </c>
      <c r="J81">
        <f t="shared" si="29"/>
        <v>0.15906888836202737</v>
      </c>
    </row>
    <row r="82" spans="1:10" x14ac:dyDescent="0.25">
      <c r="A82">
        <v>1</v>
      </c>
      <c r="B82">
        <f t="shared" ref="B82:J82" si="30">B68/($H45*10)</f>
        <v>5571.2281583319455</v>
      </c>
      <c r="C82">
        <f t="shared" si="30"/>
        <v>8594.8490702197141</v>
      </c>
      <c r="D82">
        <f t="shared" si="30"/>
        <v>10894.557566697456</v>
      </c>
      <c r="E82">
        <f t="shared" si="30"/>
        <v>11111.194647503678</v>
      </c>
      <c r="F82">
        <f t="shared" si="30"/>
        <v>12616.721374180743</v>
      </c>
      <c r="G82">
        <f t="shared" si="30"/>
        <v>14900.916806727744</v>
      </c>
      <c r="H82">
        <f t="shared" si="30"/>
        <v>12414.755276135922</v>
      </c>
      <c r="I82">
        <f t="shared" si="30"/>
        <v>17213.468070481103</v>
      </c>
      <c r="J82">
        <f t="shared" si="30"/>
        <v>20229.288696690306</v>
      </c>
    </row>
    <row r="83" spans="1:10" x14ac:dyDescent="0.25">
      <c r="A83">
        <v>2</v>
      </c>
      <c r="B83">
        <f t="shared" ref="B83:J83" si="31">B69/($H46*10)</f>
        <v>1.5153196450518964E-5</v>
      </c>
      <c r="C83">
        <f t="shared" si="31"/>
        <v>1.0859680819525111E-11</v>
      </c>
      <c r="D83">
        <f t="shared" si="31"/>
        <v>1.2912068282953293E-15</v>
      </c>
      <c r="E83">
        <f t="shared" si="31"/>
        <v>3.8093851567372975E-18</v>
      </c>
      <c r="F83">
        <f t="shared" si="31"/>
        <v>2.6967549910194168E-19</v>
      </c>
      <c r="G83">
        <f t="shared" si="31"/>
        <v>1.0653945146983465E-22</v>
      </c>
      <c r="H83">
        <f t="shared" si="31"/>
        <v>1.2995233479604099E-21</v>
      </c>
      <c r="I83">
        <f t="shared" si="31"/>
        <v>8.1017011322659526E-26</v>
      </c>
      <c r="J83">
        <f t="shared" si="31"/>
        <v>8.6329530370744981E-29</v>
      </c>
    </row>
    <row r="84" spans="1:10" x14ac:dyDescent="0.25">
      <c r="A84">
        <v>3</v>
      </c>
      <c r="B84">
        <f t="shared" ref="B84:J84" si="32">B70/($H47*10)</f>
        <v>24.516708339331146</v>
      </c>
      <c r="C84">
        <f t="shared" si="32"/>
        <v>0.68876872034431891</v>
      </c>
      <c r="D84">
        <f t="shared" si="32"/>
        <v>6.8329001257568148E-2</v>
      </c>
      <c r="E84">
        <f t="shared" si="32"/>
        <v>1.398860232007651E-2</v>
      </c>
      <c r="F84">
        <f t="shared" si="32"/>
        <v>7.411231156408642E-3</v>
      </c>
      <c r="G84">
        <f t="shared" si="32"/>
        <v>9.7141729709100037E-4</v>
      </c>
      <c r="H84">
        <f t="shared" si="32"/>
        <v>1.6916426700342587E-3</v>
      </c>
      <c r="I84">
        <f t="shared" si="32"/>
        <v>1.499942296020005E-4</v>
      </c>
      <c r="J84">
        <f t="shared" si="32"/>
        <v>2.5727656312219845E-5</v>
      </c>
    </row>
    <row r="85" spans="1:10" x14ac:dyDescent="0.25">
      <c r="A85">
        <v>4</v>
      </c>
      <c r="B85">
        <f t="shared" ref="B85:J85" si="33">B71/($H48*10)</f>
        <v>43.3687174923786</v>
      </c>
      <c r="C85">
        <f t="shared" si="33"/>
        <v>1.864207592534328</v>
      </c>
      <c r="D85">
        <f t="shared" si="33"/>
        <v>0.24238170192847044</v>
      </c>
      <c r="E85">
        <f t="shared" si="33"/>
        <v>5.8845347991891145E-2</v>
      </c>
      <c r="F85">
        <f t="shared" si="33"/>
        <v>3.3804833441660284E-2</v>
      </c>
      <c r="G85">
        <f t="shared" si="33"/>
        <v>5.5958098559027057E-3</v>
      </c>
      <c r="H85">
        <f t="shared" si="33"/>
        <v>9.0109704060182382E-3</v>
      </c>
      <c r="I85">
        <f t="shared" si="33"/>
        <v>1.0698560832994783E-3</v>
      </c>
      <c r="J85">
        <f t="shared" si="33"/>
        <v>2.2510695346154334E-4</v>
      </c>
    </row>
    <row r="86" spans="1:10" x14ac:dyDescent="0.25">
      <c r="A86">
        <v>5</v>
      </c>
      <c r="B86">
        <f t="shared" ref="B86:J86" si="34">B72/($H49*10)</f>
        <v>68.699867940269598</v>
      </c>
      <c r="C86">
        <f t="shared" si="34"/>
        <v>4.1641175220489961</v>
      </c>
      <c r="D86">
        <f t="shared" si="34"/>
        <v>0.67367686565732954</v>
      </c>
      <c r="E86">
        <f t="shared" si="34"/>
        <v>0.18771257362966623</v>
      </c>
      <c r="F86">
        <f t="shared" si="34"/>
        <v>0.11512323643849978</v>
      </c>
      <c r="G86">
        <f t="shared" si="34"/>
        <v>2.3012120523794373E-2</v>
      </c>
      <c r="H86">
        <f t="shared" si="34"/>
        <v>3.4785379215871319E-2</v>
      </c>
      <c r="I86">
        <f t="shared" si="34"/>
        <v>5.2287714703853228E-3</v>
      </c>
      <c r="J86">
        <f t="shared" si="34"/>
        <v>1.2976769075989324E-3</v>
      </c>
    </row>
    <row r="87" spans="1:10" x14ac:dyDescent="0.25">
      <c r="A87">
        <v>6</v>
      </c>
      <c r="B87">
        <f t="shared" ref="B87:J87" si="35">B73/($H50*10)</f>
        <v>100.3220749276026</v>
      </c>
      <c r="C87">
        <f t="shared" si="35"/>
        <v>8.0736796588638686</v>
      </c>
      <c r="D87">
        <f t="shared" si="35"/>
        <v>1.5642177833150168</v>
      </c>
      <c r="E87">
        <f t="shared" si="35"/>
        <v>0.4883026511852705</v>
      </c>
      <c r="F87">
        <f t="shared" si="35"/>
        <v>0.31607257230510344</v>
      </c>
      <c r="G87">
        <f t="shared" si="35"/>
        <v>7.3814771807648963E-2</v>
      </c>
      <c r="H87">
        <f t="shared" si="35"/>
        <v>0.10590733967205056</v>
      </c>
      <c r="I87">
        <f t="shared" si="35"/>
        <v>1.9338992571743395E-2</v>
      </c>
      <c r="J87">
        <f t="shared" si="35"/>
        <v>5.4997770047024476E-3</v>
      </c>
    </row>
    <row r="88" spans="1:10" x14ac:dyDescent="0.25">
      <c r="A88">
        <v>7</v>
      </c>
      <c r="B88">
        <f t="shared" ref="B88:J88" si="36">B74/($H51*10)</f>
        <v>2336.7516376178555</v>
      </c>
      <c r="C88">
        <f t="shared" si="36"/>
        <v>1935.9337180229709</v>
      </c>
      <c r="D88">
        <f t="shared" si="36"/>
        <v>1652.475287205091</v>
      </c>
      <c r="E88">
        <f t="shared" si="36"/>
        <v>1313.5535595917111</v>
      </c>
      <c r="F88">
        <f t="shared" si="36"/>
        <v>1325.1019798495302</v>
      </c>
      <c r="G88">
        <f t="shared" si="36"/>
        <v>1112.5819926952636</v>
      </c>
      <c r="H88">
        <f t="shared" si="36"/>
        <v>1039.3238962067769</v>
      </c>
      <c r="I88">
        <f t="shared" si="36"/>
        <v>940.45674787644623</v>
      </c>
      <c r="J88">
        <f t="shared" si="36"/>
        <v>819.84430814951111</v>
      </c>
    </row>
    <row r="89" spans="1:10" x14ac:dyDescent="0.25">
      <c r="A89">
        <v>8</v>
      </c>
      <c r="B89">
        <f t="shared" ref="B89:J89" si="37">B75/($H52*10)</f>
        <v>1198.3530635837772</v>
      </c>
      <c r="C89">
        <f t="shared" si="37"/>
        <v>607.93725541225933</v>
      </c>
      <c r="D89">
        <f t="shared" si="37"/>
        <v>379.86740443729053</v>
      </c>
      <c r="E89">
        <f t="shared" si="37"/>
        <v>248.06083033977302</v>
      </c>
      <c r="F89">
        <f t="shared" si="37"/>
        <v>227.94176650246339</v>
      </c>
      <c r="G89">
        <f t="shared" si="37"/>
        <v>146.22041248899217</v>
      </c>
      <c r="H89">
        <f t="shared" si="37"/>
        <v>149.49582898570708</v>
      </c>
      <c r="I89">
        <f t="shared" si="37"/>
        <v>96.606171198384899</v>
      </c>
      <c r="J89">
        <f t="shared" si="37"/>
        <v>66.537223100061766</v>
      </c>
    </row>
    <row r="90" spans="1:10" x14ac:dyDescent="0.25">
      <c r="A90">
        <v>9</v>
      </c>
      <c r="B90">
        <f t="shared" ref="B90:J90" si="38">B76/($H53*10)</f>
        <v>683.17376859818955</v>
      </c>
      <c r="C90">
        <f t="shared" si="38"/>
        <v>229.50605658964957</v>
      </c>
      <c r="D90">
        <f t="shared" si="38"/>
        <v>110.33564490503073</v>
      </c>
      <c r="E90">
        <f t="shared" si="38"/>
        <v>61.077615171623606</v>
      </c>
      <c r="F90">
        <f t="shared" si="38"/>
        <v>51.889684565174903</v>
      </c>
      <c r="G90">
        <f t="shared" si="38"/>
        <v>26.547410285768841</v>
      </c>
      <c r="H90">
        <f t="shared" si="38"/>
        <v>29.281222448394463</v>
      </c>
      <c r="I90">
        <f t="shared" si="38"/>
        <v>14.258920118603406</v>
      </c>
      <c r="J90">
        <f t="shared" si="38"/>
        <v>8.0564701310273641</v>
      </c>
    </row>
    <row r="91" spans="1:10" x14ac:dyDescent="0.25">
      <c r="A91">
        <v>10</v>
      </c>
      <c r="B91">
        <f t="shared" ref="B91:J91" si="39">B77/($H54*10)</f>
        <v>418.63538120835392</v>
      </c>
      <c r="C91">
        <f t="shared" si="39"/>
        <v>98.236285941793582</v>
      </c>
      <c r="D91">
        <f t="shared" si="39"/>
        <v>37.591284029446037</v>
      </c>
      <c r="E91">
        <f t="shared" si="39"/>
        <v>18.021345839795107</v>
      </c>
      <c r="F91">
        <f t="shared" si="39"/>
        <v>14.299849611062069</v>
      </c>
      <c r="G91">
        <f t="shared" si="39"/>
        <v>6.0083228366457764</v>
      </c>
      <c r="H91">
        <f t="shared" si="39"/>
        <v>7.0794477576791559</v>
      </c>
      <c r="I91">
        <f t="shared" si="39"/>
        <v>2.6948379112380847</v>
      </c>
      <c r="J91">
        <f t="shared" si="39"/>
        <v>1.2815259462399353</v>
      </c>
    </row>
    <row r="92" spans="1:10" x14ac:dyDescent="0.25">
      <c r="A92">
        <v>11</v>
      </c>
      <c r="B92">
        <f t="shared" ref="B92:J92" si="40">B78/($H55*10)</f>
        <v>271.38464579964972</v>
      </c>
      <c r="C92">
        <f t="shared" si="40"/>
        <v>46.373022209124329</v>
      </c>
      <c r="D92">
        <f t="shared" si="40"/>
        <v>14.503320232289646</v>
      </c>
      <c r="E92">
        <f t="shared" si="40"/>
        <v>6.1227349530188588</v>
      </c>
      <c r="F92">
        <f t="shared" si="40"/>
        <v>4.5737668612340707</v>
      </c>
      <c r="G92">
        <f t="shared" si="40"/>
        <v>1.6147082309945946</v>
      </c>
      <c r="H92">
        <f t="shared" si="40"/>
        <v>2.0169418498185814</v>
      </c>
      <c r="I92">
        <f t="shared" si="40"/>
        <v>0.61754271093737767</v>
      </c>
      <c r="J92">
        <f t="shared" si="40"/>
        <v>0.25216231032303627</v>
      </c>
    </row>
    <row r="94" spans="1:10" x14ac:dyDescent="0.25">
      <c r="B94" t="s">
        <v>130</v>
      </c>
    </row>
    <row r="95" spans="1:10" x14ac:dyDescent="0.25">
      <c r="B95">
        <f>B81/B16</f>
        <v>6.2749383967682085E-8</v>
      </c>
      <c r="C95">
        <f t="shared" ref="C95:J95" si="41">C81/C16</f>
        <v>3.1720423323896285E-6</v>
      </c>
      <c r="D95">
        <f t="shared" si="41"/>
        <v>3.8451787989226389E-5</v>
      </c>
      <c r="E95">
        <f t="shared" si="41"/>
        <v>1.8530562195723385E-4</v>
      </c>
      <c r="F95">
        <f t="shared" si="41"/>
        <v>3.9094664940510579E-4</v>
      </c>
      <c r="G95">
        <f t="shared" si="41"/>
        <v>3.3662059882098652E-3</v>
      </c>
      <c r="H95">
        <f t="shared" si="41"/>
        <v>1.6352299117690775E-3</v>
      </c>
      <c r="I95">
        <f t="shared" si="41"/>
        <v>2.4158410757847693E-2</v>
      </c>
      <c r="J95">
        <f t="shared" si="41"/>
        <v>0.15906888836202737</v>
      </c>
    </row>
    <row r="96" spans="1:10" x14ac:dyDescent="0.25">
      <c r="B96">
        <f>B82/B17</f>
        <v>5.3622183838182147E-5</v>
      </c>
      <c r="C96">
        <f>C82/C17</f>
        <v>1.0258737529612778E-2</v>
      </c>
      <c r="D96">
        <f t="shared" ref="D96:J96" si="42">D82/D17</f>
        <v>0.28993059507225993</v>
      </c>
      <c r="E96">
        <f t="shared" si="42"/>
        <v>2.3821893040000597</v>
      </c>
      <c r="F96">
        <f t="shared" si="42"/>
        <v>6.4744886266189496</v>
      </c>
      <c r="G96">
        <f t="shared" si="42"/>
        <v>115.73149697934576</v>
      </c>
      <c r="H96">
        <f t="shared" si="42"/>
        <v>44.005643921985282</v>
      </c>
      <c r="I96">
        <f t="shared" si="42"/>
        <v>1620.9425261555396</v>
      </c>
      <c r="J96">
        <f t="shared" si="42"/>
        <v>20229.288696690306</v>
      </c>
    </row>
    <row r="97" spans="2:10" x14ac:dyDescent="0.25">
      <c r="B97">
        <f t="shared" ref="B97:J97" si="43">B83/B18</f>
        <v>2.0892808148623529E-12</v>
      </c>
      <c r="C97">
        <f t="shared" si="43"/>
        <v>9.1453494178501182E-17</v>
      </c>
      <c r="D97">
        <f t="shared" si="43"/>
        <v>1.5452238423427593E-19</v>
      </c>
      <c r="E97">
        <f t="shared" si="43"/>
        <v>2.764940164550515E-21</v>
      </c>
      <c r="F97">
        <f t="shared" si="43"/>
        <v>4.0943341989800235E-22</v>
      </c>
      <c r="G97">
        <f t="shared" si="43"/>
        <v>1.6597157131615038E-24</v>
      </c>
      <c r="H97">
        <f t="shared" si="43"/>
        <v>1.0525573548571646E-23</v>
      </c>
      <c r="I97">
        <f t="shared" si="43"/>
        <v>1.0721139256425351E-26</v>
      </c>
      <c r="J97">
        <f t="shared" si="43"/>
        <v>8.6329530370744981E-29</v>
      </c>
    </row>
    <row r="98" spans="2:10" x14ac:dyDescent="0.25">
      <c r="B98">
        <f t="shared" ref="B98:J98" si="44">B84/B19</f>
        <v>2.5727656312219923E-5</v>
      </c>
      <c r="C98">
        <f t="shared" si="44"/>
        <v>2.5727656312219916E-5</v>
      </c>
      <c r="D98">
        <f t="shared" si="44"/>
        <v>2.5727656312219896E-5</v>
      </c>
      <c r="E98">
        <f t="shared" si="44"/>
        <v>2.5727656312219899E-5</v>
      </c>
      <c r="F98">
        <f t="shared" si="44"/>
        <v>2.5727656312219869E-5</v>
      </c>
      <c r="G98">
        <f t="shared" si="44"/>
        <v>2.5727656312219886E-5</v>
      </c>
      <c r="H98">
        <f t="shared" si="44"/>
        <v>2.5727656312219892E-5</v>
      </c>
      <c r="I98">
        <f t="shared" si="44"/>
        <v>2.5727656312219845E-5</v>
      </c>
      <c r="J98">
        <f t="shared" si="44"/>
        <v>2.5727656312219845E-5</v>
      </c>
    </row>
    <row r="99" spans="2:10" x14ac:dyDescent="0.25">
      <c r="B99">
        <f t="shared" ref="B99:J99" si="45">B85/B20</f>
        <v>2.2510695346154516E-4</v>
      </c>
      <c r="C99">
        <f t="shared" si="45"/>
        <v>2.2510695346154478E-4</v>
      </c>
      <c r="D99">
        <f t="shared" si="45"/>
        <v>2.2510695346154407E-4</v>
      </c>
      <c r="E99">
        <f t="shared" si="45"/>
        <v>2.2510695346154378E-4</v>
      </c>
      <c r="F99">
        <f t="shared" si="45"/>
        <v>2.2510695346154426E-4</v>
      </c>
      <c r="G99">
        <f t="shared" si="45"/>
        <v>2.2510695346154394E-4</v>
      </c>
      <c r="H99">
        <f t="shared" si="45"/>
        <v>2.2510695346154448E-4</v>
      </c>
      <c r="I99">
        <f t="shared" si="45"/>
        <v>2.2510695346154399E-4</v>
      </c>
      <c r="J99">
        <f t="shared" si="45"/>
        <v>2.2510695346154334E-4</v>
      </c>
    </row>
    <row r="100" spans="2:10" x14ac:dyDescent="0.25">
      <c r="B100">
        <f t="shared" ref="B100:J100" si="46">B86/B21</f>
        <v>1.2976769075989335E-3</v>
      </c>
      <c r="C100">
        <f t="shared" si="46"/>
        <v>1.2976769075989316E-3</v>
      </c>
      <c r="D100">
        <f t="shared" si="46"/>
        <v>1.2976769075989311E-3</v>
      </c>
      <c r="E100">
        <f t="shared" si="46"/>
        <v>1.2976769075989318E-3</v>
      </c>
      <c r="F100">
        <f t="shared" si="46"/>
        <v>1.2976769075989318E-3</v>
      </c>
      <c r="G100">
        <f t="shared" si="46"/>
        <v>1.2976769075989285E-3</v>
      </c>
      <c r="H100">
        <f t="shared" si="46"/>
        <v>1.2976769075989318E-3</v>
      </c>
      <c r="I100">
        <f t="shared" si="46"/>
        <v>1.2976769075989333E-3</v>
      </c>
      <c r="J100">
        <f t="shared" si="46"/>
        <v>1.2976769075989324E-3</v>
      </c>
    </row>
    <row r="101" spans="2:10" x14ac:dyDescent="0.25">
      <c r="B101">
        <f t="shared" ref="B101:J101" si="47">B87/B22</f>
        <v>5.4997770047024649E-3</v>
      </c>
      <c r="C101">
        <f t="shared" si="47"/>
        <v>5.4997770047024693E-3</v>
      </c>
      <c r="D101">
        <f t="shared" si="47"/>
        <v>5.4997770047024649E-3</v>
      </c>
      <c r="E101">
        <f t="shared" si="47"/>
        <v>5.4997770047024554E-3</v>
      </c>
      <c r="F101">
        <f t="shared" si="47"/>
        <v>5.4997770047024519E-3</v>
      </c>
      <c r="G101">
        <f t="shared" si="47"/>
        <v>5.4997770047024407E-3</v>
      </c>
      <c r="H101">
        <f t="shared" si="47"/>
        <v>5.4997770047024563E-3</v>
      </c>
      <c r="I101">
        <f t="shared" si="47"/>
        <v>5.499777004702445E-3</v>
      </c>
      <c r="J101">
        <f t="shared" si="47"/>
        <v>5.4997770047024476E-3</v>
      </c>
    </row>
    <row r="102" spans="2:10" x14ac:dyDescent="0.25">
      <c r="B102">
        <f t="shared" ref="B102:J102" si="48">B88/B23</f>
        <v>0.31316676864743626</v>
      </c>
      <c r="C102">
        <f t="shared" si="48"/>
        <v>2.5415405186331226</v>
      </c>
      <c r="D102">
        <f t="shared" si="48"/>
        <v>9.6256133944914914</v>
      </c>
      <c r="E102">
        <f t="shared" si="48"/>
        <v>22.281632552025542</v>
      </c>
      <c r="F102">
        <f t="shared" si="48"/>
        <v>33.189121783584604</v>
      </c>
      <c r="G102">
        <f t="shared" si="48"/>
        <v>104.72252391217681</v>
      </c>
      <c r="H102">
        <f t="shared" si="48"/>
        <v>71.233551951311398</v>
      </c>
      <c r="I102">
        <f t="shared" si="48"/>
        <v>299.8259796553445</v>
      </c>
      <c r="J102">
        <f t="shared" si="48"/>
        <v>819.84430814951111</v>
      </c>
    </row>
    <row r="103" spans="2:10" x14ac:dyDescent="0.25">
      <c r="B103">
        <f t="shared" ref="B103:J103" si="49">B89/B24</f>
        <v>0.34363729663823134</v>
      </c>
      <c r="C103">
        <f t="shared" si="49"/>
        <v>1.3948578033966086</v>
      </c>
      <c r="D103">
        <f t="shared" si="49"/>
        <v>3.4001117262309521</v>
      </c>
      <c r="E103">
        <f t="shared" si="49"/>
        <v>5.9620232820839787</v>
      </c>
      <c r="F103">
        <f t="shared" si="49"/>
        <v>7.7836106745038611</v>
      </c>
      <c r="G103">
        <f t="shared" si="49"/>
        <v>16.791641882601116</v>
      </c>
      <c r="H103">
        <f t="shared" si="49"/>
        <v>12.975230997289211</v>
      </c>
      <c r="I103">
        <f t="shared" si="49"/>
        <v>33.943679602967158</v>
      </c>
      <c r="J103">
        <f t="shared" si="49"/>
        <v>66.537223100061766</v>
      </c>
    </row>
    <row r="104" spans="2:10" x14ac:dyDescent="0.25">
      <c r="B104">
        <f t="shared" ref="B104:J104" si="50">B90/B25</f>
        <v>0.37720373637365978</v>
      </c>
      <c r="C104">
        <f t="shared" si="50"/>
        <v>0.85172177832804785</v>
      </c>
      <c r="D104">
        <f t="shared" si="50"/>
        <v>1.4297692670059008</v>
      </c>
      <c r="E104">
        <f t="shared" si="50"/>
        <v>1.9818098773661141</v>
      </c>
      <c r="F104">
        <f t="shared" si="50"/>
        <v>2.3140734814871307</v>
      </c>
      <c r="G104">
        <f t="shared" si="50"/>
        <v>3.6182874328248422</v>
      </c>
      <c r="H104">
        <f t="shared" si="50"/>
        <v>3.114601981207159</v>
      </c>
      <c r="I104">
        <f t="shared" si="50"/>
        <v>5.4476283896866118</v>
      </c>
      <c r="J104">
        <f t="shared" si="50"/>
        <v>8.0564701310273641</v>
      </c>
    </row>
    <row r="105" spans="2:10" x14ac:dyDescent="0.25">
      <c r="B105">
        <f t="shared" ref="B105:J105" si="51">B91/B26</f>
        <v>0.40879234312750001</v>
      </c>
      <c r="C105">
        <f t="shared" si="51"/>
        <v>0.55401252389715205</v>
      </c>
      <c r="D105">
        <f t="shared" si="51"/>
        <v>0.67217556339979478</v>
      </c>
      <c r="E105">
        <f t="shared" si="51"/>
        <v>0.75928383178769976</v>
      </c>
      <c r="F105">
        <f t="shared" si="51"/>
        <v>0.80450299587959251</v>
      </c>
      <c r="G105">
        <f t="shared" si="51"/>
        <v>0.95056052668920998</v>
      </c>
      <c r="H105">
        <f t="shared" si="51"/>
        <v>0.89884088398947304</v>
      </c>
      <c r="I105">
        <f t="shared" si="51"/>
        <v>1.107396161482902</v>
      </c>
      <c r="J105">
        <f t="shared" si="51"/>
        <v>1.2815259462399353</v>
      </c>
    </row>
    <row r="106" spans="2:10" x14ac:dyDescent="0.25">
      <c r="B106">
        <f t="shared" ref="B106:J106" si="52">B92/B27</f>
        <v>0.43723056809696803</v>
      </c>
      <c r="C106">
        <f>C92/C27</f>
        <v>0.37767505008056884</v>
      </c>
      <c r="D106">
        <f t="shared" si="52"/>
        <v>0.3440910951761299</v>
      </c>
      <c r="E106">
        <f t="shared" si="52"/>
        <v>0.32447503949418188</v>
      </c>
      <c r="F106">
        <f t="shared" si="52"/>
        <v>0.31555811399511252</v>
      </c>
      <c r="G106">
        <f t="shared" si="52"/>
        <v>0.29119192461909382</v>
      </c>
      <c r="H106">
        <f t="shared" si="52"/>
        <v>0.29914594401559841</v>
      </c>
      <c r="I106">
        <f t="shared" si="52"/>
        <v>0.27054005024775352</v>
      </c>
      <c r="J106">
        <f t="shared" si="52"/>
        <v>0.25216231032303627</v>
      </c>
    </row>
    <row r="111" spans="2:10" x14ac:dyDescent="0.25">
      <c r="B111">
        <v>123.15</v>
      </c>
    </row>
    <row r="112" spans="2:10" x14ac:dyDescent="0.25">
      <c r="B112">
        <v>145.87727272727301</v>
      </c>
    </row>
    <row r="113" spans="2:2" x14ac:dyDescent="0.25">
      <c r="B113">
        <v>168.60454545454499</v>
      </c>
    </row>
    <row r="114" spans="2:2" x14ac:dyDescent="0.25">
      <c r="B114">
        <v>191.33181818181799</v>
      </c>
    </row>
    <row r="115" spans="2:2" x14ac:dyDescent="0.25">
      <c r="B115">
        <v>214.059090909091</v>
      </c>
    </row>
    <row r="116" spans="2:2" x14ac:dyDescent="0.25">
      <c r="B116">
        <v>236.786363636364</v>
      </c>
    </row>
    <row r="117" spans="2:2" x14ac:dyDescent="0.25">
      <c r="B117">
        <v>259.51363636363601</v>
      </c>
    </row>
    <row r="118" spans="2:2" x14ac:dyDescent="0.25">
      <c r="B118">
        <v>282.24090909090899</v>
      </c>
    </row>
    <row r="119" spans="2:2" x14ac:dyDescent="0.25">
      <c r="B119">
        <v>304.96818181818202</v>
      </c>
    </row>
    <row r="120" spans="2:2" x14ac:dyDescent="0.25">
      <c r="B120">
        <v>327.69545454545499</v>
      </c>
    </row>
    <row r="121" spans="2:2" x14ac:dyDescent="0.25">
      <c r="B121">
        <v>350.422727272727</v>
      </c>
    </row>
    <row r="122" spans="2:2" x14ac:dyDescent="0.25">
      <c r="B122">
        <v>373.15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B27" sqref="B27:J31"/>
    </sheetView>
  </sheetViews>
  <sheetFormatPr defaultRowHeight="15" x14ac:dyDescent="0.25"/>
  <cols>
    <col min="1" max="1" width="14.7109375" bestFit="1" customWidth="1"/>
    <col min="2" max="10" width="16.7109375" bestFit="1" customWidth="1"/>
  </cols>
  <sheetData>
    <row r="1" spans="1:17" x14ac:dyDescent="0.25">
      <c r="A1" s="11" t="s">
        <v>92</v>
      </c>
    </row>
    <row r="2" spans="1:17" x14ac:dyDescent="0.25">
      <c r="B2" s="2" t="s">
        <v>93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P2" s="2"/>
      <c r="Q2" s="2"/>
    </row>
    <row r="3" spans="1:17" x14ac:dyDescent="0.25">
      <c r="A3" s="1" t="s">
        <v>86</v>
      </c>
      <c r="B3" s="2">
        <v>31.35</v>
      </c>
      <c r="C3" s="2">
        <v>44.010300000000001</v>
      </c>
      <c r="D3" s="2">
        <v>52.378500000000003</v>
      </c>
      <c r="E3" s="2">
        <v>58.784500000000001</v>
      </c>
      <c r="F3" s="2">
        <v>66.944999999999993</v>
      </c>
      <c r="G3" s="32">
        <v>66.756299999999996</v>
      </c>
      <c r="H3">
        <v>63.331499999999998</v>
      </c>
      <c r="I3" s="2">
        <v>70.426500000000004</v>
      </c>
      <c r="J3">
        <v>78.328500000000005</v>
      </c>
      <c r="K3" t="s">
        <v>106</v>
      </c>
      <c r="P3" s="2"/>
      <c r="Q3" s="2"/>
    </row>
    <row r="4" spans="1:17" x14ac:dyDescent="0.25">
      <c r="A4" s="1" t="s">
        <v>87</v>
      </c>
      <c r="B4" s="2">
        <v>-1307.52</v>
      </c>
      <c r="C4" s="2">
        <v>-2568.8200000000002</v>
      </c>
      <c r="D4" s="2">
        <v>-3490.55</v>
      </c>
      <c r="E4" s="2">
        <v>-4136.68</v>
      </c>
      <c r="F4" s="2">
        <v>-4604.09</v>
      </c>
      <c r="G4" s="32">
        <v>-5059.18</v>
      </c>
      <c r="H4" s="33">
        <v>-5117.78</v>
      </c>
      <c r="I4">
        <v>-6055.6</v>
      </c>
      <c r="J4">
        <v>-6947</v>
      </c>
      <c r="K4" t="s">
        <v>106</v>
      </c>
      <c r="P4" s="2"/>
      <c r="Q4" s="2"/>
    </row>
    <row r="5" spans="1:17" x14ac:dyDescent="0.25">
      <c r="A5" s="1" t="s">
        <v>88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32">
        <v>0</v>
      </c>
      <c r="H5">
        <v>0</v>
      </c>
      <c r="I5">
        <v>0</v>
      </c>
      <c r="J5">
        <v>0</v>
      </c>
      <c r="K5" t="s">
        <v>106</v>
      </c>
      <c r="P5" s="2"/>
      <c r="Q5" s="2"/>
    </row>
    <row r="6" spans="1:17" x14ac:dyDescent="0.25">
      <c r="A6" s="1" t="s">
        <v>89</v>
      </c>
      <c r="B6" s="2">
        <v>-3.2613400000000001</v>
      </c>
      <c r="C6" s="2">
        <v>-4.9763500000000001</v>
      </c>
      <c r="D6" s="2">
        <v>-6.1087499999999997</v>
      </c>
      <c r="E6" s="2">
        <v>-7.0166599999999999</v>
      </c>
      <c r="F6" s="2">
        <v>-8.2549100000000006</v>
      </c>
      <c r="G6" s="32">
        <v>-8.0893499999999996</v>
      </c>
      <c r="H6" s="33">
        <v>-7.4830500000000004</v>
      </c>
      <c r="I6">
        <v>-8.3786500000000004</v>
      </c>
      <c r="J6">
        <v>-9.4486600000000003</v>
      </c>
      <c r="K6" t="s">
        <v>106</v>
      </c>
      <c r="P6" s="2"/>
      <c r="Q6" s="2"/>
    </row>
    <row r="7" spans="1:17" x14ac:dyDescent="0.25">
      <c r="A7" s="1" t="s">
        <v>90</v>
      </c>
      <c r="B7" s="2">
        <v>2.9417999999999999E-5</v>
      </c>
      <c r="C7" s="2">
        <v>1.4644700000000001E-5</v>
      </c>
      <c r="D7" s="2">
        <v>1.11869E-5</v>
      </c>
      <c r="E7" s="2">
        <v>1.0366200000000001E-5</v>
      </c>
      <c r="F7" s="2">
        <v>1.1570600000000001E-5</v>
      </c>
      <c r="G7" s="32">
        <v>9.2539499999999997E-6</v>
      </c>
      <c r="H7" s="33">
        <v>7.7660600000000007E-6</v>
      </c>
      <c r="I7">
        <v>6.6166600000000003E-6</v>
      </c>
      <c r="J7">
        <v>6.4748100000000001E-6</v>
      </c>
      <c r="K7" t="s">
        <v>106</v>
      </c>
      <c r="P7" s="2"/>
      <c r="Q7" s="2"/>
    </row>
    <row r="8" spans="1:17" x14ac:dyDescent="0.25">
      <c r="A8" s="1" t="s">
        <v>91</v>
      </c>
      <c r="B8" s="2">
        <v>2</v>
      </c>
      <c r="C8" s="2">
        <v>2</v>
      </c>
      <c r="D8" s="2">
        <v>2</v>
      </c>
      <c r="E8" s="2">
        <v>2</v>
      </c>
      <c r="F8" s="2">
        <v>2</v>
      </c>
      <c r="G8" s="32">
        <v>2</v>
      </c>
      <c r="H8" s="33">
        <v>2</v>
      </c>
      <c r="I8">
        <v>2</v>
      </c>
      <c r="J8">
        <v>2</v>
      </c>
      <c r="K8" t="s">
        <v>106</v>
      </c>
      <c r="P8" s="2"/>
      <c r="Q8" s="2"/>
    </row>
    <row r="9" spans="1:17" x14ac:dyDescent="0.25">
      <c r="A9" s="1"/>
      <c r="B9" s="2"/>
      <c r="C9" s="2"/>
      <c r="D9" s="2"/>
      <c r="E9" s="2"/>
      <c r="F9" s="2"/>
      <c r="G9" s="2"/>
      <c r="P9" s="2"/>
      <c r="Q9" s="2"/>
    </row>
    <row r="10" spans="1:17" x14ac:dyDescent="0.25">
      <c r="A10" s="34" t="s">
        <v>102</v>
      </c>
      <c r="B10" s="2"/>
      <c r="C10" s="2"/>
      <c r="D10" s="2"/>
      <c r="E10" s="2"/>
      <c r="F10" s="2"/>
      <c r="G10" s="2"/>
      <c r="P10" s="2"/>
      <c r="Q10" s="2"/>
    </row>
    <row r="11" spans="1:17" x14ac:dyDescent="0.25">
      <c r="A11" s="1">
        <v>273.14999999999998</v>
      </c>
      <c r="B11" s="2">
        <f>B3+B4/($A$11+B5)+B6*LN($A$11)+B7*$A$11^B8</f>
        <v>10.461897492317805</v>
      </c>
      <c r="C11" s="2">
        <f t="shared" ref="C11:I11" si="0">C3+C4/($A$11+C5)+C6*LN($A$11)+C7*$A$11^C8</f>
        <v>7.7810963009441956</v>
      </c>
      <c r="D11" s="2">
        <f t="shared" si="0"/>
        <v>6.1640724903844175</v>
      </c>
      <c r="E11" s="2">
        <f t="shared" si="0"/>
        <v>5.0499682098461234</v>
      </c>
      <c r="F11" s="2">
        <f t="shared" si="0"/>
        <v>4.6425366532636607</v>
      </c>
      <c r="G11" s="2">
        <f t="shared" si="0"/>
        <v>3.5437034441899904</v>
      </c>
      <c r="H11" s="2">
        <f t="shared" si="0"/>
        <v>3.1947122497624094</v>
      </c>
      <c r="I11" s="2">
        <f t="shared" si="0"/>
        <v>1.7462679246066846</v>
      </c>
      <c r="J11" s="2">
        <f>J3+J4/($A$11+J5)+J6*LN($A$11)+J7*$A$11^J8</f>
        <v>0.3714973098864941</v>
      </c>
      <c r="P11" s="2"/>
      <c r="Q11" s="2"/>
    </row>
    <row r="12" spans="1:17" x14ac:dyDescent="0.25">
      <c r="A12" s="1">
        <f>A11+50</f>
        <v>323.14999999999998</v>
      </c>
      <c r="B12" s="2">
        <f>B3+B4/($A$12+B5)+B6*LN($A$12)+B7*$A$12^B8</f>
        <v>11.531428448622755</v>
      </c>
      <c r="C12" s="2">
        <f t="shared" ref="C12:J12" si="1">C3+C4/($A$12+C5)+C6*LN($A$12)+C7*$A$12^C8</f>
        <v>8.8363442412943307</v>
      </c>
      <c r="D12" s="2">
        <f t="shared" si="1"/>
        <v>7.4479923954241869</v>
      </c>
      <c r="E12" s="2">
        <f t="shared" si="1"/>
        <v>6.5228062593756384</v>
      </c>
      <c r="F12" s="2">
        <f t="shared" si="1"/>
        <v>6.2079058738833286</v>
      </c>
      <c r="G12" s="2">
        <f t="shared" si="1"/>
        <v>5.3256191845425498</v>
      </c>
      <c r="H12" s="2">
        <f t="shared" si="1"/>
        <v>5.0673770653784302</v>
      </c>
      <c r="I12" s="2">
        <f t="shared" si="1"/>
        <v>3.9653489139844162</v>
      </c>
      <c r="J12" s="2">
        <f t="shared" si="1"/>
        <v>2.9114222430244046</v>
      </c>
      <c r="P12" s="2"/>
      <c r="Q12" s="2"/>
    </row>
    <row r="13" spans="1:17" x14ac:dyDescent="0.25">
      <c r="A13" s="1">
        <f t="shared" ref="A13:A15" si="2">A12+50</f>
        <v>373.15</v>
      </c>
      <c r="B13" s="2">
        <f>B3+B4/($A$13+B5)+B6*LN($A$13)+B7*$A$13^B8</f>
        <v>12.628591196064825</v>
      </c>
      <c r="C13" s="2">
        <f t="shared" ref="C13:J13" si="3">C3+C4/($A$13+C5)+C6*LN($A$13)+C7*$A$13^C8</f>
        <v>9.6954454925209337</v>
      </c>
      <c r="D13" s="2">
        <f t="shared" si="3"/>
        <v>8.4059948766688812</v>
      </c>
      <c r="E13" s="2">
        <f t="shared" si="3"/>
        <v>7.5895388760667082</v>
      </c>
      <c r="F13" s="2">
        <f t="shared" si="3"/>
        <v>7.3322421187959925</v>
      </c>
      <c r="G13" s="2">
        <f t="shared" si="3"/>
        <v>6.5818227473264939</v>
      </c>
      <c r="H13" s="2">
        <f t="shared" si="3"/>
        <v>6.3833029340799161</v>
      </c>
      <c r="I13" s="2">
        <f t="shared" si="3"/>
        <v>5.5012816532523301</v>
      </c>
      <c r="J13" s="2">
        <f t="shared" si="3"/>
        <v>4.6581003229331213</v>
      </c>
      <c r="P13" s="2"/>
      <c r="Q13" s="2"/>
    </row>
    <row r="14" spans="1:17" x14ac:dyDescent="0.25">
      <c r="A14" s="1">
        <f t="shared" si="2"/>
        <v>423.15</v>
      </c>
      <c r="B14">
        <f>B3+B4/($A$14+B5)+B6*LN($A$14)+B7*$A$14^B8</f>
        <v>13.803805950733761</v>
      </c>
      <c r="C14">
        <f t="shared" ref="C14:J14" si="4">C3+C4/($A$14+C5)+C6*LN($A$14)+C7*$A$14^C8</f>
        <v>10.466207587891002</v>
      </c>
      <c r="D14">
        <f t="shared" si="4"/>
        <v>9.1885639735776721</v>
      </c>
      <c r="E14">
        <f t="shared" si="4"/>
        <v>8.4298685887986444</v>
      </c>
      <c r="F14">
        <f t="shared" si="4"/>
        <v>8.2128294444543251</v>
      </c>
      <c r="G14">
        <f t="shared" si="4"/>
        <v>7.535099670630915</v>
      </c>
      <c r="H14">
        <f t="shared" si="4"/>
        <v>7.3721356974033601</v>
      </c>
      <c r="I14">
        <f t="shared" si="4"/>
        <v>6.6287021220831779</v>
      </c>
      <c r="J14">
        <f t="shared" si="4"/>
        <v>5.9275933748124903</v>
      </c>
    </row>
    <row r="15" spans="1:17" x14ac:dyDescent="0.25">
      <c r="A15" s="1">
        <f t="shared" si="2"/>
        <v>473.15</v>
      </c>
      <c r="B15">
        <f>B3+B4/($A$15+B5)+B6*LN($A$15)+B7*$A$15^B8</f>
        <v>15.084460013851084</v>
      </c>
      <c r="C15">
        <f t="shared" ref="C15:J15" si="5">C3+C4/($A$15+C5)+C6*LN($A$15)+C7*$A$15^C8</f>
        <v>11.208242927411497</v>
      </c>
      <c r="D15">
        <f t="shared" si="5"/>
        <v>9.8793519424219873</v>
      </c>
      <c r="E15">
        <f t="shared" si="5"/>
        <v>9.1438366002060345</v>
      </c>
      <c r="F15">
        <f t="shared" si="5"/>
        <v>8.9592057163799925</v>
      </c>
      <c r="G15">
        <f t="shared" si="5"/>
        <v>8.3097971847585512</v>
      </c>
      <c r="H15">
        <f t="shared" si="5"/>
        <v>8.1625028668924262</v>
      </c>
      <c r="I15">
        <f t="shared" si="5"/>
        <v>7.5017382614949559</v>
      </c>
      <c r="J15">
        <f t="shared" si="5"/>
        <v>6.8973800986747564</v>
      </c>
    </row>
    <row r="17" spans="1:10" x14ac:dyDescent="0.25">
      <c r="A17" s="11" t="s">
        <v>103</v>
      </c>
    </row>
    <row r="18" spans="1:10" x14ac:dyDescent="0.25">
      <c r="A18" s="34" t="s">
        <v>102</v>
      </c>
    </row>
    <row r="19" spans="1:10" x14ac:dyDescent="0.25">
      <c r="A19" s="1">
        <v>273.14999999999998</v>
      </c>
      <c r="B19">
        <f>B11/$J11</f>
        <v>28.161435396434751</v>
      </c>
      <c r="C19">
        <f t="shared" ref="C19:J23" si="6">C11/$J11</f>
        <v>20.945229195122845</v>
      </c>
      <c r="D19">
        <f t="shared" si="6"/>
        <v>16.592509087798685</v>
      </c>
      <c r="E19">
        <f t="shared" si="6"/>
        <v>13.593552565398312</v>
      </c>
      <c r="F19">
        <f t="shared" si="6"/>
        <v>12.496824417603788</v>
      </c>
      <c r="G19">
        <f t="shared" si="6"/>
        <v>9.5389747109413001</v>
      </c>
      <c r="H19">
        <f t="shared" si="6"/>
        <v>8.5995568870700829</v>
      </c>
      <c r="I19">
        <f t="shared" si="6"/>
        <v>4.7006206455175485</v>
      </c>
      <c r="J19">
        <f t="shared" si="6"/>
        <v>1</v>
      </c>
    </row>
    <row r="20" spans="1:10" x14ac:dyDescent="0.25">
      <c r="A20" s="1">
        <f>A19+50</f>
        <v>323.14999999999998</v>
      </c>
      <c r="B20">
        <f>B12/$J12</f>
        <v>3.9607543963268728</v>
      </c>
      <c r="C20">
        <f t="shared" si="6"/>
        <v>3.035061047041764</v>
      </c>
      <c r="D20">
        <f t="shared" si="6"/>
        <v>2.5581972567768676</v>
      </c>
      <c r="E20">
        <f t="shared" si="6"/>
        <v>2.2404191885955038</v>
      </c>
      <c r="F20">
        <f t="shared" si="6"/>
        <v>2.1322588603412314</v>
      </c>
      <c r="G20">
        <f t="shared" si="6"/>
        <v>1.8292156684941245</v>
      </c>
      <c r="H20">
        <f t="shared" si="6"/>
        <v>1.7405160235756136</v>
      </c>
      <c r="I20">
        <f t="shared" si="6"/>
        <v>1.361997190028055</v>
      </c>
      <c r="J20">
        <f t="shared" si="6"/>
        <v>1</v>
      </c>
    </row>
    <row r="21" spans="1:10" x14ac:dyDescent="0.25">
      <c r="A21" s="1">
        <f t="shared" ref="A21:A22" si="7">A20+50</f>
        <v>373.15</v>
      </c>
      <c r="B21">
        <f>B13/$J13</f>
        <v>2.7111033083359679</v>
      </c>
      <c r="C21">
        <f t="shared" si="6"/>
        <v>2.0814162041095514</v>
      </c>
      <c r="D21">
        <f t="shared" si="6"/>
        <v>1.8045972164411819</v>
      </c>
      <c r="E21">
        <f t="shared" si="6"/>
        <v>1.6293206135345135</v>
      </c>
      <c r="F21">
        <f t="shared" si="6"/>
        <v>1.5740841996676904</v>
      </c>
      <c r="G21">
        <f t="shared" si="6"/>
        <v>1.4129843264479198</v>
      </c>
      <c r="H21">
        <f t="shared" si="6"/>
        <v>1.3703661345920661</v>
      </c>
      <c r="I21">
        <f t="shared" si="6"/>
        <v>1.1810139910830157</v>
      </c>
      <c r="J21">
        <f t="shared" si="6"/>
        <v>1</v>
      </c>
    </row>
    <row r="22" spans="1:10" x14ac:dyDescent="0.25">
      <c r="A22" s="1">
        <f t="shared" si="7"/>
        <v>423.15</v>
      </c>
      <c r="B22">
        <f>B14/$J14</f>
        <v>2.3287369895156518</v>
      </c>
      <c r="C22">
        <f t="shared" si="6"/>
        <v>1.7656757010971731</v>
      </c>
      <c r="D22">
        <f t="shared" si="6"/>
        <v>1.5501339907392579</v>
      </c>
      <c r="E22">
        <f t="shared" si="6"/>
        <v>1.4221401597179073</v>
      </c>
      <c r="F22">
        <f t="shared" si="6"/>
        <v>1.3855251069265737</v>
      </c>
      <c r="G22">
        <f t="shared" si="6"/>
        <v>1.2711903793281494</v>
      </c>
      <c r="H22">
        <f t="shared" si="6"/>
        <v>1.2436979447222229</v>
      </c>
      <c r="I22">
        <f t="shared" si="6"/>
        <v>1.1182788195711664</v>
      </c>
      <c r="J22">
        <f t="shared" si="6"/>
        <v>1</v>
      </c>
    </row>
    <row r="23" spans="1:10" x14ac:dyDescent="0.25">
      <c r="A23" s="1">
        <f>A22+50</f>
        <v>473.15</v>
      </c>
      <c r="B23">
        <f>B15/$J15</f>
        <v>2.1869840139373165</v>
      </c>
      <c r="C23">
        <f t="shared" si="6"/>
        <v>1.6250000387197767</v>
      </c>
      <c r="D23">
        <f t="shared" si="6"/>
        <v>1.4323339878456429</v>
      </c>
      <c r="E23">
        <f t="shared" si="6"/>
        <v>1.3256970718436853</v>
      </c>
      <c r="F23">
        <f t="shared" si="6"/>
        <v>1.29892880894028</v>
      </c>
      <c r="G23">
        <f t="shared" si="6"/>
        <v>1.2047758809689455</v>
      </c>
      <c r="H23">
        <f t="shared" si="6"/>
        <v>1.1834207699327381</v>
      </c>
      <c r="I23">
        <f t="shared" si="6"/>
        <v>1.0876214090240321</v>
      </c>
      <c r="J23">
        <f t="shared" si="6"/>
        <v>1</v>
      </c>
    </row>
    <row r="26" spans="1:10" x14ac:dyDescent="0.25">
      <c r="B26" t="str">
        <f>CONCATENATE(B3,$K$3)</f>
        <v>31.35,</v>
      </c>
      <c r="C26" t="str">
        <f t="shared" ref="C26:I26" si="8">CONCATENATE(C3,$K$3)</f>
        <v>44.0103,</v>
      </c>
      <c r="D26" t="str">
        <f t="shared" si="8"/>
        <v>52.3785,</v>
      </c>
      <c r="E26" t="str">
        <f t="shared" si="8"/>
        <v>58.7845,</v>
      </c>
      <c r="F26" t="str">
        <f t="shared" si="8"/>
        <v>66.945,</v>
      </c>
      <c r="G26" t="str">
        <f t="shared" si="8"/>
        <v>66.7563,</v>
      </c>
      <c r="H26" t="str">
        <f t="shared" si="8"/>
        <v>63.3315,</v>
      </c>
      <c r="I26" t="str">
        <f t="shared" si="8"/>
        <v>70.4265,</v>
      </c>
      <c r="J26" t="str">
        <f>CONCATENATE(J3,)</f>
        <v>78.3285</v>
      </c>
    </row>
    <row r="27" spans="1:10" x14ac:dyDescent="0.25">
      <c r="B27" t="str">
        <f t="shared" ref="B27:I27" si="9">CONCATENATE(B4,$K$3)</f>
        <v>-1307.52,</v>
      </c>
      <c r="C27" t="str">
        <f t="shared" si="9"/>
        <v>-2568.82,</v>
      </c>
      <c r="D27" t="str">
        <f t="shared" si="9"/>
        <v>-3490.55,</v>
      </c>
      <c r="E27" t="str">
        <f t="shared" si="9"/>
        <v>-4136.68,</v>
      </c>
      <c r="F27" t="str">
        <f t="shared" si="9"/>
        <v>-4604.09,</v>
      </c>
      <c r="G27" t="str">
        <f t="shared" si="9"/>
        <v>-5059.18,</v>
      </c>
      <c r="H27" t="str">
        <f t="shared" si="9"/>
        <v>-5117.78,</v>
      </c>
      <c r="I27" t="str">
        <f t="shared" si="9"/>
        <v>-6055.6,</v>
      </c>
      <c r="J27" t="str">
        <f t="shared" ref="J27:J31" si="10">CONCATENATE(J4,)</f>
        <v>-6947</v>
      </c>
    </row>
    <row r="28" spans="1:10" x14ac:dyDescent="0.25">
      <c r="B28" t="str">
        <f t="shared" ref="B28:I28" si="11">CONCATENATE(B5,$K$3)</f>
        <v>0,</v>
      </c>
      <c r="C28" t="str">
        <f t="shared" si="11"/>
        <v>0,</v>
      </c>
      <c r="D28" t="str">
        <f t="shared" si="11"/>
        <v>0,</v>
      </c>
      <c r="E28" t="str">
        <f t="shared" si="11"/>
        <v>0,</v>
      </c>
      <c r="F28" t="str">
        <f t="shared" si="11"/>
        <v>0,</v>
      </c>
      <c r="G28" t="str">
        <f t="shared" si="11"/>
        <v>0,</v>
      </c>
      <c r="H28" t="str">
        <f t="shared" si="11"/>
        <v>0,</v>
      </c>
      <c r="I28" t="str">
        <f t="shared" si="11"/>
        <v>0,</v>
      </c>
      <c r="J28" t="str">
        <f t="shared" si="10"/>
        <v>0</v>
      </c>
    </row>
    <row r="29" spans="1:10" x14ac:dyDescent="0.25">
      <c r="B29" t="str">
        <f t="shared" ref="B29:I29" si="12">CONCATENATE(B6,$K$3)</f>
        <v>-3.26134,</v>
      </c>
      <c r="C29" t="str">
        <f t="shared" si="12"/>
        <v>-4.97635,</v>
      </c>
      <c r="D29" t="str">
        <f t="shared" si="12"/>
        <v>-6.10875,</v>
      </c>
      <c r="E29" t="str">
        <f t="shared" si="12"/>
        <v>-7.01666,</v>
      </c>
      <c r="F29" t="str">
        <f t="shared" si="12"/>
        <v>-8.25491,</v>
      </c>
      <c r="G29" t="str">
        <f t="shared" si="12"/>
        <v>-8.08935,</v>
      </c>
      <c r="H29" t="str">
        <f t="shared" si="12"/>
        <v>-7.48305,</v>
      </c>
      <c r="I29" t="str">
        <f t="shared" si="12"/>
        <v>-8.37865,</v>
      </c>
      <c r="J29" t="str">
        <f t="shared" si="10"/>
        <v>-9.44866</v>
      </c>
    </row>
    <row r="30" spans="1:10" x14ac:dyDescent="0.25">
      <c r="B30" t="str">
        <f t="shared" ref="B30:I30" si="13">CONCATENATE(B7,$K$3)</f>
        <v>0.000029418,</v>
      </c>
      <c r="C30" t="str">
        <f t="shared" si="13"/>
        <v>0.0000146447,</v>
      </c>
      <c r="D30" t="str">
        <f t="shared" si="13"/>
        <v>0.0000111869,</v>
      </c>
      <c r="E30" t="str">
        <f t="shared" si="13"/>
        <v>0.0000103662,</v>
      </c>
      <c r="F30" t="str">
        <f t="shared" si="13"/>
        <v>0.0000115706,</v>
      </c>
      <c r="G30" t="str">
        <f t="shared" si="13"/>
        <v>0.00000925395,</v>
      </c>
      <c r="H30" t="str">
        <f t="shared" si="13"/>
        <v>0.00000776606,</v>
      </c>
      <c r="I30" t="str">
        <f t="shared" si="13"/>
        <v>0.00000661666,</v>
      </c>
      <c r="J30" t="str">
        <f t="shared" si="10"/>
        <v>0.00000647481</v>
      </c>
    </row>
    <row r="31" spans="1:10" x14ac:dyDescent="0.25">
      <c r="B31" t="str">
        <f t="shared" ref="B31:I31" si="14">CONCATENATE(B8,$K$3)</f>
        <v>2,</v>
      </c>
      <c r="C31" t="str">
        <f t="shared" si="14"/>
        <v>2,</v>
      </c>
      <c r="D31" t="str">
        <f t="shared" si="14"/>
        <v>2,</v>
      </c>
      <c r="E31" t="str">
        <f t="shared" si="14"/>
        <v>2,</v>
      </c>
      <c r="F31" t="str">
        <f t="shared" si="14"/>
        <v>2,</v>
      </c>
      <c r="G31" t="str">
        <f t="shared" si="14"/>
        <v>2,</v>
      </c>
      <c r="H31" t="str">
        <f t="shared" si="14"/>
        <v>2,</v>
      </c>
      <c r="I31" t="str">
        <f t="shared" si="14"/>
        <v>2,</v>
      </c>
      <c r="J31" t="str">
        <f t="shared" si="10"/>
        <v>2</v>
      </c>
    </row>
  </sheetData>
  <conditionalFormatting sqref="P2:Q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7"/>
  <sheetViews>
    <sheetView topLeftCell="A7" workbookViewId="0">
      <selection activeCell="F23" sqref="F23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2" x14ac:dyDescent="0.25">
      <c r="A1" s="7" t="s">
        <v>2</v>
      </c>
      <c r="B1" s="7" t="s">
        <v>3</v>
      </c>
      <c r="C1" s="17" t="s">
        <v>109</v>
      </c>
      <c r="D1" s="8" t="s">
        <v>4</v>
      </c>
      <c r="E1" s="7" t="s">
        <v>104</v>
      </c>
      <c r="F1" s="7" t="s">
        <v>105</v>
      </c>
      <c r="G1" s="9" t="s">
        <v>107</v>
      </c>
      <c r="H1" s="9" t="s">
        <v>108</v>
      </c>
      <c r="I1" s="17" t="s">
        <v>65</v>
      </c>
      <c r="J1" s="17" t="s">
        <v>66</v>
      </c>
      <c r="K1" s="17" t="s">
        <v>67</v>
      </c>
      <c r="L1" s="16" t="s">
        <v>68</v>
      </c>
    </row>
    <row r="2" spans="1:12" x14ac:dyDescent="0.25">
      <c r="A2" s="4" t="s">
        <v>93</v>
      </c>
      <c r="B2" s="10">
        <v>2.2222222222222197</v>
      </c>
      <c r="D2" s="10">
        <v>5.5089585124776503</v>
      </c>
      <c r="E2" s="5">
        <v>13.8</v>
      </c>
      <c r="F2" s="5">
        <v>4.5</v>
      </c>
      <c r="G2" s="5">
        <f>F2*3</f>
        <v>13.5</v>
      </c>
      <c r="H2" s="5">
        <f>E2-F2</f>
        <v>9.3000000000000007</v>
      </c>
      <c r="I2" s="22">
        <f>R46</f>
        <v>1.354476349765084</v>
      </c>
      <c r="J2" s="22">
        <f>S46</f>
        <v>0.48552365023491539</v>
      </c>
      <c r="K2" s="5">
        <f>SUM(I2:J2)</f>
        <v>1.8399999999999994</v>
      </c>
      <c r="L2" s="21">
        <f>K2-E2</f>
        <v>-11.96</v>
      </c>
    </row>
    <row r="3" spans="1:12" x14ac:dyDescent="0.25">
      <c r="A3" s="4" t="s">
        <v>94</v>
      </c>
      <c r="B3" s="10">
        <v>4.4444444444444393</v>
      </c>
      <c r="D3" s="10">
        <v>4.190319451963604</v>
      </c>
    </row>
    <row r="4" spans="1:12" x14ac:dyDescent="0.25">
      <c r="A4" s="4" t="s">
        <v>95</v>
      </c>
      <c r="B4" s="10">
        <v>6.6666666666666696</v>
      </c>
      <c r="D4" s="10">
        <v>3.4655700890093284</v>
      </c>
    </row>
    <row r="5" spans="1:12" x14ac:dyDescent="0.25">
      <c r="A5" s="4" t="s">
        <v>96</v>
      </c>
      <c r="B5" s="10">
        <v>8.8888888888888911</v>
      </c>
      <c r="D5" s="10">
        <v>2.9750119191022524</v>
      </c>
    </row>
    <row r="6" spans="1:12" x14ac:dyDescent="0.25">
      <c r="A6" s="4" t="s">
        <v>97</v>
      </c>
      <c r="B6" s="10">
        <v>11.1111111111111</v>
      </c>
      <c r="D6" s="10">
        <v>2.803208735305406</v>
      </c>
    </row>
    <row r="7" spans="1:12" x14ac:dyDescent="0.25">
      <c r="A7" s="4" t="s">
        <v>98</v>
      </c>
      <c r="B7" s="10">
        <v>13.3333333333333</v>
      </c>
      <c r="D7" s="10">
        <v>2.3285545044327418</v>
      </c>
    </row>
    <row r="8" spans="1:12" x14ac:dyDescent="0.25">
      <c r="A8" s="4" t="s">
        <v>99</v>
      </c>
      <c r="B8" s="10">
        <v>15.5555555555556</v>
      </c>
      <c r="D8" s="10">
        <v>2.1845322840798302</v>
      </c>
    </row>
    <row r="9" spans="1:12" x14ac:dyDescent="0.25">
      <c r="A9" s="4" t="s">
        <v>100</v>
      </c>
      <c r="B9" s="10">
        <v>17.7777777777778</v>
      </c>
      <c r="D9" s="10">
        <v>1.5783501169062975</v>
      </c>
    </row>
    <row r="10" spans="1:12" x14ac:dyDescent="0.25">
      <c r="A10" s="4" t="s">
        <v>101</v>
      </c>
      <c r="B10" s="10">
        <v>20</v>
      </c>
      <c r="D10" s="10">
        <v>1</v>
      </c>
    </row>
    <row r="12" spans="1:12" x14ac:dyDescent="0.25">
      <c r="A12" s="6" t="s">
        <v>5</v>
      </c>
      <c r="B12" s="7" t="s">
        <v>1</v>
      </c>
      <c r="C12" s="7" t="s">
        <v>0</v>
      </c>
      <c r="D12" s="17" t="s">
        <v>54</v>
      </c>
      <c r="E12" s="17" t="s">
        <v>55</v>
      </c>
    </row>
    <row r="13" spans="1:12" x14ac:dyDescent="0.25">
      <c r="A13" s="4">
        <v>0</v>
      </c>
      <c r="B13" s="4">
        <v>0</v>
      </c>
      <c r="C13" s="4">
        <f>F2</f>
        <v>4.5</v>
      </c>
      <c r="D13" s="4">
        <f>B13</f>
        <v>0</v>
      </c>
      <c r="E13" s="4">
        <f>I2</f>
        <v>1.354476349765084</v>
      </c>
    </row>
    <row r="14" spans="1:12" x14ac:dyDescent="0.25">
      <c r="A14" s="4">
        <v>1</v>
      </c>
      <c r="B14" s="4">
        <f t="shared" ref="B14:B19" si="0">$F$2+$G$2</f>
        <v>18</v>
      </c>
      <c r="C14" s="4">
        <f>G2</f>
        <v>13.5</v>
      </c>
      <c r="D14" s="4">
        <f>I33</f>
        <v>5.4179053990603361</v>
      </c>
      <c r="E14" s="4">
        <f>J33</f>
        <v>0.24191262119337495</v>
      </c>
    </row>
    <row r="15" spans="1:12" x14ac:dyDescent="0.25">
      <c r="A15" s="4">
        <v>2</v>
      </c>
      <c r="B15" s="4">
        <f t="shared" si="0"/>
        <v>18</v>
      </c>
      <c r="C15" s="4">
        <f>$E$2+$G$2</f>
        <v>27.3</v>
      </c>
      <c r="D15" s="10">
        <f>K33</f>
        <v>1.5963889709584587</v>
      </c>
      <c r="E15" s="10">
        <f>N33</f>
        <v>63.967323096181381</v>
      </c>
    </row>
    <row r="16" spans="1:12" x14ac:dyDescent="0.25">
      <c r="A16" s="4">
        <v>3</v>
      </c>
      <c r="B16" s="4">
        <f t="shared" si="0"/>
        <v>18</v>
      </c>
      <c r="C16" s="4">
        <f>$E$2+$G$2</f>
        <v>27.3</v>
      </c>
      <c r="D16" s="10">
        <f>M33</f>
        <v>63.481799445946464</v>
      </c>
      <c r="E16" s="10">
        <f>L33</f>
        <v>8.3142577500898494</v>
      </c>
    </row>
    <row r="17" spans="1:15" x14ac:dyDescent="0.25">
      <c r="A17" s="4">
        <v>4</v>
      </c>
      <c r="B17" s="4">
        <f t="shared" si="0"/>
        <v>18</v>
      </c>
      <c r="C17" s="4">
        <f>$E$2+$G$2</f>
        <v>27.3</v>
      </c>
    </row>
    <row r="18" spans="1:15" x14ac:dyDescent="0.25">
      <c r="A18" s="4">
        <v>5</v>
      </c>
      <c r="B18" s="4">
        <f t="shared" si="0"/>
        <v>18</v>
      </c>
      <c r="C18" s="4">
        <f>$E$2+$G$2</f>
        <v>27.3</v>
      </c>
      <c r="D18" s="35"/>
      <c r="E18" s="35"/>
    </row>
    <row r="19" spans="1:15" x14ac:dyDescent="0.25">
      <c r="A19" s="4">
        <v>6</v>
      </c>
      <c r="B19" s="4">
        <f t="shared" si="0"/>
        <v>18</v>
      </c>
      <c r="C19" s="4">
        <f>$H$2</f>
        <v>9.3000000000000007</v>
      </c>
      <c r="D19" s="4">
        <f>B17</f>
        <v>18</v>
      </c>
      <c r="E19" s="10">
        <f>J2</f>
        <v>0.48552365023491539</v>
      </c>
    </row>
    <row r="21" spans="1:15" x14ac:dyDescent="0.25">
      <c r="A21" s="11" t="s">
        <v>7</v>
      </c>
    </row>
    <row r="23" spans="1:15" x14ac:dyDescent="0.25">
      <c r="A23" s="7" t="s">
        <v>2</v>
      </c>
      <c r="B23" s="7" t="s">
        <v>6</v>
      </c>
      <c r="C23" s="7" t="s">
        <v>12</v>
      </c>
      <c r="D23" s="7" t="s">
        <v>9</v>
      </c>
      <c r="E23" s="7" t="s">
        <v>8</v>
      </c>
      <c r="F23" s="7" t="s">
        <v>10</v>
      </c>
      <c r="G23" s="7" t="s">
        <v>11</v>
      </c>
      <c r="H23" s="7" t="s">
        <v>13</v>
      </c>
      <c r="I23" s="17" t="s">
        <v>56</v>
      </c>
      <c r="J23" s="17" t="s">
        <v>53</v>
      </c>
      <c r="K23" s="17" t="s">
        <v>57</v>
      </c>
      <c r="L23" s="17" t="s">
        <v>58</v>
      </c>
      <c r="M23" s="17" t="s">
        <v>59</v>
      </c>
      <c r="N23" s="17" t="s">
        <v>60</v>
      </c>
      <c r="O23" s="17" t="s">
        <v>57</v>
      </c>
    </row>
    <row r="24" spans="1:15" x14ac:dyDescent="0.25">
      <c r="A24" s="4" t="s">
        <v>93</v>
      </c>
      <c r="B24" s="10">
        <f t="shared" ref="B24:B32" si="1">$G$2/$F$2</f>
        <v>3</v>
      </c>
      <c r="C24" s="10">
        <f>B24+1</f>
        <v>4</v>
      </c>
      <c r="D24" s="10">
        <f>C63</f>
        <v>4.190319451963604</v>
      </c>
      <c r="E24" s="10">
        <f>$D$24*D2</f>
        <v>23.084296014895578</v>
      </c>
      <c r="F24" s="10">
        <f>$C$14/(E24*$B$14)</f>
        <v>3.2489619762112232E-2</v>
      </c>
      <c r="G24" s="10">
        <f>F24*C24</f>
        <v>0.12995847904844893</v>
      </c>
      <c r="H24" s="10">
        <f>G24+1</f>
        <v>1.1299584790484489</v>
      </c>
      <c r="I24" s="10">
        <f>C24*R37</f>
        <v>1.0908296926532695</v>
      </c>
      <c r="J24" s="10">
        <f>G24*R37</f>
        <v>3.5440641939526472E-2</v>
      </c>
      <c r="K24" s="10">
        <f>H24*R37</f>
        <v>0.30814806510284382</v>
      </c>
      <c r="L24" s="10">
        <f>E37*S37</f>
        <v>0.82495751173714149</v>
      </c>
      <c r="M24" s="10">
        <f>I37*S37</f>
        <v>8.9145546400286975</v>
      </c>
      <c r="N24" s="10">
        <f>J37*S37</f>
        <v>8.9485138835320459</v>
      </c>
      <c r="O24" s="10">
        <f>N37*S37</f>
        <v>112.64319562220706</v>
      </c>
    </row>
    <row r="25" spans="1:15" x14ac:dyDescent="0.25">
      <c r="A25" s="4" t="s">
        <v>94</v>
      </c>
      <c r="B25" s="10">
        <f t="shared" si="1"/>
        <v>3</v>
      </c>
      <c r="C25" s="10">
        <f t="shared" ref="C25" si="2">B25+1</f>
        <v>4</v>
      </c>
      <c r="E25" s="10">
        <f t="shared" ref="E25:E32" si="3">$D$24*D3</f>
        <v>17.558777109504558</v>
      </c>
      <c r="F25" s="10">
        <f t="shared" ref="F25:F32" si="4">$C$14/(E25*$B$14)</f>
        <v>4.2713680760491313E-2</v>
      </c>
      <c r="G25" s="10">
        <f t="shared" ref="G25:G26" si="5">F25*C25</f>
        <v>0.17085472304196525</v>
      </c>
      <c r="H25" s="10">
        <f t="shared" ref="H25:H26" si="6">G25+1</f>
        <v>1.1708547230419653</v>
      </c>
      <c r="I25" s="10">
        <f>C25*R38</f>
        <v>1.9037570820732548</v>
      </c>
      <c r="J25" s="10">
        <f t="shared" ref="J25:J32" si="7">G25*R38</f>
        <v>8.1316472249201466E-2</v>
      </c>
      <c r="K25" s="10">
        <f t="shared" ref="K25:K32" si="8">H25*R38</f>
        <v>0.55725574276751511</v>
      </c>
      <c r="L25" s="10">
        <f t="shared" ref="L25:L32" si="9">E38*S38</f>
        <v>2.5716325399075197</v>
      </c>
      <c r="M25" s="10">
        <f t="shared" ref="M25:M32" si="10">I38*S38</f>
        <v>21.137548324773917</v>
      </c>
      <c r="N25" s="10">
        <f t="shared" ref="N25:N32" si="11">J38*S38</f>
        <v>21.274942387588936</v>
      </c>
      <c r="O25" s="10">
        <f>N38*S38</f>
        <v>203.70424076234193</v>
      </c>
    </row>
    <row r="26" spans="1:15" x14ac:dyDescent="0.25">
      <c r="A26" s="4" t="s">
        <v>95</v>
      </c>
      <c r="B26" s="10">
        <f t="shared" si="1"/>
        <v>3</v>
      </c>
      <c r="C26" s="10">
        <f>B26+1</f>
        <v>4</v>
      </c>
      <c r="E26" s="10">
        <f t="shared" si="3"/>
        <v>14.521845756119028</v>
      </c>
      <c r="F26" s="10">
        <f t="shared" si="4"/>
        <v>5.1646327374326687E-2</v>
      </c>
      <c r="G26" s="10">
        <f t="shared" si="5"/>
        <v>0.20658530949730675</v>
      </c>
      <c r="H26" s="10">
        <f t="shared" si="6"/>
        <v>1.2065853094973067</v>
      </c>
      <c r="I26" s="10">
        <f t="shared" ref="I26:I32" si="12">C26*R39</f>
        <v>2.4233186243338114</v>
      </c>
      <c r="J26" s="10">
        <f t="shared" si="7"/>
        <v>0.125155507004647</v>
      </c>
      <c r="K26" s="10">
        <f t="shared" si="8"/>
        <v>0.7309851630880998</v>
      </c>
      <c r="L26" s="10">
        <f t="shared" si="9"/>
        <v>4.9176676984451877</v>
      </c>
      <c r="M26" s="10">
        <f t="shared" si="10"/>
        <v>33.42969648114385</v>
      </c>
      <c r="N26" s="10">
        <f t="shared" si="11"/>
        <v>33.743866825060401</v>
      </c>
      <c r="O26" s="10">
        <f t="shared" ref="O26:O32" si="13">N39*S39</f>
        <v>267.2108445502742</v>
      </c>
    </row>
    <row r="27" spans="1:15" x14ac:dyDescent="0.25">
      <c r="A27" s="4" t="s">
        <v>96</v>
      </c>
      <c r="B27" s="10">
        <f t="shared" si="1"/>
        <v>3</v>
      </c>
      <c r="C27" s="10">
        <f t="shared" ref="C27:C32" si="14">B27+1</f>
        <v>4</v>
      </c>
      <c r="E27" s="10">
        <f t="shared" si="3"/>
        <v>12.46625031443774</v>
      </c>
      <c r="F27" s="10">
        <f t="shared" si="4"/>
        <v>6.016243706669281E-2</v>
      </c>
      <c r="G27" s="10">
        <f t="shared" ref="G27:G32" si="15">F27*C27</f>
        <v>0.24064974826677124</v>
      </c>
      <c r="H27" s="10">
        <f t="shared" ref="H27:H32" si="16">G27+1</f>
        <v>1.2406497482667713</v>
      </c>
      <c r="I27" s="10">
        <f t="shared" si="12"/>
        <v>2.6791367858313815</v>
      </c>
      <c r="J27" s="10">
        <f t="shared" si="7"/>
        <v>0.16118339827064215</v>
      </c>
      <c r="K27" s="10">
        <f t="shared" si="8"/>
        <v>0.83096759472848758</v>
      </c>
      <c r="L27" s="10">
        <f t="shared" si="9"/>
        <v>7.5617557161077524</v>
      </c>
      <c r="M27" s="10">
        <f t="shared" si="10"/>
        <v>44.127560739903949</v>
      </c>
      <c r="N27" s="10">
        <f t="shared" si="11"/>
        <v>44.684443210112768</v>
      </c>
      <c r="O27" s="10">
        <f t="shared" si="13"/>
        <v>303.75931550138449</v>
      </c>
    </row>
    <row r="28" spans="1:15" x14ac:dyDescent="0.25">
      <c r="A28" s="4" t="s">
        <v>97</v>
      </c>
      <c r="B28" s="10">
        <f t="shared" si="1"/>
        <v>3</v>
      </c>
      <c r="C28" s="10">
        <f t="shared" si="14"/>
        <v>4</v>
      </c>
      <c r="E28" s="10">
        <f t="shared" si="3"/>
        <v>11.746340091464537</v>
      </c>
      <c r="F28" s="10">
        <f t="shared" si="4"/>
        <v>6.3849675231605674E-2</v>
      </c>
      <c r="G28" s="10">
        <f t="shared" si="15"/>
        <v>0.25539870092642269</v>
      </c>
      <c r="H28" s="10">
        <f t="shared" si="16"/>
        <v>1.2553987009264227</v>
      </c>
      <c r="I28" s="10">
        <f t="shared" si="12"/>
        <v>3.0671987956989666</v>
      </c>
      <c r="J28" s="10">
        <f t="shared" si="7"/>
        <v>0.19583964697615105</v>
      </c>
      <c r="K28" s="10">
        <f t="shared" si="8"/>
        <v>0.96263934590089273</v>
      </c>
      <c r="L28" s="10">
        <f t="shared" si="9"/>
        <v>9.8517375105740115</v>
      </c>
      <c r="M28" s="10">
        <f t="shared" si="10"/>
        <v>54.170998147352037</v>
      </c>
      <c r="N28" s="10">
        <f t="shared" si="11"/>
        <v>54.937531781760626</v>
      </c>
      <c r="O28" s="10">
        <f t="shared" si="13"/>
        <v>351.89178331448488</v>
      </c>
    </row>
    <row r="29" spans="1:15" x14ac:dyDescent="0.25">
      <c r="A29" s="4" t="s">
        <v>98</v>
      </c>
      <c r="B29" s="10">
        <f t="shared" si="1"/>
        <v>3</v>
      </c>
      <c r="C29" s="10">
        <f t="shared" si="14"/>
        <v>4</v>
      </c>
      <c r="E29" s="10">
        <f t="shared" si="3"/>
        <v>9.757387234881989</v>
      </c>
      <c r="F29" s="10">
        <f t="shared" si="4"/>
        <v>7.6864839115824118E-2</v>
      </c>
      <c r="G29" s="10">
        <f t="shared" si="15"/>
        <v>0.30745935646329647</v>
      </c>
      <c r="H29" s="10">
        <f t="shared" si="16"/>
        <v>1.3074593564632964</v>
      </c>
      <c r="I29" s="10">
        <f t="shared" si="12"/>
        <v>2.6499356055097598</v>
      </c>
      <c r="J29" s="10">
        <f t="shared" si="7"/>
        <v>0.20368687398480165</v>
      </c>
      <c r="K29" s="10">
        <f t="shared" si="8"/>
        <v>0.86617077536224152</v>
      </c>
      <c r="L29" s="10">
        <f t="shared" si="9"/>
        <v>12.770661561897038</v>
      </c>
      <c r="M29" s="10">
        <f t="shared" si="10"/>
        <v>58.330858955945786</v>
      </c>
      <c r="N29" s="10">
        <f t="shared" si="11"/>
        <v>59.508375054568347</v>
      </c>
      <c r="O29" s="10">
        <f t="shared" si="13"/>
        <v>316.62780053090557</v>
      </c>
    </row>
    <row r="30" spans="1:15" x14ac:dyDescent="0.25">
      <c r="A30" s="4" t="s">
        <v>99</v>
      </c>
      <c r="B30" s="10">
        <f t="shared" si="1"/>
        <v>3</v>
      </c>
      <c r="C30" s="10">
        <f t="shared" si="14"/>
        <v>4</v>
      </c>
      <c r="E30" s="10">
        <f t="shared" si="3"/>
        <v>9.1538881234221936</v>
      </c>
      <c r="F30" s="10">
        <f t="shared" si="4"/>
        <v>8.1932397456438599E-2</v>
      </c>
      <c r="G30" s="10">
        <f t="shared" si="15"/>
        <v>0.3277295898257544</v>
      </c>
      <c r="H30" s="10">
        <f t="shared" si="16"/>
        <v>1.3277295898257544</v>
      </c>
      <c r="I30" s="10">
        <f t="shared" si="12"/>
        <v>2.7110552688810521</v>
      </c>
      <c r="J30" s="10">
        <f t="shared" si="7"/>
        <v>0.22212325781633438</v>
      </c>
      <c r="K30" s="10">
        <f t="shared" si="8"/>
        <v>0.89988707503659737</v>
      </c>
      <c r="L30" s="10">
        <f t="shared" si="9"/>
        <v>15.03639454606502</v>
      </c>
      <c r="M30" s="10">
        <f t="shared" si="10"/>
        <v>64.431871810322448</v>
      </c>
      <c r="N30" s="10">
        <f t="shared" si="11"/>
        <v>65.900774659768857</v>
      </c>
      <c r="O30" s="10">
        <f t="shared" si="13"/>
        <v>328.9527578159948</v>
      </c>
    </row>
    <row r="31" spans="1:15" x14ac:dyDescent="0.25">
      <c r="A31" s="4" t="s">
        <v>100</v>
      </c>
      <c r="B31" s="10">
        <f t="shared" si="1"/>
        <v>3</v>
      </c>
      <c r="C31" s="10">
        <f t="shared" si="14"/>
        <v>4</v>
      </c>
      <c r="E31" s="10">
        <f t="shared" si="3"/>
        <v>6.6137911968814862</v>
      </c>
      <c r="F31" s="10">
        <f t="shared" si="4"/>
        <v>0.11339940703807487</v>
      </c>
      <c r="G31" s="10">
        <f t="shared" si="15"/>
        <v>0.45359762815229948</v>
      </c>
      <c r="H31" s="10">
        <f t="shared" si="16"/>
        <v>1.4535976281522995</v>
      </c>
      <c r="I31" s="10">
        <f t="shared" si="12"/>
        <v>1.4117535450540002</v>
      </c>
      <c r="J31" s="10">
        <f t="shared" si="7"/>
        <v>0.16009201489302374</v>
      </c>
      <c r="K31" s="10">
        <f t="shared" si="8"/>
        <v>0.51303040115652376</v>
      </c>
      <c r="L31" s="10">
        <f t="shared" si="9"/>
        <v>16.117306581170091</v>
      </c>
      <c r="M31" s="10">
        <f t="shared" si="10"/>
        <v>49.899291803566911</v>
      </c>
      <c r="N31" s="10">
        <f t="shared" si="11"/>
        <v>51.999686750636748</v>
      </c>
      <c r="O31" s="10">
        <f t="shared" si="13"/>
        <v>187.53771443713779</v>
      </c>
    </row>
    <row r="32" spans="1:15" x14ac:dyDescent="0.25">
      <c r="A32" s="4" t="s">
        <v>101</v>
      </c>
      <c r="B32" s="10">
        <f t="shared" si="1"/>
        <v>3</v>
      </c>
      <c r="C32" s="10">
        <f t="shared" si="14"/>
        <v>4</v>
      </c>
      <c r="E32" s="10">
        <f t="shared" si="3"/>
        <v>4.190319451963604</v>
      </c>
      <c r="F32" s="10">
        <f t="shared" si="4"/>
        <v>0.17898396735565028</v>
      </c>
      <c r="G32" s="10">
        <f t="shared" si="15"/>
        <v>0.71593586942260112</v>
      </c>
      <c r="H32" s="10">
        <f t="shared" si="16"/>
        <v>1.715935869422601</v>
      </c>
      <c r="I32" s="10">
        <f t="shared" si="12"/>
        <v>0.43482022692835792</v>
      </c>
      <c r="J32" s="10">
        <f t="shared" si="7"/>
        <v>7.7825849302121664E-2</v>
      </c>
      <c r="K32" s="10">
        <f t="shared" si="8"/>
        <v>0.18653090603421113</v>
      </c>
      <c r="L32" s="10">
        <f t="shared" si="9"/>
        <v>13.861306681693108</v>
      </c>
      <c r="M32" s="10">
        <f t="shared" si="10"/>
        <v>27.189595115847485</v>
      </c>
      <c r="N32" s="10">
        <f t="shared" si="11"/>
        <v>29.840890059115395</v>
      </c>
      <c r="O32" s="10">
        <f t="shared" si="13"/>
        <v>68.18617319886998</v>
      </c>
    </row>
    <row r="33" spans="1:19" x14ac:dyDescent="0.25">
      <c r="I33" s="11">
        <f t="shared" ref="I33:O33" si="17">SUM(I24:I26)</f>
        <v>5.4179053990603361</v>
      </c>
      <c r="J33" s="13">
        <f t="shared" si="17"/>
        <v>0.24191262119337495</v>
      </c>
      <c r="K33" s="13">
        <f t="shared" si="17"/>
        <v>1.5963889709584587</v>
      </c>
      <c r="L33" s="13">
        <f t="shared" si="17"/>
        <v>8.3142577500898494</v>
      </c>
      <c r="M33" s="13">
        <f t="shared" si="17"/>
        <v>63.481799445946464</v>
      </c>
      <c r="N33" s="13">
        <f t="shared" si="17"/>
        <v>63.967323096181381</v>
      </c>
      <c r="O33" s="13">
        <f t="shared" si="17"/>
        <v>583.55828093482319</v>
      </c>
    </row>
    <row r="34" spans="1:19" x14ac:dyDescent="0.25">
      <c r="A34" s="11" t="s">
        <v>14</v>
      </c>
    </row>
    <row r="36" spans="1:19" ht="18" x14ac:dyDescent="0.25">
      <c r="A36" s="7" t="s">
        <v>2</v>
      </c>
      <c r="B36" s="7" t="s">
        <v>16</v>
      </c>
      <c r="C36" s="7" t="s">
        <v>15</v>
      </c>
      <c r="D36" s="7" t="s">
        <v>17</v>
      </c>
      <c r="E36" s="7" t="s">
        <v>22</v>
      </c>
      <c r="F36" s="7" t="s">
        <v>23</v>
      </c>
      <c r="G36" s="7" t="s">
        <v>24</v>
      </c>
      <c r="H36" s="7" t="s">
        <v>25</v>
      </c>
      <c r="I36" s="7" t="s">
        <v>26</v>
      </c>
      <c r="J36" s="7" t="s">
        <v>27</v>
      </c>
      <c r="K36" s="7" t="s">
        <v>28</v>
      </c>
      <c r="L36" s="7" t="s">
        <v>29</v>
      </c>
      <c r="M36" s="7" t="s">
        <v>30</v>
      </c>
      <c r="N36" s="7" t="s">
        <v>31</v>
      </c>
      <c r="O36" s="7" t="s">
        <v>32</v>
      </c>
      <c r="P36" s="7" t="s">
        <v>33</v>
      </c>
      <c r="Q36" s="17" t="s">
        <v>35</v>
      </c>
      <c r="R36" s="17" t="s">
        <v>84</v>
      </c>
      <c r="S36" s="17" t="s">
        <v>85</v>
      </c>
    </row>
    <row r="37" spans="1:19" x14ac:dyDescent="0.25">
      <c r="A37" s="4" t="s">
        <v>93</v>
      </c>
      <c r="B37" s="10">
        <f>C68</f>
        <v>2.1845322840798302</v>
      </c>
      <c r="C37" s="10">
        <f t="shared" ref="C37:C45" si="18">$B$37*D2</f>
        <v>12.034497722163826</v>
      </c>
      <c r="D37" s="10">
        <f t="shared" ref="D37:D45" si="19">C37*$B$17/$H$2</f>
        <v>23.292576236446113</v>
      </c>
      <c r="E37" s="10">
        <f>D37+1</f>
        <v>24.292576236446113</v>
      </c>
      <c r="F37" s="10">
        <f>C65</f>
        <v>2.9750119191022524</v>
      </c>
      <c r="G37" s="10">
        <f t="shared" ref="G37:G45" si="20">$F$37*D2</f>
        <v>16.389217236460823</v>
      </c>
      <c r="H37" s="10">
        <f>G37*$B$16/$C$16</f>
        <v>10.806077298765377</v>
      </c>
      <c r="I37" s="10">
        <f>H37*E37</f>
        <v>262.50745659718763</v>
      </c>
      <c r="J37" s="10">
        <f>I37+1</f>
        <v>263.50745659718763</v>
      </c>
      <c r="K37" s="10">
        <f>C64</f>
        <v>3.4655700890093284</v>
      </c>
      <c r="L37" s="10">
        <f t="shared" ref="L37:L45" si="21">$K$37*D2</f>
        <v>19.091681842435868</v>
      </c>
      <c r="M37" s="10">
        <f>L37*$B$15/$C$15</f>
        <v>12.587922093913757</v>
      </c>
      <c r="N37" s="10">
        <f>M37*J37</f>
        <v>3317.0113348107589</v>
      </c>
      <c r="O37" s="10">
        <f>H24/N37</f>
        <v>3.4065559776355571E-4</v>
      </c>
      <c r="P37" s="10">
        <f t="shared" ref="P37:P45" si="22">$E$2*B2/100/(1+G24)</f>
        <v>0.27139640292350731</v>
      </c>
      <c r="Q37" s="10">
        <f t="shared" ref="Q37:Q45" si="23">$E$2*B2/100-P37</f>
        <v>3.5270263743159003E-2</v>
      </c>
      <c r="R37" s="10">
        <f t="shared" ref="R37:R45" si="24">$E$2*B2/100/(1+$B$148*O37)</f>
        <v>0.27270742316331736</v>
      </c>
      <c r="S37" s="10">
        <f>$B$148*O37*R37</f>
        <v>3.3959243503348939E-2</v>
      </c>
    </row>
    <row r="38" spans="1:19" x14ac:dyDescent="0.25">
      <c r="A38" s="4" t="s">
        <v>94</v>
      </c>
      <c r="C38" s="10">
        <f t="shared" si="18"/>
        <v>9.1538881234221936</v>
      </c>
      <c r="D38" s="10">
        <f t="shared" si="19"/>
        <v>17.717202819526825</v>
      </c>
      <c r="E38" s="10">
        <f t="shared" ref="E38:E39" si="25">D38+1</f>
        <v>18.717202819526825</v>
      </c>
      <c r="G38" s="10">
        <f t="shared" si="20"/>
        <v>12.46625031443774</v>
      </c>
      <c r="H38" s="10">
        <f t="shared" ref="H38:H39" si="26">G38*$B$16/$C$16</f>
        <v>8.2195057018270816</v>
      </c>
      <c r="I38" s="10">
        <f t="shared" ref="I38:I39" si="27">H38*E38</f>
        <v>153.84615529735467</v>
      </c>
      <c r="J38" s="10">
        <f t="shared" ref="J38:J39" si="28">I38+1</f>
        <v>154.84615529735467</v>
      </c>
      <c r="L38" s="10">
        <f t="shared" si="21"/>
        <v>14.521845756119028</v>
      </c>
      <c r="M38" s="10">
        <f t="shared" ref="M38:M39" si="29">L38*$B$15/$C$15</f>
        <v>9.5748433556828765</v>
      </c>
      <c r="N38" s="10">
        <f t="shared" ref="N38:N39" si="30">M38*J38</f>
        <v>1482.6276812019153</v>
      </c>
      <c r="O38" s="19">
        <f>H25/N38</f>
        <v>7.8971594682003619E-4</v>
      </c>
      <c r="P38" s="12">
        <f t="shared" si="22"/>
        <v>0.52383384655941623</v>
      </c>
      <c r="Q38" s="10">
        <f t="shared" si="23"/>
        <v>8.9499486773916392E-2</v>
      </c>
      <c r="R38" s="10">
        <f t="shared" si="24"/>
        <v>0.4759392705183137</v>
      </c>
      <c r="S38" s="10">
        <f>$B$148*O38*R38</f>
        <v>0.13739406281501901</v>
      </c>
    </row>
    <row r="39" spans="1:19" x14ac:dyDescent="0.25">
      <c r="A39" s="4" t="s">
        <v>95</v>
      </c>
      <c r="C39" s="10">
        <f t="shared" si="18"/>
        <v>7.5706497421822885</v>
      </c>
      <c r="D39" s="10">
        <f t="shared" si="19"/>
        <v>14.652870468739911</v>
      </c>
      <c r="E39" s="10">
        <f t="shared" si="25"/>
        <v>15.652870468739911</v>
      </c>
      <c r="G39" s="10">
        <f t="shared" si="20"/>
        <v>10.310112321287006</v>
      </c>
      <c r="H39" s="10">
        <f t="shared" si="26"/>
        <v>6.7978762557936303</v>
      </c>
      <c r="I39" s="10">
        <f t="shared" si="27"/>
        <v>106.40627649446036</v>
      </c>
      <c r="J39" s="10">
        <f t="shared" si="28"/>
        <v>107.40627649446036</v>
      </c>
      <c r="L39" s="10">
        <f t="shared" si="21"/>
        <v>12.010176041836125</v>
      </c>
      <c r="M39" s="10">
        <f t="shared" si="29"/>
        <v>7.9187973902216209</v>
      </c>
      <c r="N39" s="10">
        <f t="shared" si="30"/>
        <v>850.52854199775447</v>
      </c>
      <c r="O39" s="20">
        <f>H26/N39</f>
        <v>1.4186300046594936E-3</v>
      </c>
      <c r="P39" s="12">
        <f t="shared" si="22"/>
        <v>0.76248234812613058</v>
      </c>
      <c r="Q39" s="10">
        <f t="shared" si="23"/>
        <v>0.15751765187386979</v>
      </c>
      <c r="R39" s="10">
        <f t="shared" si="24"/>
        <v>0.60582965608345285</v>
      </c>
      <c r="S39" s="10">
        <f>$B$148*O39*R39</f>
        <v>0.31417034391654747</v>
      </c>
    </row>
    <row r="40" spans="1:19" x14ac:dyDescent="0.25">
      <c r="A40" s="4" t="s">
        <v>96</v>
      </c>
      <c r="C40" s="10">
        <f t="shared" si="18"/>
        <v>6.4990095828011629</v>
      </c>
      <c r="D40" s="10">
        <f t="shared" si="19"/>
        <v>12.578728224776444</v>
      </c>
      <c r="E40" s="10">
        <f t="shared" ref="E40:E45" si="31">D40+1</f>
        <v>13.578728224776444</v>
      </c>
      <c r="G40" s="10">
        <f t="shared" si="20"/>
        <v>8.8506959188004668</v>
      </c>
      <c r="H40" s="10">
        <f t="shared" ref="H40:H45" si="32">G40*$B$16/$C$16</f>
        <v>5.8356236827255827</v>
      </c>
      <c r="I40" s="10">
        <f t="shared" ref="I40:I45" si="33">H40*E40</f>
        <v>79.240348009799732</v>
      </c>
      <c r="J40" s="10">
        <f t="shared" ref="J40:J45" si="34">I40+1</f>
        <v>80.240348009799732</v>
      </c>
      <c r="L40" s="10">
        <f t="shared" si="21"/>
        <v>10.310112321287006</v>
      </c>
      <c r="M40" s="10">
        <f t="shared" ref="M40:M45" si="35">L40*$B$15/$C$15</f>
        <v>6.7978762557936303</v>
      </c>
      <c r="N40" s="10">
        <f t="shared" ref="N40:N45" si="36">M40*J40</f>
        <v>545.46395649243527</v>
      </c>
      <c r="O40" s="20">
        <f t="shared" ref="O40:O45" si="37">H27/N40</f>
        <v>2.2744852954990386E-3</v>
      </c>
      <c r="P40" s="12">
        <f t="shared" si="22"/>
        <v>0.98872922706860733</v>
      </c>
      <c r="Q40" s="10">
        <f t="shared" si="23"/>
        <v>0.23793743959805969</v>
      </c>
      <c r="R40" s="10">
        <f t="shared" si="24"/>
        <v>0.66978419645784537</v>
      </c>
      <c r="S40" s="10">
        <f t="shared" ref="S40:S45" si="38">$B$148*O40*R40</f>
        <v>0.55688247020882153</v>
      </c>
    </row>
    <row r="41" spans="1:19" x14ac:dyDescent="0.25">
      <c r="A41" s="4" t="s">
        <v>97</v>
      </c>
      <c r="C41" s="10">
        <f t="shared" si="18"/>
        <v>6.123699981289251</v>
      </c>
      <c r="D41" s="10">
        <f t="shared" si="19"/>
        <v>11.852322544430807</v>
      </c>
      <c r="E41" s="10">
        <f t="shared" si="31"/>
        <v>12.852322544430807</v>
      </c>
      <c r="G41" s="10">
        <f t="shared" si="20"/>
        <v>8.3395793992651335</v>
      </c>
      <c r="H41" s="10">
        <f t="shared" si="32"/>
        <v>5.4986237797352526</v>
      </c>
      <c r="I41" s="10">
        <f t="shared" si="33"/>
        <v>70.670086367634724</v>
      </c>
      <c r="J41" s="10">
        <f t="shared" si="34"/>
        <v>71.670086367634724</v>
      </c>
      <c r="L41" s="10">
        <f t="shared" si="21"/>
        <v>9.7147163463240833</v>
      </c>
      <c r="M41" s="10">
        <f t="shared" si="35"/>
        <v>6.4053074810928017</v>
      </c>
      <c r="N41" s="10">
        <f t="shared" si="36"/>
        <v>459.06894038117792</v>
      </c>
      <c r="O41" s="20">
        <f t="shared" si="37"/>
        <v>2.7346626846155822E-3</v>
      </c>
      <c r="P41" s="12">
        <f t="shared" si="22"/>
        <v>1.2213915246222633</v>
      </c>
      <c r="Q41" s="10">
        <f t="shared" si="23"/>
        <v>0.3119418087110688</v>
      </c>
      <c r="R41" s="10">
        <f t="shared" si="24"/>
        <v>0.76679969892474165</v>
      </c>
      <c r="S41" s="10">
        <f t="shared" si="38"/>
        <v>0.76653363440859057</v>
      </c>
    </row>
    <row r="42" spans="1:19" x14ac:dyDescent="0.25">
      <c r="A42" s="4" t="s">
        <v>98</v>
      </c>
      <c r="C42" s="10">
        <f t="shared" si="18"/>
        <v>5.0868024901728344</v>
      </c>
      <c r="D42" s="10">
        <f t="shared" si="19"/>
        <v>9.8454241745280662</v>
      </c>
      <c r="E42" s="10">
        <f t="shared" si="31"/>
        <v>10.845424174528066</v>
      </c>
      <c r="G42" s="10">
        <f t="shared" si="20"/>
        <v>6.9274774049666457</v>
      </c>
      <c r="H42" s="10">
        <f t="shared" si="32"/>
        <v>4.5675675197582279</v>
      </c>
      <c r="I42" s="10">
        <f t="shared" si="33"/>
        <v>49.537207197575086</v>
      </c>
      <c r="J42" s="10">
        <f t="shared" si="34"/>
        <v>50.537207197575086</v>
      </c>
      <c r="L42" s="10">
        <f t="shared" si="21"/>
        <v>8.069768841190049</v>
      </c>
      <c r="M42" s="10">
        <f t="shared" si="35"/>
        <v>5.3207267084769558</v>
      </c>
      <c r="N42" s="10">
        <f t="shared" si="36"/>
        <v>268.8946681079716</v>
      </c>
      <c r="O42" s="20">
        <f t="shared" si="37"/>
        <v>4.8623476458755999E-3</v>
      </c>
      <c r="P42" s="12">
        <f t="shared" si="22"/>
        <v>1.4073095204865351</v>
      </c>
      <c r="Q42" s="10">
        <f t="shared" si="23"/>
        <v>0.43269047951346029</v>
      </c>
      <c r="R42" s="10">
        <f t="shared" si="24"/>
        <v>0.66248390137743995</v>
      </c>
      <c r="S42" s="10">
        <f t="shared" si="38"/>
        <v>1.1775160986225555</v>
      </c>
    </row>
    <row r="43" spans="1:19" x14ac:dyDescent="0.25">
      <c r="A43" s="4" t="s">
        <v>99</v>
      </c>
      <c r="C43" s="10">
        <f t="shared" si="18"/>
        <v>4.7721813001870403</v>
      </c>
      <c r="D43" s="10">
        <f t="shared" si="19"/>
        <v>9.2364799358458836</v>
      </c>
      <c r="E43" s="10">
        <f t="shared" si="31"/>
        <v>10.236479935845884</v>
      </c>
      <c r="G43" s="10">
        <f t="shared" si="20"/>
        <v>6.4990095828011629</v>
      </c>
      <c r="H43" s="10">
        <f t="shared" si="32"/>
        <v>4.2850612633853817</v>
      </c>
      <c r="I43" s="10">
        <f t="shared" si="33"/>
        <v>43.863943646514876</v>
      </c>
      <c r="J43" s="10">
        <f t="shared" si="34"/>
        <v>44.863943646514876</v>
      </c>
      <c r="L43" s="10">
        <f t="shared" si="21"/>
        <v>7.5706497421822885</v>
      </c>
      <c r="M43" s="10">
        <f t="shared" si="35"/>
        <v>4.9916371926476621</v>
      </c>
      <c r="N43" s="10">
        <f t="shared" si="36"/>
        <v>223.94452971479242</v>
      </c>
      <c r="O43" s="20">
        <f t="shared" si="37"/>
        <v>5.928832427908386E-3</v>
      </c>
      <c r="P43" s="12">
        <f t="shared" si="22"/>
        <v>1.6167950786939924</v>
      </c>
      <c r="Q43" s="10">
        <f t="shared" si="23"/>
        <v>0.5298715879726803</v>
      </c>
      <c r="R43" s="10">
        <f t="shared" si="24"/>
        <v>0.67776381722026302</v>
      </c>
      <c r="S43" s="10">
        <f t="shared" si="38"/>
        <v>1.4689028494464098</v>
      </c>
    </row>
    <row r="44" spans="1:19" x14ac:dyDescent="0.25">
      <c r="A44" s="4" t="s">
        <v>100</v>
      </c>
      <c r="C44" s="10">
        <f t="shared" si="18"/>
        <v>3.4479567859629809</v>
      </c>
      <c r="D44" s="10">
        <f t="shared" si="19"/>
        <v>6.6734647470251236</v>
      </c>
      <c r="E44" s="10">
        <f t="shared" si="31"/>
        <v>7.6734647470251236</v>
      </c>
      <c r="G44" s="10">
        <f t="shared" si="20"/>
        <v>4.6956104103126686</v>
      </c>
      <c r="H44" s="10">
        <f t="shared" si="32"/>
        <v>3.0960068639424185</v>
      </c>
      <c r="I44" s="10">
        <f t="shared" si="33"/>
        <v>23.757099527009956</v>
      </c>
      <c r="J44" s="10">
        <f t="shared" si="34"/>
        <v>24.757099527009956</v>
      </c>
      <c r="L44" s="10">
        <f t="shared" si="21"/>
        <v>5.4698829551348416</v>
      </c>
      <c r="M44" s="10">
        <f t="shared" si="35"/>
        <v>3.6065162341548405</v>
      </c>
      <c r="N44" s="10">
        <f t="shared" si="36"/>
        <v>89.28688135474853</v>
      </c>
      <c r="O44" s="20">
        <f t="shared" si="37"/>
        <v>1.6280080635552325E-2</v>
      </c>
      <c r="P44" s="12">
        <f t="shared" si="22"/>
        <v>1.6877664670186781</v>
      </c>
      <c r="Q44" s="10">
        <f t="shared" si="23"/>
        <v>0.76556686631465865</v>
      </c>
      <c r="R44" s="10">
        <f t="shared" si="24"/>
        <v>0.35293838626350005</v>
      </c>
      <c r="S44" s="10">
        <f t="shared" si="38"/>
        <v>2.1003949470698364</v>
      </c>
    </row>
    <row r="45" spans="1:19" x14ac:dyDescent="0.25">
      <c r="A45" s="4" t="s">
        <v>101</v>
      </c>
      <c r="C45" s="10">
        <f t="shared" si="18"/>
        <v>2.1845322840798302</v>
      </c>
      <c r="D45" s="10">
        <f t="shared" si="19"/>
        <v>4.2281270014448324</v>
      </c>
      <c r="E45" s="10">
        <f t="shared" si="31"/>
        <v>5.2281270014448324</v>
      </c>
      <c r="G45" s="10">
        <f t="shared" si="20"/>
        <v>2.9750119191022524</v>
      </c>
      <c r="H45" s="10">
        <f t="shared" si="32"/>
        <v>1.9615463202871992</v>
      </c>
      <c r="I45" s="10">
        <f t="shared" si="33"/>
        <v>10.255213281678261</v>
      </c>
      <c r="J45" s="10">
        <f t="shared" si="34"/>
        <v>11.255213281678261</v>
      </c>
      <c r="L45" s="10">
        <f t="shared" si="21"/>
        <v>3.4655700890093284</v>
      </c>
      <c r="M45" s="10">
        <f t="shared" si="35"/>
        <v>2.2849912674786781</v>
      </c>
      <c r="N45" s="10">
        <f t="shared" si="36"/>
        <v>25.71806406224486</v>
      </c>
      <c r="O45" s="20">
        <f t="shared" si="37"/>
        <v>6.6721035660754227E-2</v>
      </c>
      <c r="P45" s="12">
        <f t="shared" si="22"/>
        <v>1.6084517196605479</v>
      </c>
      <c r="Q45" s="10">
        <f t="shared" si="23"/>
        <v>1.1515482803394519</v>
      </c>
      <c r="R45" s="10">
        <f t="shared" si="24"/>
        <v>0.10870505673208948</v>
      </c>
      <c r="S45" s="10">
        <f t="shared" si="38"/>
        <v>2.6512949432679105</v>
      </c>
    </row>
    <row r="46" spans="1:19" x14ac:dyDescent="0.25">
      <c r="P46" s="13">
        <f>SUM(P37:P39)</f>
        <v>1.5577125976090542</v>
      </c>
      <c r="Q46" s="13">
        <f>SUM(Q37:Q39)</f>
        <v>0.28228740239094519</v>
      </c>
      <c r="R46" s="23">
        <f>SUM(R37:R39)</f>
        <v>1.354476349765084</v>
      </c>
      <c r="S46" s="23">
        <f>SUM(S37:S39)</f>
        <v>0.48552365023491539</v>
      </c>
    </row>
    <row r="47" spans="1:19" x14ac:dyDescent="0.25">
      <c r="A47" s="11" t="s">
        <v>34</v>
      </c>
    </row>
    <row r="49" spans="1:14" x14ac:dyDescent="0.25">
      <c r="A49" s="7" t="s">
        <v>2</v>
      </c>
      <c r="B49" s="7" t="s">
        <v>36</v>
      </c>
      <c r="C49" s="7" t="s">
        <v>39</v>
      </c>
      <c r="D49" s="7" t="s">
        <v>37</v>
      </c>
      <c r="E49" s="7" t="s">
        <v>38</v>
      </c>
      <c r="F49" s="7" t="s">
        <v>40</v>
      </c>
      <c r="G49" s="7" t="s">
        <v>41</v>
      </c>
      <c r="H49" s="7" t="s">
        <v>42</v>
      </c>
      <c r="I49" s="9" t="s">
        <v>43</v>
      </c>
      <c r="J49" s="9" t="s">
        <v>44</v>
      </c>
      <c r="K49" s="9" t="s">
        <v>45</v>
      </c>
      <c r="L49" s="9" t="s">
        <v>46</v>
      </c>
      <c r="M49" s="9" t="s">
        <v>47</v>
      </c>
      <c r="N49" s="9" t="s">
        <v>48</v>
      </c>
    </row>
    <row r="50" spans="1:14" x14ac:dyDescent="0.25">
      <c r="A50" s="4" t="s">
        <v>93</v>
      </c>
      <c r="B50" s="4">
        <f>R37/$R$46</f>
        <v>0.20133789948463468</v>
      </c>
      <c r="C50" s="4">
        <f t="shared" ref="C50:C58" si="39">B50*D2</f>
        <v>1.1091621352502476</v>
      </c>
      <c r="D50" s="4">
        <f>S37/$S$46</f>
        <v>6.9943541343286009E-2</v>
      </c>
      <c r="E50" s="4">
        <f t="shared" ref="E50:E58" si="40">D50*D2</f>
        <v>0.38531606747592795</v>
      </c>
      <c r="F50" s="4">
        <f>G24*R37</f>
        <v>3.5440641939526472E-2</v>
      </c>
      <c r="G50" s="4">
        <f>F50/$F$59</f>
        <v>2.8068157019059077E-2</v>
      </c>
      <c r="H50" s="4">
        <f t="shared" ref="H50:H58" si="41">D2*G50</f>
        <v>0.15462631253970482</v>
      </c>
      <c r="I50" s="4">
        <f>J37*S37</f>
        <v>8.9485138835320459</v>
      </c>
      <c r="J50" s="4">
        <f>I50/$I$59</f>
        <v>2.4130453619036412E-2</v>
      </c>
      <c r="K50" s="4">
        <f t="shared" ref="K50:K58" si="42">D2*J50</f>
        <v>0.13293366787453775</v>
      </c>
      <c r="L50" s="4">
        <f>E37*S37</f>
        <v>0.82495751173714149</v>
      </c>
      <c r="M50" s="4">
        <f>L50/$L$59</f>
        <v>9.8781430374127888E-3</v>
      </c>
      <c r="N50" s="4">
        <f t="shared" ref="N50:N58" si="43">D2*M50</f>
        <v>5.4418280173427015E-2</v>
      </c>
    </row>
    <row r="51" spans="1:14" x14ac:dyDescent="0.25">
      <c r="A51" s="4" t="s">
        <v>94</v>
      </c>
      <c r="B51" s="4">
        <f t="shared" ref="B51:B58" si="44">R38/$R$46</f>
        <v>0.35138248859115118</v>
      </c>
      <c r="C51" s="4">
        <f t="shared" si="39"/>
        <v>1.4724048770228799</v>
      </c>
      <c r="D51" s="4">
        <f t="shared" ref="D51:D58" si="45">S38/$S$46</f>
        <v>0.28298119514578202</v>
      </c>
      <c r="E51" s="4">
        <f t="shared" si="40"/>
        <v>1.185781606559279</v>
      </c>
      <c r="F51" s="4">
        <f t="shared" ref="F51:F58" si="46">G25*R38</f>
        <v>8.1316472249201466E-2</v>
      </c>
      <c r="G51" s="4">
        <f t="shared" ref="G51:G58" si="47">F51/$F$59</f>
        <v>6.4400738429656171E-2</v>
      </c>
      <c r="H51" s="4">
        <f t="shared" si="41"/>
        <v>0.26985966696260827</v>
      </c>
      <c r="I51" s="4">
        <f t="shared" ref="I51:I58" si="48">J38*S38</f>
        <v>21.274942387588936</v>
      </c>
      <c r="J51" s="4">
        <f t="shared" ref="J51:J58" si="49">I51/$I$59</f>
        <v>5.7369750688563946E-2</v>
      </c>
      <c r="K51" s="4">
        <f t="shared" si="42"/>
        <v>0.24039758226459187</v>
      </c>
      <c r="L51" s="4">
        <f t="shared" ref="L51:L58" si="50">E38*S38</f>
        <v>2.5716325399075197</v>
      </c>
      <c r="M51" s="4">
        <f t="shared" ref="M51:M58" si="51">L51/$L$59</f>
        <v>3.0793045347729187E-2</v>
      </c>
      <c r="N51" s="4">
        <f t="shared" si="43"/>
        <v>0.12903269690578698</v>
      </c>
    </row>
    <row r="52" spans="1:14" x14ac:dyDescent="0.25">
      <c r="A52" s="4" t="s">
        <v>95</v>
      </c>
      <c r="B52" s="4">
        <f t="shared" si="44"/>
        <v>0.44727961192421412</v>
      </c>
      <c r="C52" s="4">
        <f t="shared" si="39"/>
        <v>1.5500788445082565</v>
      </c>
      <c r="D52" s="4">
        <f t="shared" si="45"/>
        <v>0.64707526351093203</v>
      </c>
      <c r="E52" s="4">
        <f t="shared" si="40"/>
        <v>2.2424846785613153</v>
      </c>
      <c r="F52" s="4">
        <f t="shared" si="46"/>
        <v>0.125155507004647</v>
      </c>
      <c r="G52" s="4">
        <f t="shared" si="47"/>
        <v>9.9120225542204621E-2</v>
      </c>
      <c r="H52" s="4">
        <f t="shared" si="41"/>
        <v>0.34350808885492279</v>
      </c>
      <c r="I52" s="4">
        <f t="shared" si="48"/>
        <v>33.743866825060401</v>
      </c>
      <c r="J52" s="4">
        <f t="shared" si="49"/>
        <v>9.0993300557708809E-2</v>
      </c>
      <c r="K52" s="4">
        <f t="shared" si="42"/>
        <v>0.31534366071303149</v>
      </c>
      <c r="L52" s="4">
        <f t="shared" si="50"/>
        <v>4.9176676984451877</v>
      </c>
      <c r="M52" s="4">
        <f t="shared" si="51"/>
        <v>5.8884759814375104E-2</v>
      </c>
      <c r="N52" s="4">
        <f t="shared" si="43"/>
        <v>0.20406926231119685</v>
      </c>
    </row>
    <row r="53" spans="1:14" x14ac:dyDescent="0.25">
      <c r="A53" s="4" t="s">
        <v>96</v>
      </c>
      <c r="B53" s="4">
        <f t="shared" si="44"/>
        <v>0.49449678215054149</v>
      </c>
      <c r="C53" s="4">
        <f t="shared" si="39"/>
        <v>1.4711338208555709</v>
      </c>
      <c r="D53" s="4">
        <f t="shared" si="45"/>
        <v>1.1469729022250099</v>
      </c>
      <c r="E53" s="4">
        <f t="shared" si="40"/>
        <v>3.4122580550067068</v>
      </c>
      <c r="F53" s="4">
        <f t="shared" si="46"/>
        <v>0.16118339827064215</v>
      </c>
      <c r="G53" s="4">
        <f t="shared" si="47"/>
        <v>0.12765347025162735</v>
      </c>
      <c r="H53" s="4">
        <f t="shared" si="41"/>
        <v>0.37977059551335618</v>
      </c>
      <c r="I53" s="4">
        <f t="shared" si="48"/>
        <v>44.684443210112768</v>
      </c>
      <c r="J53" s="4">
        <f t="shared" si="49"/>
        <v>0.12049552567140868</v>
      </c>
      <c r="K53" s="4">
        <f t="shared" si="42"/>
        <v>0.35847562507093228</v>
      </c>
      <c r="L53" s="4">
        <f t="shared" si="50"/>
        <v>7.5617557161077524</v>
      </c>
      <c r="M53" s="4">
        <f t="shared" si="51"/>
        <v>9.0545395993056652E-2</v>
      </c>
      <c r="N53" s="4">
        <f t="shared" si="43"/>
        <v>0.26937363229917688</v>
      </c>
    </row>
    <row r="54" spans="1:14" x14ac:dyDescent="0.25">
      <c r="A54" s="4" t="s">
        <v>97</v>
      </c>
      <c r="B54" s="4">
        <f t="shared" si="44"/>
        <v>0.56612261931168673</v>
      </c>
      <c r="C54" s="4">
        <f t="shared" si="39"/>
        <v>1.5869598717084972</v>
      </c>
      <c r="D54" s="4">
        <f t="shared" si="45"/>
        <v>1.578777128648031</v>
      </c>
      <c r="E54" s="4">
        <f t="shared" si="40"/>
        <v>4.4256418381265474</v>
      </c>
      <c r="F54" s="4">
        <f t="shared" si="46"/>
        <v>0.19583964697615105</v>
      </c>
      <c r="G54" s="4">
        <f t="shared" si="47"/>
        <v>0.15510040623031532</v>
      </c>
      <c r="H54" s="4">
        <f t="shared" si="41"/>
        <v>0.43477881359423692</v>
      </c>
      <c r="I54" s="4">
        <f t="shared" si="48"/>
        <v>54.937531781760626</v>
      </c>
      <c r="J54" s="4">
        <f t="shared" si="49"/>
        <v>0.14814387951542884</v>
      </c>
      <c r="K54" s="4">
        <f t="shared" si="42"/>
        <v>0.41527821713968172</v>
      </c>
      <c r="L54" s="4">
        <f t="shared" si="50"/>
        <v>9.8517375105740115</v>
      </c>
      <c r="M54" s="4">
        <f t="shared" si="51"/>
        <v>0.11796592056186213</v>
      </c>
      <c r="N54" s="4">
        <f t="shared" si="43"/>
        <v>0.33068309898735554</v>
      </c>
    </row>
    <row r="55" spans="1:14" x14ac:dyDescent="0.25">
      <c r="A55" s="4" t="s">
        <v>98</v>
      </c>
      <c r="B55" s="4">
        <f t="shared" si="44"/>
        <v>0.48910702759213109</v>
      </c>
      <c r="C55" s="4">
        <f t="shared" si="39"/>
        <v>1.1389123722493661</v>
      </c>
      <c r="D55" s="4">
        <f t="shared" si="45"/>
        <v>2.4252497237834385</v>
      </c>
      <c r="E55" s="4">
        <f t="shared" si="40"/>
        <v>5.6473261686901886</v>
      </c>
      <c r="F55" s="4">
        <f t="shared" si="46"/>
        <v>0.20368687398480165</v>
      </c>
      <c r="G55" s="4">
        <f t="shared" si="47"/>
        <v>0.16131522593416939</v>
      </c>
      <c r="H55" s="4">
        <f t="shared" si="41"/>
        <v>0.37563129598259559</v>
      </c>
      <c r="I55" s="4">
        <f t="shared" si="48"/>
        <v>59.508375054568347</v>
      </c>
      <c r="J55" s="4">
        <f t="shared" si="49"/>
        <v>0.16046955984960701</v>
      </c>
      <c r="K55" s="4">
        <f t="shared" si="42"/>
        <v>0.37366211641214186</v>
      </c>
      <c r="L55" s="4">
        <f t="shared" si="50"/>
        <v>12.770661561897038</v>
      </c>
      <c r="M55" s="4">
        <f t="shared" si="51"/>
        <v>0.15291747731973379</v>
      </c>
      <c r="N55" s="4">
        <f t="shared" si="43"/>
        <v>0.35607668061935777</v>
      </c>
    </row>
    <row r="56" spans="1:14" x14ac:dyDescent="0.25">
      <c r="A56" s="4" t="s">
        <v>99</v>
      </c>
      <c r="B56" s="4">
        <f t="shared" si="44"/>
        <v>0.50038807790022477</v>
      </c>
      <c r="C56" s="4">
        <f t="shared" si="39"/>
        <v>1.0931139107416941</v>
      </c>
      <c r="D56" s="4">
        <f t="shared" si="45"/>
        <v>3.0253991720809008</v>
      </c>
      <c r="E56" s="4">
        <f t="shared" si="40"/>
        <v>6.6090821636391173</v>
      </c>
      <c r="F56" s="4">
        <f t="shared" si="46"/>
        <v>0.22212325781633438</v>
      </c>
      <c r="G56" s="4">
        <f t="shared" si="47"/>
        <v>0.17591640943220219</v>
      </c>
      <c r="H56" s="4">
        <f t="shared" si="41"/>
        <v>0.38429507570405125</v>
      </c>
      <c r="I56" s="4">
        <f t="shared" si="48"/>
        <v>65.900774659768857</v>
      </c>
      <c r="J56" s="4">
        <f t="shared" si="49"/>
        <v>0.17770722681814205</v>
      </c>
      <c r="K56" s="4">
        <f t="shared" si="42"/>
        <v>0.38820717409852834</v>
      </c>
      <c r="L56" s="4">
        <f t="shared" si="50"/>
        <v>15.03639454606502</v>
      </c>
      <c r="M56" s="4">
        <f t="shared" si="51"/>
        <v>0.18004764364195627</v>
      </c>
      <c r="N56" s="4">
        <f t="shared" si="43"/>
        <v>0.39331989020835406</v>
      </c>
    </row>
    <row r="57" spans="1:14" x14ac:dyDescent="0.25">
      <c r="A57" s="4" t="s">
        <v>100</v>
      </c>
      <c r="B57" s="4">
        <f t="shared" si="44"/>
        <v>0.26057183377525384</v>
      </c>
      <c r="C57" s="4">
        <f t="shared" si="39"/>
        <v>0.41127358430166022</v>
      </c>
      <c r="D57" s="4">
        <f t="shared" si="45"/>
        <v>4.3260404432484041</v>
      </c>
      <c r="E57" s="4">
        <f t="shared" si="40"/>
        <v>6.8280064393424897</v>
      </c>
      <c r="F57" s="4">
        <f t="shared" si="46"/>
        <v>0.16009201489302374</v>
      </c>
      <c r="G57" s="4">
        <f t="shared" si="47"/>
        <v>0.12678912021916308</v>
      </c>
      <c r="H57" s="4">
        <f t="shared" si="41"/>
        <v>0.20011762272036265</v>
      </c>
      <c r="I57" s="4">
        <f t="shared" si="48"/>
        <v>51.999686750636748</v>
      </c>
      <c r="J57" s="4">
        <f t="shared" si="49"/>
        <v>0.14022172236328842</v>
      </c>
      <c r="K57" s="4">
        <f t="shared" si="42"/>
        <v>0.22131897188489866</v>
      </c>
      <c r="L57" s="4">
        <f t="shared" si="50"/>
        <v>16.117306581170091</v>
      </c>
      <c r="M57" s="4">
        <f t="shared" si="51"/>
        <v>0.1929906177245185</v>
      </c>
      <c r="N57" s="4">
        <f t="shared" si="43"/>
        <v>0.30460676404731235</v>
      </c>
    </row>
    <row r="58" spans="1:14" x14ac:dyDescent="0.25">
      <c r="A58" s="4" t="s">
        <v>101</v>
      </c>
      <c r="B58" s="4">
        <f t="shared" si="44"/>
        <v>8.0256149729703977E-2</v>
      </c>
      <c r="C58" s="4">
        <f t="shared" si="39"/>
        <v>8.0256149729703977E-2</v>
      </c>
      <c r="D58" s="4">
        <f t="shared" si="45"/>
        <v>5.4606916511381272</v>
      </c>
      <c r="E58" s="4">
        <f t="shared" si="40"/>
        <v>5.4606916511381272</v>
      </c>
      <c r="F58" s="4">
        <f t="shared" si="46"/>
        <v>7.7825849302121664E-2</v>
      </c>
      <c r="G58" s="4">
        <f t="shared" si="47"/>
        <v>6.163624694160285E-2</v>
      </c>
      <c r="H58" s="4">
        <f t="shared" si="41"/>
        <v>6.163624694160285E-2</v>
      </c>
      <c r="I58" s="4">
        <f t="shared" si="48"/>
        <v>29.840890059115395</v>
      </c>
      <c r="J58" s="4">
        <f t="shared" si="49"/>
        <v>8.0468580916815885E-2</v>
      </c>
      <c r="K58" s="4">
        <f t="shared" si="42"/>
        <v>8.0468580916815885E-2</v>
      </c>
      <c r="L58" s="4">
        <f t="shared" si="50"/>
        <v>13.861306681693108</v>
      </c>
      <c r="M58" s="4">
        <f t="shared" si="51"/>
        <v>0.16597699655935566</v>
      </c>
      <c r="N58" s="4">
        <f t="shared" si="43"/>
        <v>0.16597699655935566</v>
      </c>
    </row>
    <row r="59" spans="1:14" x14ac:dyDescent="0.25">
      <c r="C59" s="11">
        <f>SUM(C50:C58)</f>
        <v>9.9132955663678786</v>
      </c>
      <c r="E59" s="11">
        <f>SUM(E50:E58)</f>
        <v>36.196588668539697</v>
      </c>
      <c r="F59" s="11">
        <f>SUM(F50:F58)</f>
        <v>1.2626636624364496</v>
      </c>
      <c r="H59" s="11">
        <f>SUM(H50:H58)</f>
        <v>2.6042237188134409</v>
      </c>
      <c r="I59" s="11">
        <f>SUM(I50:I58)</f>
        <v>370.8390246121441</v>
      </c>
      <c r="K59" s="11">
        <f>SUM(K50:K58)</f>
        <v>2.5260855963751592</v>
      </c>
      <c r="L59" s="11">
        <f>SUM(L50:L58)</f>
        <v>83.513420347596863</v>
      </c>
      <c r="N59" s="11">
        <f>SUM(N50:N58)</f>
        <v>2.2075573021113231</v>
      </c>
    </row>
    <row r="61" spans="1:14" x14ac:dyDescent="0.25">
      <c r="A61" t="s">
        <v>74</v>
      </c>
      <c r="B61" t="s">
        <v>73</v>
      </c>
      <c r="C61" t="s">
        <v>51</v>
      </c>
      <c r="D61" t="s">
        <v>50</v>
      </c>
      <c r="E61" s="3" t="s">
        <v>52</v>
      </c>
      <c r="F61" t="s">
        <v>78</v>
      </c>
    </row>
    <row r="62" spans="1:14" x14ac:dyDescent="0.25">
      <c r="A62">
        <v>0</v>
      </c>
      <c r="B62">
        <v>-162.80000000000001</v>
      </c>
      <c r="C62" s="2">
        <f>D2</f>
        <v>5.5089585124776503</v>
      </c>
      <c r="D62" s="1">
        <f>1/C59</f>
        <v>0.10087462774666255</v>
      </c>
      <c r="E62">
        <f>ABS(D62-C62)/C62*100</f>
        <v>98.168898394892892</v>
      </c>
      <c r="F62">
        <v>24.662358303425428</v>
      </c>
      <c r="G62">
        <f>$C$71*F62^2+$B$71*F62+$A$71</f>
        <v>0.40744677474290802</v>
      </c>
    </row>
    <row r="63" spans="1:14" x14ac:dyDescent="0.25">
      <c r="A63">
        <v>1</v>
      </c>
      <c r="B63">
        <f>($B$68-$B$62)/($A$68)+B62</f>
        <v>-123.80666666666667</v>
      </c>
      <c r="C63" s="2">
        <f t="shared" ref="C63:C68" si="52">D3</f>
        <v>4.190319451963604</v>
      </c>
      <c r="D63" s="1">
        <f>1/H59</f>
        <v>0.38399158750294643</v>
      </c>
      <c r="E63">
        <f t="shared" ref="E63:E68" si="53">ABS(D63-C63)/C63*100</f>
        <v>90.836221631670441</v>
      </c>
      <c r="F63">
        <v>27.646354623720409</v>
      </c>
      <c r="G63">
        <f>$C$71*F63^2+$B$71*F63+$A$71</f>
        <v>0.45289563863525484</v>
      </c>
    </row>
    <row r="64" spans="1:14" x14ac:dyDescent="0.25">
      <c r="A64">
        <v>2</v>
      </c>
      <c r="B64">
        <f>($B$68-$B$62)/($A$68)+B63</f>
        <v>-84.813333333333333</v>
      </c>
      <c r="C64" s="2">
        <f t="shared" si="52"/>
        <v>3.4655700890093284</v>
      </c>
      <c r="D64" s="1">
        <f>1/K59</f>
        <v>0.39586940420188593</v>
      </c>
      <c r="E64">
        <f t="shared" si="53"/>
        <v>88.577076958929737</v>
      </c>
      <c r="F64">
        <v>28.906653234394238</v>
      </c>
      <c r="G64">
        <f>$C$71*F64^2+$B$71*F64+$A$71</f>
        <v>0.4726259924652938</v>
      </c>
    </row>
    <row r="65" spans="1:7" x14ac:dyDescent="0.25">
      <c r="A65">
        <v>3</v>
      </c>
      <c r="B65">
        <f>($B$68-$B$62)/($A$68)+B64</f>
        <v>-45.82</v>
      </c>
      <c r="C65" s="2">
        <f t="shared" si="52"/>
        <v>2.9750119191022524</v>
      </c>
      <c r="D65" s="1">
        <f>1/N59</f>
        <v>0.45298937384030441</v>
      </c>
      <c r="E65">
        <f t="shared" si="53"/>
        <v>84.773527429194303</v>
      </c>
      <c r="F65">
        <v>33.58665236515273</v>
      </c>
      <c r="G65">
        <f>$C$71*F65^2+$B$71*F65+$A$71</f>
        <v>0.54867284536128924</v>
      </c>
    </row>
    <row r="66" spans="1:7" x14ac:dyDescent="0.25">
      <c r="A66">
        <v>4</v>
      </c>
      <c r="B66">
        <f>($B$68-$B$62)/($A$68)+B65</f>
        <v>-6.826666666666668</v>
      </c>
      <c r="C66" s="2">
        <f t="shared" si="52"/>
        <v>2.803208735305406</v>
      </c>
      <c r="D66" s="1"/>
    </row>
    <row r="67" spans="1:7" x14ac:dyDescent="0.25">
      <c r="A67">
        <v>5</v>
      </c>
      <c r="B67">
        <f>($B$68-$B$62)/($A$68)+B66</f>
        <v>32.166666666666664</v>
      </c>
      <c r="C67" s="2">
        <f t="shared" si="52"/>
        <v>2.3285545044327418</v>
      </c>
      <c r="D67" s="1"/>
    </row>
    <row r="68" spans="1:7" x14ac:dyDescent="0.25">
      <c r="A68">
        <v>6</v>
      </c>
      <c r="B68">
        <v>71.16</v>
      </c>
      <c r="C68" s="2">
        <f t="shared" si="52"/>
        <v>2.1845322840798302</v>
      </c>
      <c r="D68" s="1">
        <f>1/E59</f>
        <v>2.7626912833063493E-2</v>
      </c>
      <c r="E68">
        <f t="shared" si="53"/>
        <v>98.735339686467455</v>
      </c>
      <c r="F68">
        <v>39.298818655936145</v>
      </c>
      <c r="G68">
        <f>$C$71*F68^2+$B$71*F68+$A$71</f>
        <v>0.64742790133457695</v>
      </c>
    </row>
    <row r="70" spans="1:7" x14ac:dyDescent="0.25">
      <c r="A70" t="s">
        <v>75</v>
      </c>
      <c r="B70" t="s">
        <v>76</v>
      </c>
      <c r="C70" t="s">
        <v>77</v>
      </c>
    </row>
    <row r="71" spans="1:7" x14ac:dyDescent="0.25">
      <c r="A71">
        <v>0.1</v>
      </c>
      <c r="B71">
        <v>0.01</v>
      </c>
      <c r="C71">
        <v>1E-4</v>
      </c>
    </row>
    <row r="73" spans="1:7" x14ac:dyDescent="0.25">
      <c r="A73" s="24" t="s">
        <v>79</v>
      </c>
    </row>
    <row r="75" spans="1:7" ht="18" x14ac:dyDescent="0.25">
      <c r="A75" s="25" t="s">
        <v>2</v>
      </c>
      <c r="B75" s="25" t="s">
        <v>80</v>
      </c>
      <c r="C75" s="25" t="s">
        <v>83</v>
      </c>
      <c r="D75" s="26" t="s">
        <v>81</v>
      </c>
      <c r="E75" s="26" t="s">
        <v>82</v>
      </c>
    </row>
    <row r="76" spans="1:7" x14ac:dyDescent="0.25">
      <c r="A76" s="4" t="s">
        <v>93</v>
      </c>
      <c r="B76" s="4">
        <v>0</v>
      </c>
      <c r="C76" s="4">
        <f t="shared" ref="C76:C84" si="54">$E$2*B2/100/(1+$B$76*O37)</f>
        <v>0.30666666666666631</v>
      </c>
      <c r="D76" s="27">
        <f>C85-$F$2</f>
        <v>9.3000000000000025</v>
      </c>
      <c r="E76" s="4">
        <f t="shared" ref="E76:E84" si="55">-O37*$E$2*B2/100/((1+$B$76*O37)^2)</f>
        <v>-1.0446771664749031E-4</v>
      </c>
    </row>
    <row r="77" spans="1:7" x14ac:dyDescent="0.25">
      <c r="A77" s="4" t="s">
        <v>94</v>
      </c>
      <c r="C77" s="4">
        <f t="shared" si="54"/>
        <v>0.61333333333333262</v>
      </c>
      <c r="E77" s="4">
        <f t="shared" si="55"/>
        <v>-4.8435911404962165E-4</v>
      </c>
    </row>
    <row r="78" spans="1:7" x14ac:dyDescent="0.25">
      <c r="A78" s="4" t="s">
        <v>95</v>
      </c>
      <c r="C78" s="4">
        <f t="shared" si="54"/>
        <v>0.92000000000000037</v>
      </c>
      <c r="E78" s="4">
        <f t="shared" si="55"/>
        <v>-1.3051396042867347E-3</v>
      </c>
    </row>
    <row r="79" spans="1:7" x14ac:dyDescent="0.25">
      <c r="A79" s="4" t="s">
        <v>96</v>
      </c>
      <c r="C79" s="4">
        <f t="shared" si="54"/>
        <v>1.226666666666667</v>
      </c>
      <c r="E79" s="4">
        <f t="shared" si="55"/>
        <v>-2.7900352958121549E-3</v>
      </c>
    </row>
    <row r="80" spans="1:7" x14ac:dyDescent="0.25">
      <c r="A80" s="4" t="s">
        <v>97</v>
      </c>
      <c r="C80" s="4">
        <f t="shared" si="54"/>
        <v>1.5333333333333321</v>
      </c>
      <c r="E80" s="4">
        <f t="shared" si="55"/>
        <v>-4.193149449743889E-3</v>
      </c>
    </row>
    <row r="81" spans="1:5" x14ac:dyDescent="0.25">
      <c r="A81" s="4" t="s">
        <v>98</v>
      </c>
      <c r="C81" s="4">
        <f t="shared" si="54"/>
        <v>1.8399999999999954</v>
      </c>
      <c r="E81" s="4">
        <f t="shared" si="55"/>
        <v>-8.9467196684110822E-3</v>
      </c>
    </row>
    <row r="82" spans="1:5" x14ac:dyDescent="0.25">
      <c r="A82" s="4" t="s">
        <v>99</v>
      </c>
      <c r="C82" s="4">
        <f t="shared" si="54"/>
        <v>2.1466666666666727</v>
      </c>
      <c r="E82" s="4">
        <f t="shared" si="55"/>
        <v>-1.2727226945243373E-2</v>
      </c>
    </row>
    <row r="83" spans="1:5" x14ac:dyDescent="0.25">
      <c r="A83" s="4" t="s">
        <v>100</v>
      </c>
      <c r="C83" s="4">
        <f t="shared" si="54"/>
        <v>2.4533333333333367</v>
      </c>
      <c r="E83" s="4">
        <f t="shared" si="55"/>
        <v>-3.9940464492555089E-2</v>
      </c>
    </row>
    <row r="84" spans="1:5" x14ac:dyDescent="0.25">
      <c r="A84" s="4" t="s">
        <v>101</v>
      </c>
      <c r="C84" s="4">
        <f t="shared" si="54"/>
        <v>2.76</v>
      </c>
      <c r="E84" s="4">
        <f t="shared" si="55"/>
        <v>-0.18415005842368168</v>
      </c>
    </row>
    <row r="85" spans="1:5" x14ac:dyDescent="0.25">
      <c r="C85" s="28">
        <f>SUM(C76:C84)</f>
        <v>13.800000000000002</v>
      </c>
      <c r="E85" s="28">
        <f>SUM(E76:E84)</f>
        <v>-0.25464162071043112</v>
      </c>
    </row>
    <row r="87" spans="1:5" ht="18" x14ac:dyDescent="0.25">
      <c r="A87" s="25" t="s">
        <v>2</v>
      </c>
      <c r="B87" s="25" t="s">
        <v>80</v>
      </c>
      <c r="C87" s="25" t="s">
        <v>83</v>
      </c>
      <c r="D87" s="26" t="s">
        <v>81</v>
      </c>
      <c r="E87" s="26" t="s">
        <v>82</v>
      </c>
    </row>
    <row r="88" spans="1:5" x14ac:dyDescent="0.25">
      <c r="A88" s="4" t="s">
        <v>93</v>
      </c>
      <c r="B88" s="4">
        <f>B76-D76/E85</f>
        <v>36.521916464612879</v>
      </c>
      <c r="C88" s="4">
        <f t="shared" ref="C88:C96" si="56">$E$2*B2/100/(1+$B$88*O37)</f>
        <v>0.30289819054704309</v>
      </c>
      <c r="D88" s="27">
        <f>C97-$F$2</f>
        <v>5.4691262812124268</v>
      </c>
      <c r="E88" s="4">
        <f t="shared" ref="E88:E96" si="57">-O37*$E$2*B2/100/((1+$B$88*O37)^2)</f>
        <v>-1.0191598708119252E-4</v>
      </c>
    </row>
    <row r="89" spans="1:5" x14ac:dyDescent="0.25">
      <c r="A89" s="4" t="s">
        <v>94</v>
      </c>
      <c r="C89" s="4">
        <f t="shared" si="56"/>
        <v>0.59613951335265025</v>
      </c>
      <c r="E89" s="4">
        <f t="shared" si="57"/>
        <v>-4.5758329048784001E-4</v>
      </c>
    </row>
    <row r="90" spans="1:5" x14ac:dyDescent="0.25">
      <c r="A90" s="4" t="s">
        <v>95</v>
      </c>
      <c r="C90" s="4">
        <f t="shared" si="56"/>
        <v>0.87468178628927828</v>
      </c>
      <c r="E90" s="4">
        <f t="shared" si="57"/>
        <v>-1.1797268943603077E-3</v>
      </c>
    </row>
    <row r="91" spans="1:5" x14ac:dyDescent="0.25">
      <c r="A91" s="4" t="s">
        <v>96</v>
      </c>
      <c r="C91" s="4">
        <f t="shared" si="56"/>
        <v>1.1325845008780446</v>
      </c>
      <c r="E91" s="4">
        <f t="shared" si="57"/>
        <v>-2.3784706560867953E-3</v>
      </c>
    </row>
    <row r="92" spans="1:5" x14ac:dyDescent="0.25">
      <c r="A92" s="4" t="s">
        <v>97</v>
      </c>
      <c r="C92" s="4">
        <f t="shared" si="56"/>
        <v>1.3940976593496259</v>
      </c>
      <c r="E92" s="4">
        <f t="shared" si="57"/>
        <v>-3.4661997267132799E-3</v>
      </c>
    </row>
    <row r="93" spans="1:5" x14ac:dyDescent="0.25">
      <c r="A93" s="4" t="s">
        <v>98</v>
      </c>
      <c r="C93" s="4">
        <f t="shared" si="56"/>
        <v>1.562523545934043</v>
      </c>
      <c r="E93" s="4">
        <f t="shared" si="57"/>
        <v>-6.4518063650134561E-3</v>
      </c>
    </row>
    <row r="94" spans="1:5" x14ac:dyDescent="0.25">
      <c r="A94" s="4" t="s">
        <v>99</v>
      </c>
      <c r="C94" s="4">
        <f t="shared" si="56"/>
        <v>1.7645784059107434</v>
      </c>
      <c r="E94" s="4">
        <f t="shared" si="57"/>
        <v>-8.5997630146268673E-3</v>
      </c>
    </row>
    <row r="95" spans="1:5" x14ac:dyDescent="0.25">
      <c r="A95" s="4" t="s">
        <v>100</v>
      </c>
      <c r="C95" s="4">
        <f t="shared" si="56"/>
        <v>1.5385454010766904</v>
      </c>
      <c r="E95" s="4">
        <f t="shared" si="57"/>
        <v>-1.5707990314933057E-2</v>
      </c>
    </row>
    <row r="96" spans="1:5" x14ac:dyDescent="0.25">
      <c r="A96" s="4" t="s">
        <v>101</v>
      </c>
      <c r="C96" s="4">
        <f t="shared" si="56"/>
        <v>0.80307727787430638</v>
      </c>
      <c r="E96" s="4">
        <f t="shared" si="57"/>
        <v>-1.5590799026766406E-2</v>
      </c>
    </row>
    <row r="97" spans="1:5" x14ac:dyDescent="0.25">
      <c r="C97" s="28">
        <f>SUM(C88:C96)</f>
        <v>9.9691262812124268</v>
      </c>
      <c r="E97" s="28">
        <f>SUM(E88:E96)</f>
        <v>-5.3934255276069203E-2</v>
      </c>
    </row>
    <row r="99" spans="1:5" ht="18" x14ac:dyDescent="0.25">
      <c r="A99" s="25" t="s">
        <v>2</v>
      </c>
      <c r="B99" s="25" t="s">
        <v>80</v>
      </c>
      <c r="C99" s="25" t="s">
        <v>83</v>
      </c>
      <c r="D99" s="26" t="s">
        <v>81</v>
      </c>
      <c r="E99" s="26" t="s">
        <v>82</v>
      </c>
    </row>
    <row r="100" spans="1:5" x14ac:dyDescent="0.25">
      <c r="A100" s="4" t="s">
        <v>93</v>
      </c>
      <c r="B100" s="4">
        <f>B88-D88/E97</f>
        <v>137.92549111708601</v>
      </c>
      <c r="C100" s="4">
        <f t="shared" ref="C100:C108" si="58">$E$2*B2/100/(1+$B$100*O37)</f>
        <v>0.29290452119436794</v>
      </c>
      <c r="D100" s="27">
        <f>C109-$F$2</f>
        <v>2.4713522978101601</v>
      </c>
      <c r="E100" s="4">
        <f t="shared" ref="E100:E108" si="59">-O37*$E$2*B2/100/((1+$B$100*O37)^2)</f>
        <v>-9.5301800998629025E-5</v>
      </c>
    </row>
    <row r="101" spans="1:5" x14ac:dyDescent="0.25">
      <c r="A101" s="4" t="s">
        <v>94</v>
      </c>
      <c r="C101" s="4">
        <f t="shared" si="58"/>
        <v>0.55308971736788759</v>
      </c>
      <c r="E101" s="4">
        <f t="shared" si="59"/>
        <v>-3.9388143229048727E-4</v>
      </c>
    </row>
    <row r="102" spans="1:5" x14ac:dyDescent="0.25">
      <c r="A102" s="4" t="s">
        <v>95</v>
      </c>
      <c r="C102" s="4">
        <f t="shared" si="58"/>
        <v>0.76944613687888608</v>
      </c>
      <c r="E102" s="4">
        <f t="shared" si="59"/>
        <v>-9.1293059305534924E-4</v>
      </c>
    </row>
    <row r="103" spans="1:5" x14ac:dyDescent="0.25">
      <c r="A103" s="4" t="s">
        <v>96</v>
      </c>
      <c r="C103" s="4">
        <f t="shared" si="58"/>
        <v>0.9337427074558543</v>
      </c>
      <c r="E103" s="4">
        <f t="shared" si="59"/>
        <v>-1.6166314208671758E-3</v>
      </c>
    </row>
    <row r="104" spans="1:5" x14ac:dyDescent="0.25">
      <c r="A104" s="4" t="s">
        <v>97</v>
      </c>
      <c r="C104" s="4">
        <f t="shared" si="58"/>
        <v>1.113386539330659</v>
      </c>
      <c r="E104" s="4">
        <f t="shared" si="59"/>
        <v>-2.2108491987897819E-3</v>
      </c>
    </row>
    <row r="105" spans="1:5" x14ac:dyDescent="0.25">
      <c r="A105" s="4" t="s">
        <v>98</v>
      </c>
      <c r="C105" s="4">
        <f t="shared" si="58"/>
        <v>1.1013732114279526</v>
      </c>
      <c r="E105" s="4">
        <f t="shared" si="59"/>
        <v>-3.2055104834043694E-3</v>
      </c>
    </row>
    <row r="106" spans="1:5" x14ac:dyDescent="0.25">
      <c r="A106" s="4" t="s">
        <v>99</v>
      </c>
      <c r="C106" s="4">
        <f t="shared" si="58"/>
        <v>1.1809555066497719</v>
      </c>
      <c r="E106" s="4">
        <f t="shared" si="59"/>
        <v>-3.8518701135997159E-3</v>
      </c>
    </row>
    <row r="107" spans="1:5" x14ac:dyDescent="0.25">
      <c r="A107" s="4" t="s">
        <v>100</v>
      </c>
      <c r="C107" s="4">
        <f t="shared" si="58"/>
        <v>0.75593286478603328</v>
      </c>
      <c r="E107" s="4">
        <f t="shared" si="59"/>
        <v>-3.7919835627113789E-3</v>
      </c>
    </row>
    <row r="108" spans="1:5" x14ac:dyDescent="0.25">
      <c r="A108" s="4" t="s">
        <v>101</v>
      </c>
      <c r="C108" s="4">
        <f t="shared" si="58"/>
        <v>0.27052109271874725</v>
      </c>
      <c r="E108" s="4">
        <f t="shared" si="59"/>
        <v>-1.7691145846775959E-3</v>
      </c>
    </row>
    <row r="109" spans="1:5" x14ac:dyDescent="0.25">
      <c r="C109" s="28">
        <f>SUM(C100:C108)</f>
        <v>6.9713522978101601</v>
      </c>
      <c r="E109" s="28">
        <f>SUM(E100:E108)</f>
        <v>-1.7848073190394487E-2</v>
      </c>
    </row>
    <row r="111" spans="1:5" ht="18" x14ac:dyDescent="0.25">
      <c r="A111" s="25" t="s">
        <v>2</v>
      </c>
      <c r="B111" s="25" t="s">
        <v>80</v>
      </c>
      <c r="C111" s="25" t="s">
        <v>83</v>
      </c>
      <c r="D111" s="26" t="s">
        <v>81</v>
      </c>
      <c r="E111" s="26" t="s">
        <v>82</v>
      </c>
    </row>
    <row r="112" spans="1:5" x14ac:dyDescent="0.25">
      <c r="A112" s="4" t="s">
        <v>93</v>
      </c>
      <c r="B112" s="4">
        <f>B100-D100/E109</f>
        <v>276.39154688943665</v>
      </c>
      <c r="C112" s="4">
        <f t="shared" ref="C112:C120" si="60">$E$2*B2/100/(1+$B$112*O37)</f>
        <v>0.28027734198433374</v>
      </c>
      <c r="D112" s="27">
        <f>C121-$F$2</f>
        <v>0.75765930149332839</v>
      </c>
      <c r="E112" s="4">
        <f t="shared" ref="E112:E120" si="61">-O37*$E$2*B2/100/((1+$B$112*O37)^2)</f>
        <v>-8.7261954792726995E-5</v>
      </c>
    </row>
    <row r="113" spans="1:5" x14ac:dyDescent="0.25">
      <c r="A113" s="4" t="s">
        <v>94</v>
      </c>
      <c r="C113" s="4">
        <f t="shared" si="60"/>
        <v>0.50344580795916705</v>
      </c>
      <c r="E113" s="4">
        <f t="shared" si="61"/>
        <v>-3.2634712983485781E-4</v>
      </c>
    </row>
    <row r="114" spans="1:5" x14ac:dyDescent="0.25">
      <c r="A114" s="4" t="s">
        <v>95</v>
      </c>
      <c r="C114" s="4">
        <f t="shared" si="60"/>
        <v>0.66087332588443315</v>
      </c>
      <c r="E114" s="4">
        <f t="shared" si="61"/>
        <v>-6.7346923340946569E-4</v>
      </c>
    </row>
    <row r="115" spans="1:5" x14ac:dyDescent="0.25">
      <c r="A115" s="4" t="s">
        <v>96</v>
      </c>
      <c r="C115" s="4">
        <f t="shared" si="60"/>
        <v>0.75318072606655828</v>
      </c>
      <c r="E115" s="4">
        <f t="shared" si="61"/>
        <v>-1.0518527948875159E-3</v>
      </c>
    </row>
    <row r="116" spans="1:5" x14ac:dyDescent="0.25">
      <c r="A116" s="4" t="s">
        <v>97</v>
      </c>
      <c r="C116" s="4">
        <f t="shared" si="60"/>
        <v>0.87327739763620804</v>
      </c>
      <c r="E116" s="4">
        <f t="shared" si="61"/>
        <v>-1.3601024634301699E-3</v>
      </c>
    </row>
    <row r="117" spans="1:5" x14ac:dyDescent="0.25">
      <c r="A117" s="4" t="s">
        <v>98</v>
      </c>
      <c r="C117" s="4">
        <f t="shared" si="60"/>
        <v>0.78501247782630112</v>
      </c>
      <c r="E117" s="4">
        <f t="shared" si="61"/>
        <v>-1.6284757788792464E-3</v>
      </c>
    </row>
    <row r="118" spans="1:5" x14ac:dyDescent="0.25">
      <c r="A118" s="4" t="s">
        <v>99</v>
      </c>
      <c r="C118" s="4">
        <f t="shared" si="60"/>
        <v>0.81353833930578701</v>
      </c>
      <c r="E118" s="4">
        <f t="shared" si="61"/>
        <v>-1.8279344262753048E-3</v>
      </c>
    </row>
    <row r="119" spans="1:5" x14ac:dyDescent="0.25">
      <c r="A119" s="4" t="s">
        <v>100</v>
      </c>
      <c r="C119" s="4">
        <f t="shared" si="60"/>
        <v>0.44608683026076978</v>
      </c>
      <c r="E119" s="4">
        <f t="shared" si="61"/>
        <v>-1.3205011862356644E-3</v>
      </c>
    </row>
    <row r="120" spans="1:5" x14ac:dyDescent="0.25">
      <c r="A120" s="4" t="s">
        <v>101</v>
      </c>
      <c r="C120" s="4">
        <f t="shared" si="60"/>
        <v>0.14196705456977066</v>
      </c>
      <c r="E120" s="4">
        <f t="shared" si="61"/>
        <v>-4.8722418839369493E-4</v>
      </c>
    </row>
    <row r="121" spans="1:5" x14ac:dyDescent="0.25">
      <c r="C121" s="28">
        <f>SUM(C112:C120)</f>
        <v>5.2576593014933284</v>
      </c>
      <c r="E121" s="28">
        <f>SUM(E112:E120)</f>
        <v>-8.7631691561386466E-3</v>
      </c>
    </row>
    <row r="123" spans="1:5" ht="18" x14ac:dyDescent="0.25">
      <c r="A123" s="25" t="s">
        <v>2</v>
      </c>
      <c r="B123" s="25" t="s">
        <v>80</v>
      </c>
      <c r="C123" s="25" t="s">
        <v>83</v>
      </c>
      <c r="D123" s="26" t="s">
        <v>81</v>
      </c>
      <c r="E123" s="26" t="s">
        <v>82</v>
      </c>
    </row>
    <row r="124" spans="1:5" x14ac:dyDescent="0.25">
      <c r="A124" s="4" t="s">
        <v>93</v>
      </c>
      <c r="B124" s="4">
        <f>B112-D112/E121</f>
        <v>362.85105577185777</v>
      </c>
      <c r="C124" s="4">
        <f t="shared" ref="C124:C132" si="62">$E$2*B2/100/(1+$B$124*O37)</f>
        <v>0.2729304821541999</v>
      </c>
      <c r="D124" s="27">
        <f>C133-$F$2</f>
        <v>0.11018908757720425</v>
      </c>
      <c r="E124" s="4">
        <f t="shared" ref="E124:E132" si="63">-O37*$E$2*B2/100/((1+$B$124*O37)^2)</f>
        <v>-8.2747149504672449E-5</v>
      </c>
    </row>
    <row r="125" spans="1:5" x14ac:dyDescent="0.25">
      <c r="A125" s="4" t="s">
        <v>94</v>
      </c>
      <c r="C125" s="4">
        <f t="shared" si="62"/>
        <v>0.47672743670880707</v>
      </c>
      <c r="E125" s="4">
        <f t="shared" si="63"/>
        <v>-2.9262716110369554E-4</v>
      </c>
    </row>
    <row r="126" spans="1:5" x14ac:dyDescent="0.25">
      <c r="A126" s="4" t="s">
        <v>95</v>
      </c>
      <c r="C126" s="4">
        <f t="shared" si="62"/>
        <v>0.60736039133090869</v>
      </c>
      <c r="E126" s="4">
        <f t="shared" si="63"/>
        <v>-5.6881919875551501E-4</v>
      </c>
    </row>
    <row r="127" spans="1:5" x14ac:dyDescent="0.25">
      <c r="A127" s="4" t="s">
        <v>96</v>
      </c>
      <c r="C127" s="4">
        <f t="shared" si="62"/>
        <v>0.67203587139900733</v>
      </c>
      <c r="E127" s="4">
        <f t="shared" si="63"/>
        <v>-8.3741643438949845E-4</v>
      </c>
    </row>
    <row r="128" spans="1:5" x14ac:dyDescent="0.25">
      <c r="A128" s="4" t="s">
        <v>97</v>
      </c>
      <c r="C128" s="4">
        <f t="shared" si="62"/>
        <v>0.76963930524419177</v>
      </c>
      <c r="E128" s="4">
        <f t="shared" si="63"/>
        <v>-1.0564322860543633E-3</v>
      </c>
    </row>
    <row r="129" spans="1:5" x14ac:dyDescent="0.25">
      <c r="A129" s="4" t="s">
        <v>98</v>
      </c>
      <c r="C129" s="4">
        <f t="shared" si="62"/>
        <v>0.66562771421229106</v>
      </c>
      <c r="E129" s="4">
        <f t="shared" si="63"/>
        <v>-1.1708222731876797E-3</v>
      </c>
    </row>
    <row r="130" spans="1:5" x14ac:dyDescent="0.25">
      <c r="A130" s="4" t="s">
        <v>99</v>
      </c>
      <c r="C130" s="4">
        <f t="shared" si="62"/>
        <v>0.68120400309512852</v>
      </c>
      <c r="E130" s="4">
        <f t="shared" si="63"/>
        <v>-1.2816190255745957E-3</v>
      </c>
    </row>
    <row r="131" spans="1:5" x14ac:dyDescent="0.25">
      <c r="A131" s="4" t="s">
        <v>100</v>
      </c>
      <c r="C131" s="4">
        <f t="shared" si="62"/>
        <v>0.35518264226470836</v>
      </c>
      <c r="E131" s="4">
        <f t="shared" si="63"/>
        <v>-8.3715034281335089E-4</v>
      </c>
    </row>
    <row r="132" spans="1:5" x14ac:dyDescent="0.25">
      <c r="A132" s="4" t="s">
        <v>101</v>
      </c>
      <c r="C132" s="4">
        <f t="shared" si="62"/>
        <v>0.10948124116796119</v>
      </c>
      <c r="E132" s="4">
        <f t="shared" si="63"/>
        <v>-2.8975645616103837E-4</v>
      </c>
    </row>
    <row r="133" spans="1:5" x14ac:dyDescent="0.25">
      <c r="C133" s="28">
        <f>SUM(C124:C132)</f>
        <v>4.6101890875772042</v>
      </c>
      <c r="E133" s="28">
        <f>SUM(E124:E126)</f>
        <v>-9.4419350936388296E-4</v>
      </c>
    </row>
    <row r="135" spans="1:5" ht="18" x14ac:dyDescent="0.25">
      <c r="A135" s="25" t="s">
        <v>2</v>
      </c>
      <c r="B135" s="25" t="s">
        <v>80</v>
      </c>
      <c r="C135" s="25" t="s">
        <v>83</v>
      </c>
      <c r="D135" s="26" t="s">
        <v>81</v>
      </c>
      <c r="E135" s="26" t="s">
        <v>82</v>
      </c>
    </row>
    <row r="136" spans="1:5" x14ac:dyDescent="0.25">
      <c r="A136" s="4" t="s">
        <v>93</v>
      </c>
      <c r="B136" s="4">
        <f>B124-D124/E133</f>
        <v>479.55286158223691</v>
      </c>
      <c r="C136" s="4">
        <f t="shared" ref="C136:C144" si="64">$E$2*B2/100/(1+$B$136*O37)</f>
        <v>0.26360373641007984</v>
      </c>
      <c r="D136" s="27">
        <f>C145-$F$2</f>
        <v>-0.52089509266219158</v>
      </c>
      <c r="E136" s="4">
        <f t="shared" ref="E136:E144" si="65">-O37*$E$2*B2/100/((1+$B$136*O37)^2)</f>
        <v>-7.7188407471476963E-5</v>
      </c>
    </row>
    <row r="137" spans="1:5" x14ac:dyDescent="0.25">
      <c r="A137" s="4" t="s">
        <v>94</v>
      </c>
      <c r="C137" s="4">
        <f t="shared" si="64"/>
        <v>0.4448601171814508</v>
      </c>
      <c r="E137" s="4">
        <f t="shared" si="65"/>
        <v>-2.5481282539442933E-4</v>
      </c>
    </row>
    <row r="138" spans="1:5" x14ac:dyDescent="0.25">
      <c r="A138" s="4" t="s">
        <v>95</v>
      </c>
      <c r="C138" s="4">
        <f t="shared" si="64"/>
        <v>0.54751864369550596</v>
      </c>
      <c r="E138" s="4">
        <f t="shared" si="65"/>
        <v>-4.6225236080566038E-4</v>
      </c>
    </row>
    <row r="139" spans="1:5" x14ac:dyDescent="0.25">
      <c r="A139" s="4" t="s">
        <v>96</v>
      </c>
      <c r="C139" s="4">
        <f t="shared" si="64"/>
        <v>0.58671525554371307</v>
      </c>
      <c r="E139" s="4">
        <f t="shared" si="65"/>
        <v>-6.3828013901756479E-4</v>
      </c>
    </row>
    <row r="140" spans="1:5" x14ac:dyDescent="0.25">
      <c r="A140" s="4" t="s">
        <v>97</v>
      </c>
      <c r="C140" s="4">
        <f t="shared" si="64"/>
        <v>0.66337422046391759</v>
      </c>
      <c r="E140" s="4">
        <f t="shared" si="65"/>
        <v>-7.8484585361335269E-4</v>
      </c>
    </row>
    <row r="141" spans="1:5" x14ac:dyDescent="0.25">
      <c r="A141" s="4" t="s">
        <v>98</v>
      </c>
      <c r="C141" s="4">
        <f t="shared" si="64"/>
        <v>0.55226187248668945</v>
      </c>
      <c r="E141" s="4">
        <f t="shared" si="65"/>
        <v>-8.0596894041925755E-4</v>
      </c>
    </row>
    <row r="142" spans="1:5" x14ac:dyDescent="0.25">
      <c r="A142" s="4" t="s">
        <v>99</v>
      </c>
      <c r="C142" s="4">
        <f t="shared" si="64"/>
        <v>0.55856397234400579</v>
      </c>
      <c r="E142" s="4">
        <f t="shared" si="65"/>
        <v>-8.6168871068491261E-4</v>
      </c>
    </row>
    <row r="143" spans="1:5" x14ac:dyDescent="0.25">
      <c r="A143" s="4" t="s">
        <v>100</v>
      </c>
      <c r="C143" s="4">
        <f t="shared" si="64"/>
        <v>0.27856125478622612</v>
      </c>
      <c r="E143" s="4">
        <f t="shared" si="65"/>
        <v>-5.1492195817771349E-4</v>
      </c>
    </row>
    <row r="144" spans="1:5" x14ac:dyDescent="0.25">
      <c r="A144" s="4" t="s">
        <v>101</v>
      </c>
      <c r="C144" s="4">
        <f t="shared" si="64"/>
        <v>8.3645834426220103E-2</v>
      </c>
      <c r="E144" s="4">
        <f t="shared" si="65"/>
        <v>-1.691384446693374E-4</v>
      </c>
    </row>
    <row r="145" spans="1:5" x14ac:dyDescent="0.25">
      <c r="C145" s="28">
        <f>SUM(C136:C144)</f>
        <v>3.9791049073378084</v>
      </c>
      <c r="E145" s="28">
        <f>SUM(E136:E144)</f>
        <v>-4.5690976402537045E-3</v>
      </c>
    </row>
    <row r="147" spans="1:5" ht="18" x14ac:dyDescent="0.25">
      <c r="A147" s="25" t="s">
        <v>2</v>
      </c>
      <c r="B147" s="25" t="s">
        <v>80</v>
      </c>
      <c r="C147" s="25" t="s">
        <v>83</v>
      </c>
      <c r="D147" s="26" t="s">
        <v>81</v>
      </c>
      <c r="E147" s="26" t="s">
        <v>82</v>
      </c>
    </row>
    <row r="148" spans="1:5" x14ac:dyDescent="0.25">
      <c r="A148" s="4" t="s">
        <v>93</v>
      </c>
      <c r="B148" s="4">
        <f>B136-D136/E145</f>
        <v>365.54893046176556</v>
      </c>
      <c r="C148" s="4">
        <f t="shared" ref="C148:C156" si="66">$E$2*B2/100/(1+$B$148*O37)</f>
        <v>0.27270742316331736</v>
      </c>
      <c r="D148" s="29">
        <f>C157-$F$2</f>
        <v>9.2951406740963805E-2</v>
      </c>
      <c r="E148" s="4">
        <f t="shared" ref="E148:E156" si="67">-O37*$E$2*B2/100/((1+$B$148*O37)^2)</f>
        <v>-8.2611950584379615E-5</v>
      </c>
    </row>
    <row r="149" spans="1:5" x14ac:dyDescent="0.25">
      <c r="A149" s="4" t="s">
        <v>94</v>
      </c>
      <c r="C149" s="4">
        <f t="shared" si="66"/>
        <v>0.4759392705183137</v>
      </c>
      <c r="E149" s="4">
        <f t="shared" si="67"/>
        <v>-2.916603689234035E-4</v>
      </c>
    </row>
    <row r="150" spans="1:5" x14ac:dyDescent="0.25">
      <c r="A150" s="4" t="s">
        <v>95</v>
      </c>
      <c r="C150" s="4">
        <f t="shared" si="66"/>
        <v>0.60582965608345285</v>
      </c>
      <c r="E150" s="4">
        <f t="shared" si="67"/>
        <v>-5.6595561272429116E-4</v>
      </c>
    </row>
    <row r="151" spans="1:5" x14ac:dyDescent="0.25">
      <c r="A151" s="4" t="s">
        <v>96</v>
      </c>
      <c r="C151" s="4">
        <f t="shared" si="66"/>
        <v>0.66978419645784537</v>
      </c>
      <c r="E151" s="4">
        <f t="shared" si="67"/>
        <v>-8.3181426099234097E-4</v>
      </c>
    </row>
    <row r="152" spans="1:5" x14ac:dyDescent="0.25">
      <c r="A152" s="4" t="s">
        <v>97</v>
      </c>
      <c r="C152" s="4">
        <f t="shared" si="66"/>
        <v>0.76679969892474165</v>
      </c>
      <c r="E152" s="4">
        <f t="shared" si="67"/>
        <v>-1.048651192351188E-3</v>
      </c>
    </row>
    <row r="153" spans="1:5" x14ac:dyDescent="0.25">
      <c r="A153" s="4" t="s">
        <v>98</v>
      </c>
      <c r="C153" s="4">
        <f t="shared" si="66"/>
        <v>0.66248390137743995</v>
      </c>
      <c r="E153" s="4">
        <f t="shared" si="67"/>
        <v>-1.1597886171472284E-3</v>
      </c>
    </row>
    <row r="154" spans="1:5" x14ac:dyDescent="0.25">
      <c r="A154" s="4" t="s">
        <v>99</v>
      </c>
      <c r="C154" s="4">
        <f t="shared" si="66"/>
        <v>0.67776381722026302</v>
      </c>
      <c r="E154" s="4">
        <f t="shared" si="67"/>
        <v>-1.2687069623381448E-3</v>
      </c>
    </row>
    <row r="155" spans="1:5" x14ac:dyDescent="0.25">
      <c r="A155" s="4" t="s">
        <v>100</v>
      </c>
      <c r="C155" s="4">
        <f t="shared" si="66"/>
        <v>0.35293838626350005</v>
      </c>
      <c r="E155" s="4">
        <f t="shared" si="67"/>
        <v>-8.2660453436425661E-4</v>
      </c>
    </row>
    <row r="156" spans="1:5" x14ac:dyDescent="0.25">
      <c r="A156" s="4" t="s">
        <v>101</v>
      </c>
      <c r="C156" s="4">
        <f t="shared" si="66"/>
        <v>0.10870505673208948</v>
      </c>
      <c r="E156" s="4">
        <f t="shared" si="67"/>
        <v>-2.8566247254562319E-4</v>
      </c>
    </row>
    <row r="157" spans="1:5" x14ac:dyDescent="0.25">
      <c r="C157" s="28">
        <f>SUM(C148:C156)</f>
        <v>4.5929514067409638</v>
      </c>
      <c r="E157" s="28">
        <f>SUM(E148:E156)</f>
        <v>-6.3614559719708565E-3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-3.6302482286284334E-2</v>
      </c>
      <c r="I2" s="22">
        <f>S26</f>
        <v>1.8763024822862837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Проверка_пример!D13</f>
        <v>0</v>
      </c>
      <c r="C7" s="10">
        <f>Проверка_пример!E13</f>
        <v>1.354476349765084</v>
      </c>
      <c r="D7" s="4">
        <f>B7</f>
        <v>0</v>
      </c>
      <c r="E7" s="4">
        <f>H2</f>
        <v>-3.6302482286284334E-2</v>
      </c>
    </row>
    <row r="8" spans="1:15" x14ac:dyDescent="0.25">
      <c r="A8" s="4">
        <v>1</v>
      </c>
      <c r="B8" s="10">
        <f>Проверка_пример!D14</f>
        <v>5.4179053990603361</v>
      </c>
      <c r="C8" s="10">
        <f>Проверка_пример!E14</f>
        <v>0.24191262119337495</v>
      </c>
      <c r="D8" s="4">
        <f>I19</f>
        <v>-0.14520992914513733</v>
      </c>
      <c r="E8" s="4">
        <f>J19</f>
        <v>-3.3100576419806864E-3</v>
      </c>
    </row>
    <row r="9" spans="1:15" x14ac:dyDescent="0.25">
      <c r="A9" s="4">
        <v>2</v>
      </c>
      <c r="B9" s="10">
        <f>Проверка_пример!D15</f>
        <v>1.5963889709584587</v>
      </c>
      <c r="C9" s="10">
        <f>Проверка_пример!E15</f>
        <v>63.967323096181381</v>
      </c>
      <c r="D9" s="10">
        <f>K19</f>
        <v>-3.9612539928265023E-2</v>
      </c>
      <c r="E9" s="10">
        <f>N19</f>
        <v>201.124301793119</v>
      </c>
    </row>
    <row r="10" spans="1:15" x14ac:dyDescent="0.25">
      <c r="A10" s="4">
        <v>3</v>
      </c>
      <c r="B10" s="10">
        <f>Проверка_пример!D16</f>
        <v>63.481799445946464</v>
      </c>
      <c r="C10" s="10">
        <f>Проверка_пример!E16</f>
        <v>8.3142577500898494</v>
      </c>
      <c r="D10" s="10">
        <f>M19</f>
        <v>199.24799931083277</v>
      </c>
      <c r="E10" s="10">
        <f>L19</f>
        <v>11.413026267158612</v>
      </c>
    </row>
    <row r="11" spans="1:15" x14ac:dyDescent="0.25">
      <c r="A11" s="4">
        <v>4</v>
      </c>
      <c r="B11" s="10">
        <f>Проверка_пример!D19</f>
        <v>18</v>
      </c>
      <c r="C11" s="10">
        <f>Проверка_пример!E19</f>
        <v>0.48552365023491539</v>
      </c>
      <c r="D11" s="4">
        <f>B11</f>
        <v>18</v>
      </c>
      <c r="E11" s="10">
        <f>I2</f>
        <v>1.8763024822862837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0.45289563863525484</v>
      </c>
      <c r="E16" s="10">
        <f>$D$16*C2</f>
        <v>2.4949832837236889</v>
      </c>
      <c r="F16" s="10">
        <f>$C$8/(E16*$B$8)</f>
        <v>1.7896144153369896E-2</v>
      </c>
      <c r="G16" s="10">
        <f>F16*C16</f>
        <v>7.1584576613479584E-2</v>
      </c>
      <c r="H16" s="10">
        <f>G16+1</f>
        <v>1.0715845766134795</v>
      </c>
      <c r="I16" s="10">
        <f>C16*R23</f>
        <v>-5.5199727480336712E-2</v>
      </c>
      <c r="J16" s="10">
        <f>G16*R23</f>
        <v>-9.8786228021483934E-4</v>
      </c>
      <c r="K16" s="10">
        <f>H16*R23</f>
        <v>-1.4787794150299016E-2</v>
      </c>
      <c r="L16" s="10">
        <f>E23*S23</f>
        <v>2.5327116928476747</v>
      </c>
      <c r="M16" s="10">
        <f>I23*S23</f>
        <v>58.451339586258747</v>
      </c>
      <c r="N16" s="10">
        <f>J23*S23</f>
        <v>58.771806184795494</v>
      </c>
      <c r="O16" s="10">
        <f>N23*S23</f>
        <v>3.8188859085758922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1.8977774042827875</v>
      </c>
      <c r="F17" s="10">
        <f t="shared" ref="F17:F18" si="2">$C$8/(E17*$B$8)</f>
        <v>2.3527828081946086E-2</v>
      </c>
      <c r="G17" s="10">
        <f t="shared" ref="G17:G18" si="3">F17*C17</f>
        <v>9.4111312327784344E-2</v>
      </c>
      <c r="H17" s="10">
        <f t="shared" ref="H17:H18" si="4">G17+1</f>
        <v>1.0941113123277844</v>
      </c>
      <c r="I17" s="10">
        <f t="shared" ref="I17:I18" si="5">C17*R24</f>
        <v>-4.8458018697778708E-2</v>
      </c>
      <c r="J17" s="10">
        <f t="shared" ref="J17:J18" si="6">G17*R24</f>
        <v>-1.1401119331130665E-3</v>
      </c>
      <c r="K17" s="10">
        <f t="shared" ref="K17:K18" si="7">H17*R24</f>
        <v>-1.3254616607557744E-2</v>
      </c>
      <c r="L17" s="10">
        <f t="shared" ref="L17:L18" si="8">E24*S24</f>
        <v>3.9095691931426488</v>
      </c>
      <c r="M17" s="10">
        <f t="shared" ref="M17:M18" si="9">I24*S24</f>
        <v>68.630197463584267</v>
      </c>
      <c r="N17" s="10">
        <f t="shared" ref="N17:N18" si="10">J24*S24</f>
        <v>69.25564530159204</v>
      </c>
      <c r="O17" s="10">
        <f t="shared" ref="O17:O18" si="11">N24*S24</f>
        <v>3.4229492290542027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1.5695415786971167</v>
      </c>
      <c r="F18" s="10">
        <f t="shared" si="2"/>
        <v>2.8448166720649704E-2</v>
      </c>
      <c r="G18" s="10">
        <f t="shared" si="3"/>
        <v>0.11379266688259881</v>
      </c>
      <c r="H18" s="10">
        <f t="shared" si="4"/>
        <v>1.1137926668825988</v>
      </c>
      <c r="I18" s="10">
        <f t="shared" si="5"/>
        <v>-4.1552182967021914E-2</v>
      </c>
      <c r="J18" s="10">
        <f t="shared" si="6"/>
        <v>-1.1820834286527804E-3</v>
      </c>
      <c r="K18" s="10">
        <f t="shared" si="7"/>
        <v>-1.1570129170408259E-2</v>
      </c>
      <c r="L18" s="10">
        <f t="shared" si="8"/>
        <v>4.9707453811682889</v>
      </c>
      <c r="M18" s="10">
        <f t="shared" si="9"/>
        <v>72.166462260989746</v>
      </c>
      <c r="N18" s="10">
        <f t="shared" si="10"/>
        <v>73.096850306731497</v>
      </c>
      <c r="O18" s="10">
        <f t="shared" si="11"/>
        <v>2.9879374029818728</v>
      </c>
    </row>
    <row r="19" spans="1:19" x14ac:dyDescent="0.25">
      <c r="I19" s="11">
        <f t="shared" ref="I19:O19" si="12">SUM(I16:I18)</f>
        <v>-0.14520992914513733</v>
      </c>
      <c r="J19" s="13">
        <f t="shared" si="12"/>
        <v>-3.3100576419806864E-3</v>
      </c>
      <c r="K19" s="13">
        <f t="shared" si="12"/>
        <v>-3.9612539928265023E-2</v>
      </c>
      <c r="L19" s="13">
        <f t="shared" si="12"/>
        <v>11.413026267158612</v>
      </c>
      <c r="M19" s="13">
        <f t="shared" si="12"/>
        <v>199.24799931083277</v>
      </c>
      <c r="N19" s="13">
        <f t="shared" si="12"/>
        <v>201.124301793119</v>
      </c>
      <c r="O19" s="13">
        <f t="shared" si="12"/>
        <v>10.229772540611968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0.64742790133457695</v>
      </c>
      <c r="C23" s="10">
        <f>$B$23*C2</f>
        <v>3.5666534482726582</v>
      </c>
      <c r="D23" s="10">
        <f>C23*$B$11/$G$2</f>
        <v>6.9032002224632087</v>
      </c>
      <c r="E23" s="10">
        <f>D23+1</f>
        <v>7.9032002224632087</v>
      </c>
      <c r="F23" s="10">
        <f>C39</f>
        <v>0.54867284536128924</v>
      </c>
      <c r="G23" s="10">
        <f>$F$23*C2</f>
        <v>3.0226159420184078</v>
      </c>
      <c r="H23" s="10">
        <f>G23*$B$10/$C$10</f>
        <v>23.078560323831613</v>
      </c>
      <c r="I23" s="10">
        <f>H23*E23</f>
        <v>182.3944830854366</v>
      </c>
      <c r="J23" s="10">
        <f>I23+1</f>
        <v>183.3944830854366</v>
      </c>
      <c r="K23" s="10">
        <f>C38</f>
        <v>0.4726259924652938</v>
      </c>
      <c r="L23" s="10">
        <f>$K$23*C2</f>
        <v>2.6036769844098782</v>
      </c>
      <c r="M23" s="10">
        <f>L23*$B$9/$C$9</f>
        <v>6.4978195438952724E-2</v>
      </c>
      <c r="N23" s="10">
        <f>M23*J23</f>
        <v>11.916642564351209</v>
      </c>
      <c r="O23" s="10">
        <f>H16/N23</f>
        <v>8.9923363130747808E-2</v>
      </c>
      <c r="P23" s="10">
        <f>$D$2*B2/100/(1+G16)</f>
        <v>0.286180552948814</v>
      </c>
      <c r="Q23" s="10">
        <f>$D$2*B2/100-P23</f>
        <v>2.0486113717852306E-2</v>
      </c>
      <c r="R23" s="10">
        <f>$D$2*B2/100/(1+$B$84*O23)</f>
        <v>-1.3799931870084178E-2</v>
      </c>
      <c r="S23" s="10">
        <f>$B$84*O23*R23</f>
        <v>0.32046659853675052</v>
      </c>
    </row>
    <row r="24" spans="1:19" x14ac:dyDescent="0.25">
      <c r="A24" s="4">
        <v>2</v>
      </c>
      <c r="C24" s="10">
        <f t="shared" ref="C24:C25" si="13">$B$23*C3</f>
        <v>2.7129297287062508</v>
      </c>
      <c r="D24" s="10">
        <f t="shared" ref="D24:D25" si="14">C24*$B$11/$G$2</f>
        <v>5.2508317329798393</v>
      </c>
      <c r="E24" s="10">
        <f t="shared" ref="E24:E25" si="15">D24+1</f>
        <v>6.2508317329798393</v>
      </c>
      <c r="G24" s="10">
        <f t="shared" ref="G24:G25" si="16">$F$23*C3</f>
        <v>2.2991144966816286</v>
      </c>
      <c r="H24" s="10">
        <f t="shared" ref="H24:H25" si="17">G24*$B$10/$C$10</f>
        <v>17.554414328811738</v>
      </c>
      <c r="I24" s="10">
        <f t="shared" ref="I24:I25" si="18">H24*E24</f>
        <v>109.7296901404124</v>
      </c>
      <c r="J24" s="10">
        <f t="shared" ref="J24:J25" si="19">I24+1</f>
        <v>110.7296901404124</v>
      </c>
      <c r="L24" s="10">
        <f t="shared" ref="L24:L25" si="20">$K$23*C3</f>
        <v>1.9804538897309243</v>
      </c>
      <c r="M24" s="10">
        <f t="shared" ref="M24:M25" si="21">L24*$B$9/$C$9</f>
        <v>4.9424840590944812E-2</v>
      </c>
      <c r="N24" s="10">
        <f t="shared" ref="N24:N25" si="22">M24*J24</f>
        <v>5.4727972838745966</v>
      </c>
      <c r="O24" s="12">
        <f t="shared" ref="O24" si="23">H17/N24</f>
        <v>0.19991811418843242</v>
      </c>
      <c r="P24" s="12">
        <f>$D$2*B3/100/(1+G17)</f>
        <v>0.56057672233406575</v>
      </c>
      <c r="Q24" s="10">
        <f t="shared" ref="Q24:Q25" si="24">$D$2*B3/100-P24</f>
        <v>5.2756610999266873E-2</v>
      </c>
      <c r="R24" s="10">
        <f t="shared" ref="R24:R25" si="25">$D$2*B3/100/(1+$B$84*O24)</f>
        <v>-1.2114504674444677E-2</v>
      </c>
      <c r="S24" s="10">
        <f t="shared" ref="S24:S25" si="26">$B$84*O24*R24</f>
        <v>0.62544783800777737</v>
      </c>
    </row>
    <row r="25" spans="1:19" x14ac:dyDescent="0.25">
      <c r="A25" s="4">
        <v>3</v>
      </c>
      <c r="C25" s="10">
        <f t="shared" si="13"/>
        <v>2.2437067696551924</v>
      </c>
      <c r="D25" s="10">
        <f t="shared" si="14"/>
        <v>4.342658263848759</v>
      </c>
      <c r="E25" s="10">
        <f t="shared" si="15"/>
        <v>5.342658263848759</v>
      </c>
      <c r="G25" s="10">
        <f t="shared" si="16"/>
        <v>1.9014642015357246</v>
      </c>
      <c r="H25" s="10">
        <f t="shared" si="17"/>
        <v>14.518237553344211</v>
      </c>
      <c r="I25" s="10">
        <f t="shared" si="18"/>
        <v>77.565981840893841</v>
      </c>
      <c r="J25" s="10">
        <f t="shared" si="19"/>
        <v>78.565981840893841</v>
      </c>
      <c r="L25" s="10">
        <f t="shared" si="20"/>
        <v>1.6379185027760703</v>
      </c>
      <c r="M25" s="10">
        <f t="shared" si="21"/>
        <v>4.0876417936529248E-2</v>
      </c>
      <c r="N25" s="10">
        <f t="shared" si="22"/>
        <v>3.211495909322144</v>
      </c>
      <c r="O25" s="12">
        <f>H18/N25</f>
        <v>0.34681428789915192</v>
      </c>
      <c r="P25" s="12">
        <f>$D$2*B4/100/(1+G18)</f>
        <v>0.82600651571444983</v>
      </c>
      <c r="Q25" s="10">
        <f t="shared" si="24"/>
        <v>9.3993484285550544E-2</v>
      </c>
      <c r="R25" s="10">
        <f t="shared" si="25"/>
        <v>-1.0388045741755478E-2</v>
      </c>
      <c r="S25" s="10">
        <f t="shared" si="26"/>
        <v>0.93038804574175582</v>
      </c>
    </row>
    <row r="26" spans="1:19" x14ac:dyDescent="0.25">
      <c r="P26" s="13">
        <f>SUM(P23:P25)</f>
        <v>1.6727637909973296</v>
      </c>
      <c r="Q26" s="13">
        <f>SUM(Q23:Q25)</f>
        <v>0.16723620900266972</v>
      </c>
      <c r="R26" s="23">
        <f>SUM(R23:R25)</f>
        <v>-3.6302482286284334E-2</v>
      </c>
      <c r="S26" s="23">
        <f>SUM(S23:S25)</f>
        <v>1.8763024822862837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0.38013741763598397</v>
      </c>
      <c r="C30" s="4">
        <f>B30*C2</f>
        <v>2.0941612627970256</v>
      </c>
      <c r="D30" s="4">
        <f>S23/$S$26</f>
        <v>0.17079687393807655</v>
      </c>
      <c r="E30" s="4">
        <f>D30*C2</f>
        <v>0.94091289258573896</v>
      </c>
      <c r="F30" s="4">
        <f>G16*R23</f>
        <v>-9.8786228021483934E-4</v>
      </c>
      <c r="G30" s="4">
        <f>F30/$F$33</f>
        <v>0.29844262156828122</v>
      </c>
      <c r="H30" s="4">
        <f>C2*G30</f>
        <v>1.6441080205747289</v>
      </c>
      <c r="I30" s="4">
        <f>J23*S23</f>
        <v>58.771806184795494</v>
      </c>
      <c r="J30" s="4">
        <f>I30/$I$33</f>
        <v>0.29221633418148296</v>
      </c>
      <c r="K30" s="4">
        <f>C2*J30</f>
        <v>1.6098076616740944</v>
      </c>
      <c r="L30" s="4">
        <f>E23*S23</f>
        <v>2.5327116928476747</v>
      </c>
      <c r="M30" s="4">
        <f>L30/$L$33</f>
        <v>0.22191412107195815</v>
      </c>
      <c r="N30" s="4">
        <f>C2*M30</f>
        <v>1.2225156863183597</v>
      </c>
    </row>
    <row r="31" spans="1:19" x14ac:dyDescent="0.25">
      <c r="A31" s="4">
        <v>2</v>
      </c>
      <c r="B31" s="4">
        <f>R24/$R$26</f>
        <v>0.33371009119731004</v>
      </c>
      <c r="C31" s="4">
        <f t="shared" ref="C31" si="27">B31*C3</f>
        <v>1.3983518864606366</v>
      </c>
      <c r="D31" s="4">
        <f t="shared" ref="D31:D32" si="28">S24/$S$26</f>
        <v>0.33334062280068305</v>
      </c>
      <c r="E31" s="4">
        <f t="shared" ref="E31:E32" si="29">D31*C3</f>
        <v>1.3968036958513645</v>
      </c>
      <c r="F31" s="4">
        <f t="shared" ref="F31:F32" si="30">G17*R24</f>
        <v>-1.1401119331130665E-3</v>
      </c>
      <c r="G31" s="4">
        <f t="shared" ref="G31:G32" si="31">F31/$F$33</f>
        <v>0.3444386945572469</v>
      </c>
      <c r="H31" s="4">
        <f t="shared" ref="H31:H32" si="32">C3*G31</f>
        <v>1.4433081618121821</v>
      </c>
      <c r="I31" s="4">
        <f t="shared" ref="I31:I32" si="33">J24*S24</f>
        <v>69.25564530159204</v>
      </c>
      <c r="J31" s="4">
        <f t="shared" ref="J31:J32" si="34">I31/$I$33</f>
        <v>0.34434250204547612</v>
      </c>
      <c r="K31" s="4">
        <f t="shared" ref="K31:K32" si="35">C3*J31</f>
        <v>1.4429050844589757</v>
      </c>
      <c r="L31" s="4">
        <f t="shared" ref="L31:L32" si="36">E24*S24</f>
        <v>3.9095691931426488</v>
      </c>
      <c r="M31" s="4">
        <f t="shared" ref="M31:M32" si="37">L31/$L$33</f>
        <v>0.34255324588120617</v>
      </c>
      <c r="N31" s="4">
        <f t="shared" ref="N31:N32" si="38">C3*M31</f>
        <v>1.4354075295492896</v>
      </c>
    </row>
    <row r="32" spans="1:19" x14ac:dyDescent="0.25">
      <c r="A32" s="4">
        <v>3</v>
      </c>
      <c r="B32" s="4">
        <f t="shared" ref="B32" si="39">R25/$R$26</f>
        <v>0.28615249116670599</v>
      </c>
      <c r="C32" s="4">
        <f>B32*C4</f>
        <v>0.99168151428284235</v>
      </c>
      <c r="D32" s="4">
        <f t="shared" si="28"/>
        <v>0.49586250326124043</v>
      </c>
      <c r="E32" s="4">
        <f t="shared" si="29"/>
        <v>1.7184462595634453</v>
      </c>
      <c r="F32" s="4">
        <f t="shared" si="30"/>
        <v>-1.1820834286527804E-3</v>
      </c>
      <c r="G32" s="4">
        <f t="shared" si="31"/>
        <v>0.35711868387447182</v>
      </c>
      <c r="H32" s="4">
        <f t="shared" si="32"/>
        <v>1.2376198290617475</v>
      </c>
      <c r="I32" s="4">
        <f t="shared" si="33"/>
        <v>73.096850306731497</v>
      </c>
      <c r="J32" s="4">
        <f t="shared" si="34"/>
        <v>0.36344116377304103</v>
      </c>
      <c r="K32" s="4">
        <f t="shared" si="35"/>
        <v>1.2595308262865916</v>
      </c>
      <c r="L32" s="4">
        <f t="shared" si="36"/>
        <v>4.9707453811682889</v>
      </c>
      <c r="M32" s="4">
        <f t="shared" si="37"/>
        <v>0.4355326330468357</v>
      </c>
      <c r="N32" s="4">
        <f t="shared" si="38"/>
        <v>1.5093688658745896</v>
      </c>
    </row>
    <row r="33" spans="1:14" x14ac:dyDescent="0.25">
      <c r="C33" s="11">
        <f>SUM(C30:C32)</f>
        <v>4.4841946635405048</v>
      </c>
      <c r="E33" s="11">
        <f>SUM(E30:E32)</f>
        <v>4.0561628480005485</v>
      </c>
      <c r="F33" s="11">
        <f>SUM(F30:F32)</f>
        <v>-3.3100576419806864E-3</v>
      </c>
      <c r="H33" s="11">
        <f>SUM(H30:H32)</f>
        <v>4.3250360114486588</v>
      </c>
      <c r="I33" s="11">
        <f>SUM(I30:I32)</f>
        <v>201.124301793119</v>
      </c>
      <c r="K33" s="11">
        <f>SUM(K30:K32)</f>
        <v>4.3122435724196615</v>
      </c>
      <c r="L33" s="11">
        <f>SUM(L30:L32)</f>
        <v>11.413026267158612</v>
      </c>
      <c r="N33" s="11">
        <f>SUM(N30:N32)</f>
        <v>4.1672920817422394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Проверка_пример!F62</f>
        <v>24.662358303425428</v>
      </c>
      <c r="C36">
        <f>$C$43*B36^2+$B$43*B36+$A$43</f>
        <v>0.40744677474290802</v>
      </c>
      <c r="D36" s="1">
        <f>1/C33</f>
        <v>0.22300548371163886</v>
      </c>
      <c r="E36" s="15">
        <f>ABS(D36-C36)/C36*100</f>
        <v>45.267579096103653</v>
      </c>
      <c r="F36">
        <v>24.687945262837964</v>
      </c>
      <c r="G36">
        <f>$C$43*F36^2+$B$43*F36+$A$43</f>
        <v>0.407828916758468</v>
      </c>
    </row>
    <row r="37" spans="1:14" x14ac:dyDescent="0.25">
      <c r="A37">
        <v>1</v>
      </c>
      <c r="B37">
        <f>Проверка_пример!F63</f>
        <v>27.646354623720409</v>
      </c>
      <c r="C37">
        <f t="shared" ref="C37:C40" si="40">$C$43*B37^2+$B$43*B37+$A$43</f>
        <v>0.45289563863525484</v>
      </c>
      <c r="D37" s="1">
        <f>1/H33</f>
        <v>0.23121194768157613</v>
      </c>
      <c r="E37" s="15">
        <f t="shared" ref="E37:E40" si="41">ABS(D37-C37)/C37*100</f>
        <v>48.948073693466156</v>
      </c>
      <c r="F37">
        <v>27.649302703984389</v>
      </c>
      <c r="G37">
        <f t="shared" ref="G37:G40" si="42">$C$43*F37^2+$B$43*F37+$A$43</f>
        <v>0.4529414210414997</v>
      </c>
    </row>
    <row r="38" spans="1:14" x14ac:dyDescent="0.25">
      <c r="A38">
        <v>2</v>
      </c>
      <c r="B38">
        <f>Проверка_пример!F64</f>
        <v>28.906653234394238</v>
      </c>
      <c r="C38">
        <f t="shared" si="40"/>
        <v>0.4726259924652938</v>
      </c>
      <c r="D38" s="1">
        <f>1/K33</f>
        <v>0.23189784695739848</v>
      </c>
      <c r="E38" s="15">
        <f t="shared" si="41"/>
        <v>50.934174028859111</v>
      </c>
      <c r="F38">
        <v>29.790292121010744</v>
      </c>
      <c r="G38">
        <f t="shared" si="42"/>
        <v>0.48664907167562288</v>
      </c>
    </row>
    <row r="39" spans="1:14" x14ac:dyDescent="0.25">
      <c r="A39">
        <v>3</v>
      </c>
      <c r="B39">
        <f>Проверка_пример!F65</f>
        <v>33.58665236515273</v>
      </c>
      <c r="C39">
        <f t="shared" si="40"/>
        <v>0.54867284536128924</v>
      </c>
      <c r="D39" s="1">
        <f>1/N33</f>
        <v>0.2399639814980104</v>
      </c>
      <c r="E39" s="15">
        <f t="shared" si="41"/>
        <v>56.264651417184808</v>
      </c>
      <c r="F39">
        <v>34.07865607267059</v>
      </c>
      <c r="G39">
        <f t="shared" si="42"/>
        <v>0.55692204069864271</v>
      </c>
    </row>
    <row r="40" spans="1:14" x14ac:dyDescent="0.25">
      <c r="A40">
        <v>4</v>
      </c>
      <c r="B40">
        <f>Проверка_пример!F68</f>
        <v>39.298818655936145</v>
      </c>
      <c r="C40">
        <f t="shared" si="40"/>
        <v>0.64742790133457695</v>
      </c>
      <c r="D40" s="1">
        <f>1/E33</f>
        <v>0.24653842497791764</v>
      </c>
      <c r="E40" s="15">
        <f t="shared" si="41"/>
        <v>61.920327426464759</v>
      </c>
      <c r="F40">
        <v>38.613143767319194</v>
      </c>
      <c r="G40">
        <f t="shared" si="42"/>
        <v>0.63522892483275806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-2.7576498026762635E-2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-0.12261644336890506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-0.31906914486721993</v>
      </c>
    </row>
    <row r="51" spans="1:5" x14ac:dyDescent="0.25">
      <c r="C51" s="28">
        <f>SUM(C48:C50)</f>
        <v>1.8399999999999994</v>
      </c>
      <c r="E51" s="28">
        <f>SUM(E48:E50)</f>
        <v>-0.46926208626288762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-5.6684741381596062</v>
      </c>
      <c r="C54" s="4">
        <f>$D$2*B2/100/(1+$B$54*O23)</f>
        <v>0.62550345165251386</v>
      </c>
      <c r="D54" s="27">
        <f>C57-$E$2</f>
        <v>-9.4305133470060483</v>
      </c>
      <c r="E54" s="4">
        <f>-O23*$D$2*B2/100/((1+$B$54*O23)^2)</f>
        <v>-0.11472693455691672</v>
      </c>
    </row>
    <row r="55" spans="1:5" x14ac:dyDescent="0.25">
      <c r="A55" s="4">
        <v>2</v>
      </c>
      <c r="C55" s="4">
        <f t="shared" ref="C55:C56" si="45">$D$2*B3/100/(1+$B$54*O24)</f>
        <v>-4.6035449588713631</v>
      </c>
      <c r="E55" s="4">
        <f t="shared" ref="E55:E56" si="46">-O24*$D$2*B3/100/((1+$B$54*O24)^2)</f>
        <v>-6.907809558057572</v>
      </c>
    </row>
    <row r="56" spans="1:5" x14ac:dyDescent="0.25">
      <c r="A56" s="4">
        <v>3</v>
      </c>
      <c r="C56" s="4">
        <f t="shared" si="45"/>
        <v>-0.95247183978719951</v>
      </c>
      <c r="E56" s="4">
        <f t="shared" si="46"/>
        <v>-0.34199002786643806</v>
      </c>
    </row>
    <row r="57" spans="1:5" x14ac:dyDescent="0.25">
      <c r="C57" s="28">
        <f>SUM(C54:C56)</f>
        <v>-4.9305133470060492</v>
      </c>
      <c r="E57" s="28">
        <f>SUM(E54:E56)</f>
        <v>-7.3645265204809265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-6.9490063381292257</v>
      </c>
      <c r="C60" s="4">
        <f>$D$2*B2/100/(1+$B$60*O23)</f>
        <v>0.81751185826491934</v>
      </c>
      <c r="D60" s="27">
        <f>C63-$E$2</f>
        <v>-5.9107152268839087</v>
      </c>
      <c r="E60" s="4">
        <f>-O23*$D$2*B2/100/((1+$B$60*O23)^2)</f>
        <v>-0.19597202958185997</v>
      </c>
    </row>
    <row r="61" spans="1:5" x14ac:dyDescent="0.25">
      <c r="A61" s="4">
        <v>2</v>
      </c>
      <c r="C61" s="4">
        <f t="shared" ref="C61:C62" si="47">$D$2*B3/100/(1+$B$60*O24)</f>
        <v>-1.5757516109991776</v>
      </c>
      <c r="E61" s="4">
        <f t="shared" ref="E61:E62" si="48">-O24*$D$2*B3/100/((1+$B$60*O24)^2)</f>
        <v>-0.80934017283415927</v>
      </c>
    </row>
    <row r="62" spans="1:5" x14ac:dyDescent="0.25">
      <c r="A62" s="4">
        <v>3</v>
      </c>
      <c r="C62" s="4">
        <f t="shared" si="47"/>
        <v>-0.65247547414965024</v>
      </c>
      <c r="E62" s="4">
        <f t="shared" si="48"/>
        <v>-0.16048614201247829</v>
      </c>
    </row>
    <row r="63" spans="1:5" x14ac:dyDescent="0.25">
      <c r="C63" s="28">
        <f>SUM(C60:C62)</f>
        <v>-1.4107152268839085</v>
      </c>
      <c r="E63" s="28">
        <f>SUM(E60:E62)</f>
        <v>-1.1657983444284976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-12.019107230905398</v>
      </c>
      <c r="C66" s="4">
        <f>$D$2*B2/100/(1+$B$66*O23)</f>
        <v>-3.7954479296659307</v>
      </c>
      <c r="D66" s="27">
        <f>C69-$E$2</f>
        <v>-9.0230246664933134</v>
      </c>
      <c r="E66" s="4">
        <f>-O23*$D$2*B2/100/((1+$B$66*O23)^2)</f>
        <v>-4.2240791156779949</v>
      </c>
    </row>
    <row r="67" spans="1:5" x14ac:dyDescent="0.25">
      <c r="A67" s="4">
        <v>2</v>
      </c>
      <c r="C67" s="4">
        <f t="shared" ref="C67:C68" si="49">$D$2*B3/100/(1+$B$66*O24)</f>
        <v>-0.4372091862635763</v>
      </c>
      <c r="E67" s="4">
        <f t="shared" ref="E67:E68" si="50">-O24*$D$2*B3/100/((1+$B$66*O24)^2)</f>
        <v>-6.2306611768100643E-2</v>
      </c>
    </row>
    <row r="68" spans="1:5" x14ac:dyDescent="0.25">
      <c r="A68" s="4">
        <v>3</v>
      </c>
      <c r="C68" s="4">
        <f t="shared" si="49"/>
        <v>-0.29036755056380492</v>
      </c>
      <c r="E68" s="4">
        <f t="shared" si="50"/>
        <v>-3.178376315340932E-2</v>
      </c>
    </row>
    <row r="69" spans="1:5" x14ac:dyDescent="0.25">
      <c r="C69" s="28">
        <f>SUM(C66:C68)</f>
        <v>-4.5230246664933125</v>
      </c>
      <c r="E69" s="28">
        <f>SUM(E66:E68)</f>
        <v>-4.3181694905995052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-14.108655750512167</v>
      </c>
      <c r="C72" s="4">
        <f>$D$2*B2/100/(1+$B$72*O23)</f>
        <v>-1.1413070592784313</v>
      </c>
      <c r="D72" s="27">
        <f>C75-$E$2</f>
        <v>-6.2145133441487364</v>
      </c>
      <c r="E72" s="4">
        <f>-O23*$D$2*B2/100/((1+$B$72*O23)^2)</f>
        <v>-0.38195392346387214</v>
      </c>
    </row>
    <row r="73" spans="1:5" x14ac:dyDescent="0.25">
      <c r="A73" s="4">
        <v>2</v>
      </c>
      <c r="C73" s="4">
        <f t="shared" ref="C73:C74" si="51">$D$2*B3/100/(1+$B$72*O24)</f>
        <v>-0.33688974445624625</v>
      </c>
      <c r="E73" s="4">
        <f t="shared" ref="E73:E74" si="52">-O24*$D$2*B3/100/((1+$B$72*O24)^2)</f>
        <v>-3.6993988660349114E-2</v>
      </c>
    </row>
    <row r="74" spans="1:5" x14ac:dyDescent="0.25">
      <c r="A74" s="4">
        <v>3</v>
      </c>
      <c r="C74" s="4">
        <f t="shared" si="51"/>
        <v>-0.23631654041405903</v>
      </c>
      <c r="E74" s="4">
        <f t="shared" si="52"/>
        <v>-2.1052195475375977E-2</v>
      </c>
    </row>
    <row r="75" spans="1:5" x14ac:dyDescent="0.25">
      <c r="C75" s="28">
        <f>SUM(C72:C74)</f>
        <v>-1.7145133441487366</v>
      </c>
      <c r="E75" s="28">
        <f>SUM(E72:E74)</f>
        <v>-0.44000010759959718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-28.232546260566274</v>
      </c>
      <c r="C78" s="4">
        <f>$D$2*B2/100/(1+$B$78*O23)</f>
        <v>-0.19929395659992538</v>
      </c>
      <c r="D78" s="27">
        <f>C81-$E$2</f>
        <v>-4.9360055210178455</v>
      </c>
      <c r="E78" s="4">
        <f>-O23*$D$2*B2/100/((1+$B$78*O23)^2)</f>
        <v>-1.1646467716179476E-2</v>
      </c>
    </row>
    <row r="79" spans="1:5" x14ac:dyDescent="0.25">
      <c r="A79" s="4">
        <v>2</v>
      </c>
      <c r="C79" s="4">
        <f t="shared" ref="C79:C80" si="53">$D$2*B3/100/(1+$B$78*O24)</f>
        <v>-0.13206444075548127</v>
      </c>
      <c r="E79" s="4">
        <f t="shared" ref="E79:E80" si="54">-O24*$D$2*B3/100/((1+$B$78*O24)^2)</f>
        <v>-5.6849594520977523E-3</v>
      </c>
    </row>
    <row r="80" spans="1:5" x14ac:dyDescent="0.25">
      <c r="A80" s="4">
        <v>3</v>
      </c>
      <c r="C80" s="4">
        <f t="shared" si="53"/>
        <v>-0.1046471236624391</v>
      </c>
      <c r="E80" s="4">
        <f t="shared" si="54"/>
        <v>-4.1282286666232499E-3</v>
      </c>
    </row>
    <row r="81" spans="1:5" x14ac:dyDescent="0.25">
      <c r="C81" s="28">
        <f>SUM(C78:C80)</f>
        <v>-0.43600552101784573</v>
      </c>
      <c r="E81" s="28">
        <f>SUM(E78:E80)</f>
        <v>-2.145965583490048E-2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-258.24581203672437</v>
      </c>
      <c r="C84" s="4">
        <f>$D$2*B2/100/(1+$B$84*O23)</f>
        <v>-1.3799931870084178E-2</v>
      </c>
      <c r="D84" s="29">
        <f>C87-$E$2</f>
        <v>-4.5363024822862847</v>
      </c>
      <c r="E84" s="4">
        <f>-O23*$D$2*B2/100/((1+$B$84*O23)^2)</f>
        <v>-5.5841857123151083E-5</v>
      </c>
    </row>
    <row r="85" spans="1:5" x14ac:dyDescent="0.25">
      <c r="A85" s="4">
        <v>2</v>
      </c>
      <c r="C85" s="4">
        <f t="shared" ref="C85:C86" si="55">$D$2*B3/100/(1+$B$84*O24)</f>
        <v>-1.2114504674444677E-2</v>
      </c>
      <c r="E85" s="4">
        <f t="shared" ref="E85:E86" si="56">-O24*$D$2*B3/100/((1+$B$84*O24)^2)</f>
        <v>-4.7837326694893824E-5</v>
      </c>
    </row>
    <row r="86" spans="1:5" x14ac:dyDescent="0.25">
      <c r="A86" s="4">
        <v>3</v>
      </c>
      <c r="C86" s="4">
        <f t="shared" si="55"/>
        <v>-1.0388045741755478E-2</v>
      </c>
      <c r="E86" s="4">
        <f t="shared" si="56"/>
        <v>-4.0679617459961763E-5</v>
      </c>
    </row>
    <row r="87" spans="1:5" x14ac:dyDescent="0.25">
      <c r="C87" s="28">
        <f>SUM(C84:C86)</f>
        <v>-3.6302482286284334E-2</v>
      </c>
      <c r="E87" s="28">
        <f>SUM(E84:E86)</f>
        <v>-1.4435880127800665E-4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-1.145595090074693E-2</v>
      </c>
      <c r="I2" s="22">
        <f>S26</f>
        <v>1.8514559509007462</v>
      </c>
      <c r="J2" s="5">
        <f>SUM(H2:I2)</f>
        <v>1.8399999999999992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Лист3!D7</f>
        <v>0</v>
      </c>
      <c r="C7" s="10">
        <f>Лист3!E7</f>
        <v>-3.6302482286284334E-2</v>
      </c>
      <c r="D7" s="4">
        <f>B7</f>
        <v>0</v>
      </c>
      <c r="E7" s="4">
        <f>H2</f>
        <v>-1.145595090074693E-2</v>
      </c>
    </row>
    <row r="8" spans="1:15" x14ac:dyDescent="0.25">
      <c r="A8" s="4">
        <v>1</v>
      </c>
      <c r="B8" s="10">
        <f>Лист3!D8</f>
        <v>-0.14520992914513733</v>
      </c>
      <c r="C8" s="10">
        <f>Лист3!E8</f>
        <v>-3.3100576419806864E-3</v>
      </c>
      <c r="D8" s="4">
        <f>I19</f>
        <v>-4.5823803602987719E-2</v>
      </c>
      <c r="E8" s="4">
        <f>J19</f>
        <v>-5.1821492686040843E-4</v>
      </c>
    </row>
    <row r="9" spans="1:15" x14ac:dyDescent="0.25">
      <c r="A9" s="4">
        <v>2</v>
      </c>
      <c r="B9" s="10">
        <f>Лист3!D9</f>
        <v>-3.9612539928265023E-2</v>
      </c>
      <c r="C9" s="10">
        <f>Лист3!E9</f>
        <v>201.124301793119</v>
      </c>
      <c r="D9" s="10">
        <f>K19</f>
        <v>-1.1974165827607337E-2</v>
      </c>
      <c r="E9" s="10">
        <f>N19</f>
        <v>448.80926959535998</v>
      </c>
    </row>
    <row r="10" spans="1:15" x14ac:dyDescent="0.25">
      <c r="A10" s="4">
        <v>3</v>
      </c>
      <c r="B10" s="10">
        <f>Лист3!D10</f>
        <v>199.24799931083277</v>
      </c>
      <c r="C10" s="10">
        <f>Лист3!E10</f>
        <v>11.413026267158612</v>
      </c>
      <c r="D10" s="10">
        <f>M19</f>
        <v>446.95781364445924</v>
      </c>
      <c r="E10" s="10">
        <f>L19</f>
        <v>11.041470251109818</v>
      </c>
    </row>
    <row r="11" spans="1:15" x14ac:dyDescent="0.25">
      <c r="A11" s="4">
        <v>4</v>
      </c>
      <c r="B11" s="10">
        <f>Лист3!D11</f>
        <v>18</v>
      </c>
      <c r="C11" s="10">
        <f>Лист3!E11</f>
        <v>1.8763024822862837</v>
      </c>
      <c r="D11" s="4">
        <f>B11</f>
        <v>18</v>
      </c>
      <c r="E11" s="10">
        <f>I2</f>
        <v>1.8514559509007462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0.46744877659218931</v>
      </c>
      <c r="E16" s="10">
        <f>$D$16*C2</f>
        <v>2.5751559169548046</v>
      </c>
      <c r="F16" s="10">
        <f>$C$8/(E16*$B$8)</f>
        <v>8.8518839986200196E-3</v>
      </c>
      <c r="G16" s="10">
        <f>F16*C16</f>
        <v>3.5407535994480079E-2</v>
      </c>
      <c r="H16" s="10">
        <f>G16+1</f>
        <v>1.0354075359944801</v>
      </c>
      <c r="I16" s="10">
        <f>C16*R23</f>
        <v>-1.7079034998853704E-2</v>
      </c>
      <c r="J16" s="10">
        <f>G16*R23</f>
        <v>-1.5118163661822438E-4</v>
      </c>
      <c r="K16" s="10">
        <f>H16*R23</f>
        <v>-4.4209403863316506E-3</v>
      </c>
      <c r="L16" s="10">
        <f>E23*S23</f>
        <v>2.4101329365989201</v>
      </c>
      <c r="M16" s="10">
        <f>I23*S23</f>
        <v>129.19380880292624</v>
      </c>
      <c r="N16" s="10">
        <f>J23*S23</f>
        <v>129.50474522834261</v>
      </c>
      <c r="O16" s="10">
        <f>N23*S23</f>
        <v>-6.8586298756457664E-2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1.9587597013508398</v>
      </c>
      <c r="F17" s="10">
        <f t="shared" ref="F17:F18" si="2">$C$8/(E17*$B$8)</f>
        <v>1.1637456825114158E-2</v>
      </c>
      <c r="G17" s="10">
        <f t="shared" ref="G17:G18" si="3">F17*C17</f>
        <v>4.6549827300456634E-2</v>
      </c>
      <c r="H17" s="10">
        <f t="shared" ref="H17:H18" si="4">G17+1</f>
        <v>1.0465498273004565</v>
      </c>
      <c r="I17" s="10">
        <f t="shared" ref="I17:I18" si="5">C17*R24</f>
        <v>-1.5383642553492081E-2</v>
      </c>
      <c r="J17" s="10">
        <f t="shared" ref="J17:J18" si="6">G17*R24</f>
        <v>-1.7902647602925303E-4</v>
      </c>
      <c r="K17" s="10">
        <f t="shared" ref="K17:K18" si="7">H17*R24</f>
        <v>-4.0249371144022734E-3</v>
      </c>
      <c r="L17" s="10">
        <f t="shared" ref="L17:L18" si="8">E24*S24</f>
        <v>3.7865309629561414</v>
      </c>
      <c r="M17" s="10">
        <f t="shared" ref="M17:M18" si="9">I24*S24</f>
        <v>154.39024198350276</v>
      </c>
      <c r="N17" s="10">
        <f t="shared" ref="N17:N18" si="10">J24*S24</f>
        <v>155.00742122747445</v>
      </c>
      <c r="O17" s="10">
        <f t="shared" ref="O17:O18" si="11">N24*S24</f>
        <v>-6.2442719258969832E-2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1.6199764983018952</v>
      </c>
      <c r="F18" s="10">
        <f t="shared" si="2"/>
        <v>1.407118034066435E-2</v>
      </c>
      <c r="G18" s="10">
        <f t="shared" si="3"/>
        <v>5.62847213626574E-2</v>
      </c>
      <c r="H18" s="10">
        <f t="shared" si="4"/>
        <v>1.0562847213626574</v>
      </c>
      <c r="I18" s="10">
        <f t="shared" si="5"/>
        <v>-1.3361126050641927E-2</v>
      </c>
      <c r="J18" s="10">
        <f t="shared" si="6"/>
        <v>-1.8800681421293099E-4</v>
      </c>
      <c r="K18" s="10">
        <f t="shared" si="7"/>
        <v>-3.528288326873413E-3</v>
      </c>
      <c r="L18" s="10">
        <f t="shared" si="8"/>
        <v>4.8448063515547553</v>
      </c>
      <c r="M18" s="10">
        <f t="shared" si="9"/>
        <v>163.37376285803026</v>
      </c>
      <c r="N18" s="10">
        <f t="shared" si="10"/>
        <v>164.29710313954291</v>
      </c>
      <c r="O18" s="10">
        <f t="shared" si="11"/>
        <v>-5.4737729111669645E-2</v>
      </c>
    </row>
    <row r="19" spans="1:19" x14ac:dyDescent="0.25">
      <c r="I19" s="11">
        <f t="shared" ref="I19:O19" si="12">SUM(I16:I18)</f>
        <v>-4.5823803602987719E-2</v>
      </c>
      <c r="J19" s="13">
        <f t="shared" si="12"/>
        <v>-5.1821492686040843E-4</v>
      </c>
      <c r="K19" s="13">
        <f t="shared" si="12"/>
        <v>-1.1974165827607337E-2</v>
      </c>
      <c r="L19" s="13">
        <f t="shared" si="12"/>
        <v>11.041470251109818</v>
      </c>
      <c r="M19" s="13">
        <f t="shared" si="12"/>
        <v>446.95781364445924</v>
      </c>
      <c r="N19" s="13">
        <f t="shared" si="12"/>
        <v>448.80926959535998</v>
      </c>
      <c r="O19" s="13">
        <f t="shared" si="12"/>
        <v>-0.18576674712709712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3.4881241805574725</v>
      </c>
      <c r="D23" s="10">
        <f>C23*$B$11/$G$2</f>
        <v>6.7512080914015593</v>
      </c>
      <c r="E23" s="10">
        <f>D23+1</f>
        <v>7.7512080914015593</v>
      </c>
      <c r="F23" s="10">
        <f>C39</f>
        <v>0.55736289077983492</v>
      </c>
      <c r="G23" s="10">
        <f>$F$23*C2</f>
        <v>3.0704890417007227</v>
      </c>
      <c r="H23" s="10">
        <f>G23*$B$10/$C$10</f>
        <v>53.604432702056343</v>
      </c>
      <c r="I23" s="10">
        <f>H23*E23</f>
        <v>415.49911249516947</v>
      </c>
      <c r="J23" s="10">
        <f>I23+1</f>
        <v>416.49911249516947</v>
      </c>
      <c r="K23" s="10">
        <f>C38</f>
        <v>0.48810588376093489</v>
      </c>
      <c r="L23" s="10">
        <f>$K$23*C2</f>
        <v>2.6889550633352286</v>
      </c>
      <c r="M23" s="10">
        <f>L23*$B$9/$C$9</f>
        <v>-5.296045224870053E-4</v>
      </c>
      <c r="N23" s="10">
        <f>M23*J23</f>
        <v>-0.22057981358926573</v>
      </c>
      <c r="O23" s="10">
        <f>H16/N23</f>
        <v>-4.6940267069156096</v>
      </c>
      <c r="P23" s="10">
        <f>$D$2*B2/100/(1+G16)</f>
        <v>0.29617967419188379</v>
      </c>
      <c r="Q23" s="10">
        <f>$D$2*B2/100-P23</f>
        <v>1.0486992474782519E-2</v>
      </c>
      <c r="R23" s="10">
        <f>$D$2*B2/100/(1+$B$84*O23)</f>
        <v>-4.2697587497134261E-3</v>
      </c>
      <c r="S23" s="10">
        <f>$B$84*O23*R23</f>
        <v>0.31093642541637972</v>
      </c>
    </row>
    <row r="24" spans="1:19" x14ac:dyDescent="0.25">
      <c r="A24" s="4">
        <v>2</v>
      </c>
      <c r="C24" s="10">
        <f t="shared" ref="C24:C25" si="13">$B$23*C3</f>
        <v>2.6531974367839064</v>
      </c>
      <c r="D24" s="10">
        <f t="shared" ref="D24:D25" si="14">C24*$B$11/$G$2</f>
        <v>5.1352208453882051</v>
      </c>
      <c r="E24" s="10">
        <f t="shared" ref="E24:E25" si="15">D24+1</f>
        <v>6.1352208453882051</v>
      </c>
      <c r="G24" s="10">
        <f t="shared" ref="G24:G25" si="16">$F$23*C3</f>
        <v>2.3355285630374079</v>
      </c>
      <c r="H24" s="10">
        <f t="shared" ref="H24:H25" si="17">G24*$B$10/$C$10</f>
        <v>40.77353215751085</v>
      </c>
      <c r="I24" s="10">
        <f t="shared" ref="I24:I25" si="18">H24*E24</f>
        <v>250.15462443286688</v>
      </c>
      <c r="J24" s="10">
        <f t="shared" ref="J24:J25" si="19">I24+1</f>
        <v>251.15462443286688</v>
      </c>
      <c r="L24" s="10">
        <f t="shared" ref="L24:L25" si="20">$K$23*C3</f>
        <v>2.0453195793413315</v>
      </c>
      <c r="M24" s="10">
        <f t="shared" ref="M24:M25" si="21">L24*$B$9/$C$9</f>
        <v>-4.028369658981341E-4</v>
      </c>
      <c r="N24" s="10">
        <f t="shared" ref="N24:N25" si="22">M24*J24</f>
        <v>-0.10117436687782147</v>
      </c>
      <c r="O24" s="12">
        <f t="shared" ref="O24" si="23">H17/N24</f>
        <v>-10.344021510549938</v>
      </c>
      <c r="P24" s="12">
        <f>$D$2*B3/100/(1+G17)</f>
        <v>0.58605268218848916</v>
      </c>
      <c r="Q24" s="10">
        <f t="shared" ref="Q24:Q25" si="24">$D$2*B3/100-P24</f>
        <v>2.728065114484346E-2</v>
      </c>
      <c r="R24" s="10">
        <f t="shared" ref="R24:R25" si="25">$D$2*B3/100/(1+$B$84*O24)</f>
        <v>-3.8459106383730204E-3</v>
      </c>
      <c r="S24" s="10">
        <f t="shared" ref="S24:S25" si="26">$B$84*O24*R24</f>
        <v>0.61717924397170565</v>
      </c>
    </row>
    <row r="25" spans="1:19" x14ac:dyDescent="0.25">
      <c r="A25" s="4">
        <v>3</v>
      </c>
      <c r="C25" s="10">
        <f t="shared" si="13"/>
        <v>2.1943056567789307</v>
      </c>
      <c r="D25" s="10">
        <f t="shared" si="14"/>
        <v>4.2470432066688977</v>
      </c>
      <c r="E25" s="10">
        <f t="shared" si="15"/>
        <v>5.2470432066688977</v>
      </c>
      <c r="G25" s="10">
        <f t="shared" si="16"/>
        <v>1.9315801630103691</v>
      </c>
      <c r="H25" s="10">
        <f t="shared" si="17"/>
        <v>33.721422695378052</v>
      </c>
      <c r="I25" s="10">
        <f t="shared" si="18"/>
        <v>176.9377618729938</v>
      </c>
      <c r="J25" s="10">
        <f t="shared" si="19"/>
        <v>177.9377618729938</v>
      </c>
      <c r="L25" s="10">
        <f t="shared" si="20"/>
        <v>1.6915651510313601</v>
      </c>
      <c r="M25" s="10">
        <f t="shared" si="21"/>
        <v>-3.3316308118457266E-4</v>
      </c>
      <c r="N25" s="10">
        <f t="shared" si="22"/>
        <v>-5.9282293004693391E-2</v>
      </c>
      <c r="O25" s="12">
        <f>H18/N25</f>
        <v>-17.817878962256589</v>
      </c>
      <c r="P25" s="12">
        <f>$D$2*B4/100/(1+G18)</f>
        <v>0.87097728613659842</v>
      </c>
      <c r="Q25" s="10">
        <f t="shared" si="24"/>
        <v>4.9022713863401957E-2</v>
      </c>
      <c r="R25" s="10">
        <f t="shared" si="25"/>
        <v>-3.3402815126604818E-3</v>
      </c>
      <c r="S25" s="10">
        <f t="shared" si="26"/>
        <v>0.9233402815126609</v>
      </c>
    </row>
    <row r="26" spans="1:19" x14ac:dyDescent="0.25">
      <c r="P26" s="13">
        <f>SUM(P23:P25)</f>
        <v>1.7532096425169712</v>
      </c>
      <c r="Q26" s="13">
        <f>SUM(Q23:Q25)</f>
        <v>8.6790357483027936E-2</v>
      </c>
      <c r="R26" s="23">
        <f>SUM(R23:R25)</f>
        <v>-1.145595090074693E-2</v>
      </c>
      <c r="S26" s="23">
        <f>SUM(S23:S25)</f>
        <v>1.8514559509007462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0.37271098547000908</v>
      </c>
      <c r="C30" s="4">
        <f>B30*C2</f>
        <v>2.0532493560989402</v>
      </c>
      <c r="D30" s="4">
        <f>S23/$S$26</f>
        <v>0.16794157336830345</v>
      </c>
      <c r="E30" s="4">
        <f>D30*C2</f>
        <v>0.92518316020620517</v>
      </c>
      <c r="F30" s="4">
        <f>G16*R23</f>
        <v>-1.5118163661822438E-4</v>
      </c>
      <c r="G30" s="4">
        <f>F30/$F$33</f>
        <v>0.29173539545484412</v>
      </c>
      <c r="H30" s="4">
        <f>C2*G30</f>
        <v>1.6071581901819971</v>
      </c>
      <c r="I30" s="4">
        <f>J23*S23</f>
        <v>129.50474522834261</v>
      </c>
      <c r="J30" s="4">
        <f>I30/$I$33</f>
        <v>0.28855185042212306</v>
      </c>
      <c r="K30" s="4">
        <f>C2*J30</f>
        <v>1.5896201726741326</v>
      </c>
      <c r="L30" s="4">
        <f>E23*S23</f>
        <v>2.4101329365989201</v>
      </c>
      <c r="M30" s="4">
        <f>L30/$L$33</f>
        <v>0.21828007337670172</v>
      </c>
      <c r="N30" s="4">
        <f>C2*M30</f>
        <v>1.2024958683328271</v>
      </c>
    </row>
    <row r="31" spans="1:19" x14ac:dyDescent="0.25">
      <c r="A31" s="4">
        <v>2</v>
      </c>
      <c r="B31" s="4">
        <f>R24/$R$26</f>
        <v>0.33571291215312965</v>
      </c>
      <c r="C31" s="4">
        <f t="shared" ref="C31" si="27">B31*C3</f>
        <v>1.4067443460706077</v>
      </c>
      <c r="D31" s="4">
        <f t="shared" ref="D31:D32" si="28">S24/$S$26</f>
        <v>0.33334805706365506</v>
      </c>
      <c r="E31" s="4">
        <f t="shared" ref="E31:E32" si="29">D31*C3</f>
        <v>1.3968348477881072</v>
      </c>
      <c r="F31" s="4">
        <f t="shared" ref="F31:F32" si="30">G17*R24</f>
        <v>-1.7902647602925303E-4</v>
      </c>
      <c r="G31" s="4">
        <f t="shared" ref="G31:G32" si="31">F31/$F$33</f>
        <v>0.34546761729516412</v>
      </c>
      <c r="H31" s="4">
        <f t="shared" ref="H31:H32" si="32">C3*G31</f>
        <v>1.4476196767754441</v>
      </c>
      <c r="I31" s="4">
        <f t="shared" ref="I31:I32" si="33">J24*S24</f>
        <v>155.00742122747445</v>
      </c>
      <c r="J31" s="4">
        <f t="shared" ref="J31:J32" si="34">I31/$I$33</f>
        <v>0.34537482117342838</v>
      </c>
      <c r="K31" s="4">
        <f t="shared" ref="K31:K32" si="35">C3*J31</f>
        <v>1.4472308313814681</v>
      </c>
      <c r="L31" s="4">
        <f t="shared" ref="L31:L32" si="36">E24*S24</f>
        <v>3.7865309629561414</v>
      </c>
      <c r="M31" s="4">
        <f t="shared" ref="M31:M32" si="37">L31/$L$33</f>
        <v>0.34293720644454423</v>
      </c>
      <c r="N31" s="4">
        <f t="shared" ref="N31:N32" si="38">C3*M31</f>
        <v>1.437016446966632</v>
      </c>
    </row>
    <row r="32" spans="1:19" x14ac:dyDescent="0.25">
      <c r="A32" s="4">
        <v>3</v>
      </c>
      <c r="B32" s="4">
        <f t="shared" ref="B32" si="39">R25/$R$26</f>
        <v>0.29157610237686116</v>
      </c>
      <c r="C32" s="4">
        <f>B32*C4</f>
        <v>1.0104774190671717</v>
      </c>
      <c r="D32" s="4">
        <f t="shared" si="28"/>
        <v>0.49871036956804154</v>
      </c>
      <c r="E32" s="4">
        <f t="shared" si="29"/>
        <v>1.7283157398537927</v>
      </c>
      <c r="F32" s="4">
        <f t="shared" si="30"/>
        <v>-1.8800681421293099E-4</v>
      </c>
      <c r="G32" s="4">
        <f t="shared" si="31"/>
        <v>0.36279698724999171</v>
      </c>
      <c r="H32" s="4">
        <f t="shared" si="32"/>
        <v>1.25729838739627</v>
      </c>
      <c r="I32" s="4">
        <f t="shared" si="33"/>
        <v>164.29710313954291</v>
      </c>
      <c r="J32" s="4">
        <f t="shared" si="34"/>
        <v>0.36607332840444856</v>
      </c>
      <c r="K32" s="4">
        <f t="shared" si="35"/>
        <v>1.268652777302546</v>
      </c>
      <c r="L32" s="4">
        <f t="shared" si="36"/>
        <v>4.8448063515547553</v>
      </c>
      <c r="M32" s="4">
        <f t="shared" si="37"/>
        <v>0.43878272017875397</v>
      </c>
      <c r="N32" s="4">
        <f t="shared" si="38"/>
        <v>1.5206322706256397</v>
      </c>
    </row>
    <row r="33" spans="1:14" x14ac:dyDescent="0.25">
      <c r="C33" s="11">
        <f>SUM(C30:C32)</f>
        <v>4.4704711212367201</v>
      </c>
      <c r="E33" s="11">
        <f>SUM(E30:E32)</f>
        <v>4.0503337478481054</v>
      </c>
      <c r="F33" s="11">
        <f>SUM(F30:F32)</f>
        <v>-5.1821492686040843E-4</v>
      </c>
      <c r="H33" s="11">
        <f>SUM(H30:H32)</f>
        <v>4.3120762543537117</v>
      </c>
      <c r="I33" s="11">
        <f>SUM(I30:I32)</f>
        <v>448.80926959535998</v>
      </c>
      <c r="K33" s="11">
        <f>SUM(K30:K32)</f>
        <v>4.3055037813581469</v>
      </c>
      <c r="L33" s="11">
        <f>SUM(L30:L32)</f>
        <v>11.041470251109818</v>
      </c>
      <c r="N33" s="11">
        <f>SUM(N30:N32)</f>
        <v>4.1601445859250994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0.22369007043789113</v>
      </c>
      <c r="E36" s="15">
        <f>ABS(D36-C36)/C36*100</f>
        <v>45.982249197933776</v>
      </c>
      <c r="F36">
        <v>25.106906957110269</v>
      </c>
      <c r="G36">
        <f>$C$43*F36^2+$B$43*F36+$A$43</f>
        <v>0.4141047472664019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0.23190684510514964</v>
      </c>
      <c r="E37" s="15">
        <f t="shared" ref="E37:E40" si="40">ABS(D37-C37)/C37*100</f>
        <v>50.388821894924043</v>
      </c>
      <c r="F37">
        <v>28.577908892524576</v>
      </c>
      <c r="G37">
        <f>$C$43*F37^2+$B$43*F37+$A$43</f>
        <v>0.46744877659218931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0.2322608574471059</v>
      </c>
      <c r="E38" s="15">
        <f t="shared" si="40"/>
        <v>52.415886557748827</v>
      </c>
      <c r="F38">
        <v>29.881530015450686</v>
      </c>
      <c r="G38">
        <f t="shared" ref="G38:G40" si="42">$C$43*F38^2+$B$43*F38+$A$43</f>
        <v>0.48810588376093489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0.24037626081152852</v>
      </c>
      <c r="E39" s="15">
        <f t="shared" si="40"/>
        <v>56.872575338626184</v>
      </c>
      <c r="F39">
        <v>34.104868514244458</v>
      </c>
      <c r="G39">
        <f t="shared" si="42"/>
        <v>0.55736289077983492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0.24689323454673043</v>
      </c>
      <c r="E40" s="15">
        <f t="shared" si="40"/>
        <v>61.006990699741195</v>
      </c>
      <c r="F40">
        <v>38.497066121872138</v>
      </c>
      <c r="G40">
        <f t="shared" si="42"/>
        <v>0.6331730712179009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1.4395015234541189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6.3443331931372882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16.392448645276072</v>
      </c>
    </row>
    <row r="51" spans="1:5" x14ac:dyDescent="0.25">
      <c r="C51" s="28">
        <f>SUM(C48:C50)</f>
        <v>1.8399999999999994</v>
      </c>
      <c r="E51" s="28">
        <f>SUM(E48:E50)</f>
        <v>24.17628336186748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0.11002518295246068</v>
      </c>
      <c r="C54" s="4">
        <f>$D$2*B2/100/(1+$B$54*O23)</f>
        <v>0.63421308318568492</v>
      </c>
      <c r="D54" s="27">
        <f>C57-$E$2</f>
        <v>-9.2648399753196173</v>
      </c>
      <c r="E54" s="4">
        <f>-O23*$D$2*B2/100/((1+$B$54*O23)^2)</f>
        <v>6.1567196372840378</v>
      </c>
    </row>
    <row r="55" spans="1:5" x14ac:dyDescent="0.25">
      <c r="A55" s="4">
        <v>2</v>
      </c>
      <c r="C55" s="4">
        <f t="shared" ref="C55:C56" si="45">$D$2*B3/100/(1+$B$54*O24)</f>
        <v>-4.4411342173002373</v>
      </c>
      <c r="E55" s="4">
        <f t="shared" ref="E55:E56" si="46">-O24*$D$2*B3/100/((1+$B$54*O24)^2)</f>
        <v>332.6447269346998</v>
      </c>
    </row>
    <row r="56" spans="1:5" x14ac:dyDescent="0.25">
      <c r="A56" s="4">
        <v>3</v>
      </c>
      <c r="C56" s="4">
        <f t="shared" si="45"/>
        <v>-0.95791884120506554</v>
      </c>
      <c r="E56" s="4">
        <f t="shared" si="46"/>
        <v>17.771562283288876</v>
      </c>
    </row>
    <row r="57" spans="1:5" x14ac:dyDescent="0.25">
      <c r="C57" s="28">
        <f>SUM(C54:C56)</f>
        <v>-4.7648399753196182</v>
      </c>
      <c r="E57" s="28">
        <f>SUM(E54:E56)</f>
        <v>356.57300885527269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0.13600819272951328</v>
      </c>
      <c r="C60" s="4">
        <f>$D$2*B2/100/(1+$B$60*O23)</f>
        <v>0.84814378848677274</v>
      </c>
      <c r="D60" s="27">
        <f>C63-$E$2</f>
        <v>-5.8056429792363193</v>
      </c>
      <c r="E60" s="4">
        <f>-O23*$D$2*B2/100/((1+$B$60*O23)^2)</f>
        <v>11.010776700673256</v>
      </c>
    </row>
    <row r="61" spans="1:5" x14ac:dyDescent="0.25">
      <c r="A61" s="4">
        <v>2</v>
      </c>
      <c r="C61" s="4">
        <f t="shared" ref="C61:C62" si="47">$D$2*B3/100/(1+$B$60*O24)</f>
        <v>-1.5074368080645917</v>
      </c>
      <c r="E61" s="4">
        <f t="shared" ref="E61:E62" si="48">-O24*$D$2*B3/100/((1+$B$60*O24)^2)</f>
        <v>38.32402172957957</v>
      </c>
    </row>
    <row r="62" spans="1:5" x14ac:dyDescent="0.25">
      <c r="A62" s="4">
        <v>3</v>
      </c>
      <c r="C62" s="4">
        <f t="shared" si="47"/>
        <v>-0.64634995965850039</v>
      </c>
      <c r="E62" s="4">
        <f t="shared" si="48"/>
        <v>8.0910266036709793</v>
      </c>
    </row>
    <row r="63" spans="1:5" x14ac:dyDescent="0.25">
      <c r="C63" s="28">
        <f>SUM(C60:C62)</f>
        <v>-1.3056429792363193</v>
      </c>
      <c r="E63" s="28">
        <f>SUM(E60:E62)</f>
        <v>57.4258250339238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0.23710631323203435</v>
      </c>
      <c r="C66" s="4">
        <f>$D$2*B2/100/(1+$B$66*O23)</f>
        <v>-2.7142638394688134</v>
      </c>
      <c r="D66" s="27">
        <f>C69-$E$2</f>
        <v>-7.9217807678217458</v>
      </c>
      <c r="E66" s="4">
        <f>-O23*$D$2*B2/100/((1+$B$66*O23)^2)</f>
        <v>112.76728004662706</v>
      </c>
    </row>
    <row r="67" spans="1:5" x14ac:dyDescent="0.25">
      <c r="A67" s="4">
        <v>2</v>
      </c>
      <c r="C67" s="4">
        <f t="shared" ref="C67:C68" si="49">$D$2*B3/100/(1+$B$66*O24)</f>
        <v>-0.42222186604399803</v>
      </c>
      <c r="E67" s="4">
        <f t="shared" ref="E67:E68" si="50">-O24*$D$2*B3/100/((1+$B$66*O24)^2)</f>
        <v>3.0065905516362124</v>
      </c>
    </row>
    <row r="68" spans="1:5" x14ac:dyDescent="0.25">
      <c r="A68" s="4">
        <v>3</v>
      </c>
      <c r="C68" s="4">
        <f t="shared" si="49"/>
        <v>-0.28529506230893442</v>
      </c>
      <c r="E68" s="4">
        <f t="shared" si="50"/>
        <v>1.5763646512328755</v>
      </c>
    </row>
    <row r="69" spans="1:5" x14ac:dyDescent="0.25">
      <c r="C69" s="28">
        <f>SUM(C66:C68)</f>
        <v>-3.4217807678217458</v>
      </c>
      <c r="E69" s="28">
        <f>SUM(E66:E68)</f>
        <v>117.35023524949615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0.30461176604156126</v>
      </c>
      <c r="C72" s="4">
        <f>$D$2*B2/100/(1+$B$72*O23)</f>
        <v>-0.71341759633783075</v>
      </c>
      <c r="D72" s="27">
        <f>C75-$E$2</f>
        <v>-5.7063586730312208</v>
      </c>
      <c r="E72" s="4">
        <f>-O23*$D$2*B2/100/((1+$B$72*O23)^2)</f>
        <v>7.7905230608762785</v>
      </c>
    </row>
    <row r="73" spans="1:5" x14ac:dyDescent="0.25">
      <c r="A73" s="4">
        <v>2</v>
      </c>
      <c r="C73" s="4">
        <f t="shared" ref="C73:C74" si="51">$D$2*B3/100/(1+$B$72*O24)</f>
        <v>-0.28515053863168854</v>
      </c>
      <c r="E73" s="4">
        <f t="shared" ref="E73:E74" si="52">-O24*$D$2*B3/100/((1+$B$72*O24)^2)</f>
        <v>1.3713276705500093</v>
      </c>
    </row>
    <row r="74" spans="1:5" x14ac:dyDescent="0.25">
      <c r="A74" s="4">
        <v>3</v>
      </c>
      <c r="C74" s="4">
        <f t="shared" si="51"/>
        <v>-0.20779053806170136</v>
      </c>
      <c r="E74" s="4">
        <f t="shared" si="52"/>
        <v>0.83621838641864898</v>
      </c>
    </row>
    <row r="75" spans="1:5" x14ac:dyDescent="0.25">
      <c r="C75" s="28">
        <f>SUM(C72:C74)</f>
        <v>-1.2063586730312206</v>
      </c>
      <c r="E75" s="28">
        <f>SUM(E72:E74)</f>
        <v>9.9980691178449366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0.87535783768516429</v>
      </c>
      <c r="C78" s="4">
        <f>$D$2*B2/100/(1+$B$78*O23)</f>
        <v>-9.863985075979767E-2</v>
      </c>
      <c r="D78" s="27">
        <f>C81-$E$2</f>
        <v>-4.7378122400492808</v>
      </c>
      <c r="E78" s="4">
        <f>-O23*$D$2*B2/100/((1+$B$78*O23)^2)</f>
        <v>0.14893055111328152</v>
      </c>
    </row>
    <row r="79" spans="1:5" x14ac:dyDescent="0.25">
      <c r="A79" s="4">
        <v>2</v>
      </c>
      <c r="C79" s="4">
        <f t="shared" ref="C79:C80" si="53">$D$2*B3/100/(1+$B$78*O24)</f>
        <v>-7.6145826335800373E-2</v>
      </c>
      <c r="E79" s="4">
        <f t="shared" ref="E79:E80" si="54">-O24*$D$2*B3/100/((1+$B$78*O24)^2)</f>
        <v>9.7787885361722976E-2</v>
      </c>
    </row>
    <row r="80" spans="1:5" x14ac:dyDescent="0.25">
      <c r="A80" s="4">
        <v>3</v>
      </c>
      <c r="C80" s="4">
        <f t="shared" si="53"/>
        <v>-6.3026562953682391E-2</v>
      </c>
      <c r="E80" s="4">
        <f t="shared" si="54"/>
        <v>7.6933488484255852E-2</v>
      </c>
    </row>
    <row r="81" spans="1:5" x14ac:dyDescent="0.25">
      <c r="C81" s="28">
        <f>SUM(C78:C80)</f>
        <v>-0.23781224004928045</v>
      </c>
      <c r="E81" s="28">
        <f>SUM(E78:E80)</f>
        <v>0.32365192495926032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15.513961456822152</v>
      </c>
      <c r="C84" s="4">
        <f>$D$2*B2/100/(1+$B$84*O23)</f>
        <v>-4.2697587497134261E-3</v>
      </c>
      <c r="D84" s="29">
        <f>C87-$E$2</f>
        <v>-4.5114559509007472</v>
      </c>
      <c r="E84" s="4">
        <f>-O23*$D$2*B2/100/((1+$B$84*O23)^2)</f>
        <v>2.7905233310987157E-4</v>
      </c>
    </row>
    <row r="85" spans="1:5" x14ac:dyDescent="0.25">
      <c r="A85" s="4">
        <v>2</v>
      </c>
      <c r="C85" s="4">
        <f t="shared" ref="C85:C86" si="55">$D$2*B3/100/(1+$B$84*O24)</f>
        <v>-3.8459106383730204E-3</v>
      </c>
      <c r="E85" s="4">
        <f t="shared" ref="E85:E86" si="56">-O24*$D$2*B3/100/((1+$B$84*O24)^2)</f>
        <v>2.4945443217107727E-4</v>
      </c>
    </row>
    <row r="86" spans="1:5" x14ac:dyDescent="0.25">
      <c r="A86" s="4">
        <v>3</v>
      </c>
      <c r="C86" s="4">
        <f t="shared" si="55"/>
        <v>-3.3402815126604818E-3</v>
      </c>
      <c r="E86" s="4">
        <f t="shared" si="56"/>
        <v>2.1608982452854083E-4</v>
      </c>
    </row>
    <row r="87" spans="1:5" x14ac:dyDescent="0.25">
      <c r="C87" s="28">
        <f>SUM(C84:C86)</f>
        <v>-1.145595090074693E-2</v>
      </c>
      <c r="E87" s="28">
        <f>SUM(E84:E86)</f>
        <v>7.445965898094897E-4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.5703125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-7.1310803742085597E-3</v>
      </c>
      <c r="I2" s="22">
        <f>S26</f>
        <v>1.847131080374208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Лист4!D7</f>
        <v>0</v>
      </c>
      <c r="C7" s="10">
        <f>Лист4!E7</f>
        <v>-1.145595090074693E-2</v>
      </c>
      <c r="D7" s="4">
        <f>B7</f>
        <v>0</v>
      </c>
      <c r="E7" s="4">
        <f>H2</f>
        <v>-7.1310803742085597E-3</v>
      </c>
    </row>
    <row r="8" spans="1:15" x14ac:dyDescent="0.25">
      <c r="A8" s="4">
        <v>1</v>
      </c>
      <c r="B8" s="10">
        <f>Лист4!D8</f>
        <v>-4.5823803602987719E-2</v>
      </c>
      <c r="C8" s="10">
        <f>Лист4!E8</f>
        <v>-5.1821492686040843E-4</v>
      </c>
      <c r="D8" s="4">
        <f>I19</f>
        <v>-2.8524321496834239E-2</v>
      </c>
      <c r="E8" s="4">
        <f>J19</f>
        <v>-1.6018144531053889E-4</v>
      </c>
    </row>
    <row r="9" spans="1:15" x14ac:dyDescent="0.25">
      <c r="A9" s="4">
        <v>2</v>
      </c>
      <c r="B9" s="10">
        <f>Лист4!D9</f>
        <v>-1.1974165827607337E-2</v>
      </c>
      <c r="C9" s="10">
        <f>Лист4!E9</f>
        <v>448.80926959535998</v>
      </c>
      <c r="D9" s="10">
        <f>K19</f>
        <v>-7.2912618195190987E-3</v>
      </c>
      <c r="E9" s="10">
        <f>N19</f>
        <v>1035.2921562129259</v>
      </c>
    </row>
    <row r="10" spans="1:15" x14ac:dyDescent="0.25">
      <c r="A10" s="4">
        <v>3</v>
      </c>
      <c r="B10" s="10">
        <f>Лист4!D10</f>
        <v>446.95781364445924</v>
      </c>
      <c r="C10" s="10">
        <f>Лист4!E10</f>
        <v>11.041470251109818</v>
      </c>
      <c r="D10" s="10">
        <f>M19</f>
        <v>1033.4450251325516</v>
      </c>
      <c r="E10" s="10">
        <f>L19</f>
        <v>11.01341494550184</v>
      </c>
    </row>
    <row r="11" spans="1:15" x14ac:dyDescent="0.25">
      <c r="A11" s="4">
        <v>4</v>
      </c>
      <c r="B11" s="10">
        <f>Лист4!D11</f>
        <v>18</v>
      </c>
      <c r="C11" s="10">
        <f>Лист4!E11</f>
        <v>1.8514559509007462</v>
      </c>
      <c r="D11" s="4">
        <f>B11</f>
        <v>18</v>
      </c>
      <c r="E11" s="10">
        <f>I2</f>
        <v>1.847131080374208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0.46744877659218931</v>
      </c>
      <c r="E16" s="10">
        <f>$D$16*C2</f>
        <v>2.5751559169548046</v>
      </c>
      <c r="F16" s="10">
        <f>$C$8/(E16*$B$8)</f>
        <v>4.3915239362100969E-3</v>
      </c>
      <c r="G16" s="10">
        <f>F16*C16</f>
        <v>1.7566095744840388E-2</v>
      </c>
      <c r="H16" s="10">
        <f>G16+1</f>
        <v>1.0175660957448405</v>
      </c>
      <c r="I16" s="10">
        <f>C16*R23</f>
        <v>-1.0568514479259574E-2</v>
      </c>
      <c r="J16" s="10">
        <f>G16*R23</f>
        <v>-4.6411884305851405E-5</v>
      </c>
      <c r="K16" s="10">
        <f>H16*R23</f>
        <v>-2.6885405041207453E-3</v>
      </c>
      <c r="L16" s="10">
        <f>E23*S23</f>
        <v>2.3975168367662416</v>
      </c>
      <c r="M16" s="10">
        <f>I23*S23</f>
        <v>297.99490912701555</v>
      </c>
      <c r="N16" s="10">
        <f>J23*S23</f>
        <v>298.30421792230203</v>
      </c>
      <c r="O16" s="10">
        <f>N23*S23</f>
        <v>-2.1400621643110494E-2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1.9587597013508398</v>
      </c>
      <c r="F17" s="10">
        <f t="shared" ref="F17:F18" si="2">$C$8/(E17*$B$8)</f>
        <v>5.7734794324087024E-3</v>
      </c>
      <c r="G17" s="10">
        <f t="shared" ref="G17:G18" si="3">F17*C17</f>
        <v>2.3093917729634809E-2</v>
      </c>
      <c r="H17" s="10">
        <f t="shared" ref="H17:H18" si="4">G17+1</f>
        <v>1.0230939177296348</v>
      </c>
      <c r="I17" s="10">
        <f t="shared" ref="I17:I18" si="5">C17*R24</f>
        <v>-9.5889959906221515E-3</v>
      </c>
      <c r="J17" s="10">
        <f t="shared" ref="J17:J18" si="6">G17*R24</f>
        <v>-5.5361871129306501E-5</v>
      </c>
      <c r="K17" s="10">
        <f t="shared" ref="K17:K18" si="7">H17*R24</f>
        <v>-2.4526108687848444E-3</v>
      </c>
      <c r="L17" s="10">
        <f t="shared" ref="L17:L18" si="8">E24*S24</f>
        <v>3.7776431038600973</v>
      </c>
      <c r="M17" s="10">
        <f t="shared" ref="M17:M18" si="9">I24*S24</f>
        <v>357.14595477060931</v>
      </c>
      <c r="N17" s="10">
        <f t="shared" ref="N17:N18" si="10">J24*S24</f>
        <v>357.76168535294028</v>
      </c>
      <c r="O17" s="10">
        <f t="shared" ref="O17:O18" si="11">N24*S24</f>
        <v>-1.9522635853987381E-2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1.6199764983018952</v>
      </c>
      <c r="F18" s="10">
        <f t="shared" si="2"/>
        <v>6.9808783402934239E-3</v>
      </c>
      <c r="G18" s="10">
        <f t="shared" si="3"/>
        <v>2.7923513361173696E-2</v>
      </c>
      <c r="H18" s="10">
        <f t="shared" si="4"/>
        <v>1.0279235133611737</v>
      </c>
      <c r="I18" s="10">
        <f t="shared" si="5"/>
        <v>-8.3668110269525114E-3</v>
      </c>
      <c r="J18" s="10">
        <f t="shared" si="6"/>
        <v>-5.8407689875380968E-5</v>
      </c>
      <c r="K18" s="10">
        <f t="shared" si="7"/>
        <v>-2.150110446613509E-3</v>
      </c>
      <c r="L18" s="10">
        <f t="shared" si="8"/>
        <v>4.838255004875502</v>
      </c>
      <c r="M18" s="10">
        <f t="shared" si="9"/>
        <v>378.30416123492677</v>
      </c>
      <c r="N18" s="10">
        <f t="shared" si="10"/>
        <v>379.22625293768351</v>
      </c>
      <c r="O18" s="10">
        <f t="shared" si="11"/>
        <v>-1.711475058246268E-2</v>
      </c>
    </row>
    <row r="19" spans="1:19" x14ac:dyDescent="0.25">
      <c r="I19" s="11">
        <f t="shared" ref="I19:O19" si="12">SUM(I16:I18)</f>
        <v>-2.8524321496834239E-2</v>
      </c>
      <c r="J19" s="13">
        <f t="shared" si="12"/>
        <v>-1.6018144531053889E-4</v>
      </c>
      <c r="K19" s="13">
        <f t="shared" si="12"/>
        <v>-7.2912618195190987E-3</v>
      </c>
      <c r="L19" s="13">
        <f t="shared" si="12"/>
        <v>11.01341494550184</v>
      </c>
      <c r="M19" s="13">
        <f t="shared" si="12"/>
        <v>1033.4450251325516</v>
      </c>
      <c r="N19" s="13">
        <f t="shared" si="12"/>
        <v>1035.2921562129259</v>
      </c>
      <c r="O19" s="13">
        <f t="shared" si="12"/>
        <v>-5.8038008079560555E-2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3.4881241805574725</v>
      </c>
      <c r="D23" s="10">
        <f>C23*$B$11/$G$2</f>
        <v>6.7512080914015593</v>
      </c>
      <c r="E23" s="10">
        <f>D23+1</f>
        <v>7.7512080914015593</v>
      </c>
      <c r="F23" s="10">
        <f>C39</f>
        <v>0.55736289077983492</v>
      </c>
      <c r="G23" s="10">
        <f>$F$23*C2</f>
        <v>3.0704890417007227</v>
      </c>
      <c r="H23" s="10">
        <f>G23*$B$10/$C$10</f>
        <v>124.29314554009537</v>
      </c>
      <c r="I23" s="10">
        <f>H23*E23</f>
        <v>963.4220354161389</v>
      </c>
      <c r="J23" s="10">
        <f>I23+1</f>
        <v>964.4220354161389</v>
      </c>
      <c r="K23" s="10">
        <f>C38</f>
        <v>0.48810588376093489</v>
      </c>
      <c r="L23" s="10">
        <f>$K$23*C2</f>
        <v>2.6889550633352286</v>
      </c>
      <c r="M23" s="10">
        <f>L23*$B$9/$C$9</f>
        <v>-7.1740928747727665E-5</v>
      </c>
      <c r="N23" s="10">
        <f>M23*J23</f>
        <v>-6.9188532525527702E-2</v>
      </c>
      <c r="O23" s="10">
        <f>H16/N23</f>
        <v>-14.70714956079464</v>
      </c>
      <c r="P23" s="10">
        <f>$D$2*B2/100/(1+G16)</f>
        <v>0.30137272453264247</v>
      </c>
      <c r="Q23" s="10">
        <f>$D$2*B2/100-P23</f>
        <v>5.2939421340238435E-3</v>
      </c>
      <c r="R23" s="10">
        <f>$D$2*B2/100/(1+$B$84*O23)</f>
        <v>-2.6421286198148935E-3</v>
      </c>
      <c r="S23" s="10">
        <f>$B$84*O23*R23</f>
        <v>0.3093087952864812</v>
      </c>
    </row>
    <row r="24" spans="1:19" x14ac:dyDescent="0.25">
      <c r="A24" s="4">
        <v>2</v>
      </c>
      <c r="C24" s="10">
        <f t="shared" ref="C24:C25" si="13">$B$23*C3</f>
        <v>2.6531974367839064</v>
      </c>
      <c r="D24" s="10">
        <f t="shared" ref="D24:D25" si="14">C24*$B$11/$G$2</f>
        <v>5.1352208453882051</v>
      </c>
      <c r="E24" s="10">
        <f t="shared" ref="E24:E25" si="15">D24+1</f>
        <v>6.1352208453882051</v>
      </c>
      <c r="G24" s="10">
        <f t="shared" ref="G24:G25" si="16">$F$23*C3</f>
        <v>2.3355285630374079</v>
      </c>
      <c r="H24" s="10">
        <f t="shared" ref="H24:H25" si="17">G24*$B$10/$C$10</f>
        <v>94.54200541222859</v>
      </c>
      <c r="I24" s="10">
        <f t="shared" ref="I24:I25" si="18">H24*E24</f>
        <v>580.03608236990931</v>
      </c>
      <c r="J24" s="10">
        <f t="shared" ref="J24:J25" si="19">I24+1</f>
        <v>581.03608236990931</v>
      </c>
      <c r="L24" s="10">
        <f t="shared" ref="L24:L25" si="20">$K$23*C3</f>
        <v>2.0453195793413315</v>
      </c>
      <c r="M24" s="10">
        <f t="shared" ref="M24:M25" si="21">L24*$B$9/$C$9</f>
        <v>-5.4568827946815616E-5</v>
      </c>
      <c r="N24" s="10">
        <f t="shared" ref="N24:N25" si="22">M24*J24</f>
        <v>-3.1706458009735365E-2</v>
      </c>
      <c r="O24" s="12">
        <f t="shared" ref="O24" si="23">H17/N24</f>
        <v>-32.267682420265835</v>
      </c>
      <c r="P24" s="12">
        <f>$D$2*B3/100/(1+G17)</f>
        <v>0.59948878857025278</v>
      </c>
      <c r="Q24" s="10">
        <f t="shared" ref="Q24:Q25" si="24">$D$2*B3/100-P24</f>
        <v>1.3844544763079836E-2</v>
      </c>
      <c r="R24" s="10">
        <f t="shared" ref="R24:R25" si="25">$D$2*B3/100/(1+$B$84*O24)</f>
        <v>-2.3972489976555379E-3</v>
      </c>
      <c r="S24" s="10">
        <f t="shared" ref="S24:S25" si="26">$B$84*O24*R24</f>
        <v>0.61573058233098821</v>
      </c>
    </row>
    <row r="25" spans="1:19" x14ac:dyDescent="0.25">
      <c r="A25" s="4">
        <v>3</v>
      </c>
      <c r="C25" s="10">
        <f t="shared" si="13"/>
        <v>2.1943056567789307</v>
      </c>
      <c r="D25" s="10">
        <f t="shared" si="14"/>
        <v>4.2470432066688977</v>
      </c>
      <c r="E25" s="10">
        <f t="shared" si="15"/>
        <v>5.2470432066688977</v>
      </c>
      <c r="G25" s="10">
        <f t="shared" si="16"/>
        <v>1.9315801630103691</v>
      </c>
      <c r="H25" s="10">
        <f t="shared" si="17"/>
        <v>78.190207182901744</v>
      </c>
      <c r="I25" s="10">
        <f t="shared" si="18"/>
        <v>410.26739542707827</v>
      </c>
      <c r="J25" s="10">
        <f t="shared" si="19"/>
        <v>411.26739542707827</v>
      </c>
      <c r="L25" s="10">
        <f t="shared" si="20"/>
        <v>1.6915651510313601</v>
      </c>
      <c r="M25" s="10">
        <f t="shared" si="21"/>
        <v>-4.5130711415369936E-5</v>
      </c>
      <c r="N25" s="10">
        <f t="shared" si="22"/>
        <v>-1.8560790137570303E-2</v>
      </c>
      <c r="O25" s="12">
        <f>H18/N25</f>
        <v>-55.381452284214767</v>
      </c>
      <c r="P25" s="12">
        <f>$D$2*B4/100/(1+G18)</f>
        <v>0.89500822584719586</v>
      </c>
      <c r="Q25" s="10">
        <f t="shared" si="24"/>
        <v>2.4991774152804513E-2</v>
      </c>
      <c r="R25" s="10">
        <f t="shared" si="25"/>
        <v>-2.0917027567381279E-3</v>
      </c>
      <c r="S25" s="10">
        <f t="shared" si="26"/>
        <v>0.92209170275673857</v>
      </c>
    </row>
    <row r="26" spans="1:19" x14ac:dyDescent="0.25">
      <c r="P26" s="23">
        <f>SUM(P23:P25)</f>
        <v>1.7958697389500911</v>
      </c>
      <c r="Q26" s="23">
        <f>SUM(Q23:Q25)</f>
        <v>4.4130261049908193E-2</v>
      </c>
      <c r="R26" s="23">
        <f>SUM(R23:R25)</f>
        <v>-7.1310803742085597E-3</v>
      </c>
      <c r="S26" s="23">
        <f>SUM(S23:S25)</f>
        <v>1.847131080374208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0.37050888240873731</v>
      </c>
      <c r="C30" s="4">
        <f>B30*C2</f>
        <v>2.0411180616941942</v>
      </c>
      <c r="D30" s="4">
        <f>S23/$S$26</f>
        <v>0.16745362501497116</v>
      </c>
      <c r="E30" s="4">
        <f>D30*C2</f>
        <v>0.92249507297146582</v>
      </c>
      <c r="F30" s="4">
        <f>G16*R23</f>
        <v>-4.6411884305851405E-5</v>
      </c>
      <c r="G30" s="4">
        <f>F30/$F$33</f>
        <v>0.2897456956757638</v>
      </c>
      <c r="H30" s="4">
        <f>C2*G30</f>
        <v>1.5961970166467578</v>
      </c>
      <c r="I30" s="4">
        <f>J23*S23</f>
        <v>298.30421792230203</v>
      </c>
      <c r="J30" s="4">
        <f>I30/$I$33</f>
        <v>0.28813530183932984</v>
      </c>
      <c r="K30" s="4">
        <f>C2*J30</f>
        <v>1.5873254238130934</v>
      </c>
      <c r="L30" s="4">
        <f>E23*S23</f>
        <v>2.3975168367662416</v>
      </c>
      <c r="M30" s="4">
        <f>L30/$L$33</f>
        <v>0.21769059357428905</v>
      </c>
      <c r="N30" s="4">
        <f>C2*M30</f>
        <v>1.1992484485573922</v>
      </c>
    </row>
    <row r="31" spans="1:19" x14ac:dyDescent="0.25">
      <c r="A31" s="4">
        <v>2</v>
      </c>
      <c r="B31" s="4">
        <f>R24/$R$26</f>
        <v>0.33616911770141078</v>
      </c>
      <c r="C31" s="4">
        <f t="shared" ref="C31" si="27">B31*C3</f>
        <v>1.408655993053664</v>
      </c>
      <c r="D31" s="4">
        <f t="shared" ref="D31:D32" si="28">S24/$S$26</f>
        <v>0.33334428123327775</v>
      </c>
      <c r="E31" s="4">
        <f t="shared" ref="E31:E32" si="29">D31*C3</f>
        <v>1.3968190258526298</v>
      </c>
      <c r="F31" s="4">
        <f t="shared" ref="F31:F32" si="30">G17*R24</f>
        <v>-5.5361871129306501E-5</v>
      </c>
      <c r="G31" s="4">
        <f t="shared" ref="G31:G32" si="31">F31/$F$33</f>
        <v>0.34561975028991732</v>
      </c>
      <c r="H31" s="4">
        <f t="shared" ref="H31:H32" si="32">C3*G31</f>
        <v>1.4482571626226439</v>
      </c>
      <c r="I31" s="4">
        <f t="shared" ref="I31:I32" si="33">J24*S24</f>
        <v>357.76168535294028</v>
      </c>
      <c r="J31" s="4">
        <f t="shared" ref="J31:J32" si="34">I31/$I$33</f>
        <v>0.34556591895916999</v>
      </c>
      <c r="K31" s="4">
        <f t="shared" ref="K31:K32" si="35">C3*J31</f>
        <v>1.4480315921502884</v>
      </c>
      <c r="L31" s="4">
        <f t="shared" ref="L31:L32" si="36">E24*S24</f>
        <v>3.7776431038600973</v>
      </c>
      <c r="M31" s="4">
        <f t="shared" ref="M31:M32" si="37">L31/$L$33</f>
        <v>0.34300379333323705</v>
      </c>
      <c r="N31" s="4">
        <f t="shared" ref="N31:N32" si="38">C3*M31</f>
        <v>1.4372954673015672</v>
      </c>
    </row>
    <row r="32" spans="1:19" x14ac:dyDescent="0.25">
      <c r="A32" s="4">
        <v>3</v>
      </c>
      <c r="B32" s="4">
        <f t="shared" ref="B32" si="39">R25/$R$26</f>
        <v>0.29332199988985186</v>
      </c>
      <c r="C32" s="4">
        <f>B32*C4</f>
        <v>1.0165279492666681</v>
      </c>
      <c r="D32" s="4">
        <f t="shared" si="28"/>
        <v>0.49920209375175101</v>
      </c>
      <c r="E32" s="4">
        <f t="shared" si="29"/>
        <v>1.7300198444768988</v>
      </c>
      <c r="F32" s="4">
        <f t="shared" si="30"/>
        <v>-5.8407689875380968E-5</v>
      </c>
      <c r="G32" s="4">
        <f t="shared" si="31"/>
        <v>0.36463455403431877</v>
      </c>
      <c r="H32" s="4">
        <f t="shared" si="32"/>
        <v>1.2636666038805908</v>
      </c>
      <c r="I32" s="4">
        <f t="shared" si="33"/>
        <v>379.22625293768351</v>
      </c>
      <c r="J32" s="4">
        <f t="shared" si="34"/>
        <v>0.36629877920150011</v>
      </c>
      <c r="K32" s="4">
        <f t="shared" si="35"/>
        <v>1.269434092841351</v>
      </c>
      <c r="L32" s="4">
        <f t="shared" si="36"/>
        <v>4.838255004875502</v>
      </c>
      <c r="M32" s="4">
        <f t="shared" si="37"/>
        <v>0.43930561309247401</v>
      </c>
      <c r="N32" s="4">
        <f t="shared" si="38"/>
        <v>1.5224443926671827</v>
      </c>
    </row>
    <row r="33" spans="1:14" x14ac:dyDescent="0.25">
      <c r="C33" s="11">
        <f>SUM(C30:C32)</f>
        <v>4.4663020040145263</v>
      </c>
      <c r="E33" s="11">
        <f>SUM(E30:E32)</f>
        <v>4.0493339433009945</v>
      </c>
      <c r="F33" s="11">
        <f>SUM(F30:F32)</f>
        <v>-1.6018144531053889E-4</v>
      </c>
      <c r="H33" s="11">
        <f>SUM(H30:H32)</f>
        <v>4.3081207831499926</v>
      </c>
      <c r="I33" s="11">
        <f>SUM(I30:I32)</f>
        <v>1035.2921562129259</v>
      </c>
      <c r="K33" s="11">
        <f>SUM(K30:K32)</f>
        <v>4.304791108804733</v>
      </c>
      <c r="L33" s="11">
        <f>SUM(L30:L32)</f>
        <v>11.01341494550184</v>
      </c>
      <c r="N33" s="11">
        <f>SUM(N30:N32)</f>
        <v>4.1589883085261423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0.22389887631896635</v>
      </c>
      <c r="E36" s="15">
        <f>ABS(D36-C36)/C36*100</f>
        <v>45.931825752548619</v>
      </c>
      <c r="F36">
        <v>24.99500088886807</v>
      </c>
      <c r="G36">
        <f>$C$43*F36^2+$B$43*F36+$A$43</f>
        <v>0.41242501583213231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0.23211976876582008</v>
      </c>
      <c r="E37" s="15">
        <f t="shared" ref="E37:E40" si="40">ABS(D37-C37)/C37*100</f>
        <v>50.343271735990548</v>
      </c>
      <c r="F37">
        <v>28.348426784761443</v>
      </c>
      <c r="G37">
        <f>$C$43*F37^2+$B$43*F37+$A$43</f>
        <v>0.46384759796471242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0.23229930900820406</v>
      </c>
      <c r="E38" s="15">
        <f t="shared" si="40"/>
        <v>52.408008848756282</v>
      </c>
      <c r="F38">
        <v>29.803045705449062</v>
      </c>
      <c r="G38">
        <f>$C$43*F38^2+$B$43*F38+$A$43</f>
        <v>0.48685261038659922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0.2404430899577063</v>
      </c>
      <c r="E39" s="15">
        <f t="shared" si="40"/>
        <v>56.860585099002535</v>
      </c>
      <c r="F39">
        <v>34.085567891538929</v>
      </c>
      <c r="G39">
        <f t="shared" ref="G39:G40" si="42">$C$43*F39^2+$B$43*F39+$A$43</f>
        <v>0.55703827276426032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0.2469541939494389</v>
      </c>
      <c r="E40" s="15">
        <f t="shared" si="40"/>
        <v>60.997363094670874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4.510192531977018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19.790845217763025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50.950936101477609</v>
      </c>
    </row>
    <row r="51" spans="1:5" x14ac:dyDescent="0.25">
      <c r="C51" s="28">
        <f>SUM(C48:C50)</f>
        <v>1.8399999999999994</v>
      </c>
      <c r="E51" s="28">
        <f>SUM(E48:E50)</f>
        <v>75.251973851217656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3.5347910013086771E-2</v>
      </c>
      <c r="C54" s="4">
        <f>$D$2*B2/100/(1+$B$54*O23)</f>
        <v>0.63871191143081518</v>
      </c>
      <c r="D54" s="27">
        <f>C57-$E$2</f>
        <v>-9.1844125630028373</v>
      </c>
      <c r="E54" s="4">
        <f>-O23*$D$2*B2/100/((1+$B$54*O23)^2)</f>
        <v>19.564644780699133</v>
      </c>
    </row>
    <row r="55" spans="1:5" x14ac:dyDescent="0.25">
      <c r="A55" s="4">
        <v>2</v>
      </c>
      <c r="C55" s="4">
        <f t="shared" ref="C55:C56" si="45">$D$2*B3/100/(1+$B$54*O24)</f>
        <v>-4.3624079554156454</v>
      </c>
      <c r="E55" s="4">
        <f t="shared" ref="E55:E56" si="46">-O24*$D$2*B3/100/((1+$B$54*O24)^2)</f>
        <v>1001.2067271826354</v>
      </c>
    </row>
    <row r="56" spans="1:5" x14ac:dyDescent="0.25">
      <c r="A56" s="4">
        <v>3</v>
      </c>
      <c r="C56" s="4">
        <f t="shared" si="45"/>
        <v>-0.96071651901800814</v>
      </c>
      <c r="E56" s="4">
        <f t="shared" si="46"/>
        <v>55.560613083098879</v>
      </c>
    </row>
    <row r="57" spans="1:5" x14ac:dyDescent="0.25">
      <c r="C57" s="28">
        <f>SUM(C54:C56)</f>
        <v>-4.6844125630028381</v>
      </c>
      <c r="E57" s="28">
        <f>SUM(E54:E56)</f>
        <v>1076.3319850464334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4.3880976660369039E-2</v>
      </c>
      <c r="C60" s="4">
        <f>$D$2*B2/100/(1+$B$60*O23)</f>
        <v>0.8647366357849724</v>
      </c>
      <c r="D60" s="27">
        <f>C63-$E$2</f>
        <v>-5.7531143441367778</v>
      </c>
      <c r="E60" s="4">
        <f>-O23*$D$2*B2/100/((1+$B$60*O23)^2)</f>
        <v>35.861599328439134</v>
      </c>
    </row>
    <row r="61" spans="1:5" x14ac:dyDescent="0.25">
      <c r="A61" s="4">
        <v>2</v>
      </c>
      <c r="C61" s="4">
        <f t="shared" ref="C61:C62" si="47">$D$2*B3/100/(1+$B$60*O24)</f>
        <v>-1.4745808024686806</v>
      </c>
      <c r="E61" s="4">
        <f t="shared" ref="E61:E62" si="48">-O24*$D$2*B3/100/((1+$B$60*O24)^2)</f>
        <v>114.39534613709478</v>
      </c>
    </row>
    <row r="62" spans="1:5" x14ac:dyDescent="0.25">
      <c r="A62" s="4">
        <v>3</v>
      </c>
      <c r="C62" s="4">
        <f t="shared" si="47"/>
        <v>-0.64327017745307014</v>
      </c>
      <c r="E62" s="4">
        <f t="shared" si="48"/>
        <v>24.909404667651945</v>
      </c>
    </row>
    <row r="63" spans="1:5" x14ac:dyDescent="0.25">
      <c r="C63" s="28">
        <f>SUM(C60:C62)</f>
        <v>-1.2531143441367782</v>
      </c>
      <c r="E63" s="28">
        <f>SUM(E60:E62)</f>
        <v>175.16635013318586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7.6724695444042146E-2</v>
      </c>
      <c r="C66" s="4">
        <f>$D$2*B2/100/(1+$B$66*O23)</f>
        <v>-2.3883404580840382</v>
      </c>
      <c r="D66" s="27">
        <f>C69-$E$2</f>
        <v>-7.5871076583720516</v>
      </c>
      <c r="E66" s="4">
        <f>-O23*$D$2*B2/100/((1+$B$66*O23)^2)</f>
        <v>273.56114159975675</v>
      </c>
    </row>
    <row r="67" spans="1:5" x14ac:dyDescent="0.25">
      <c r="A67" s="4">
        <v>2</v>
      </c>
      <c r="C67" s="4">
        <f t="shared" ref="C67:C68" si="49">$D$2*B3/100/(1+$B$66*O24)</f>
        <v>-0.41561404887643455</v>
      </c>
      <c r="E67" s="4">
        <f t="shared" ref="E67:E68" si="50">-O24*$D$2*B3/100/((1+$B$66*O24)^2)</f>
        <v>9.0876510927498781</v>
      </c>
    </row>
    <row r="68" spans="1:5" x14ac:dyDescent="0.25">
      <c r="A68" s="4">
        <v>3</v>
      </c>
      <c r="C68" s="4">
        <f t="shared" si="49"/>
        <v>-0.2831531514115791</v>
      </c>
      <c r="E68" s="4">
        <f t="shared" si="50"/>
        <v>4.8263555436081731</v>
      </c>
    </row>
    <row r="69" spans="1:5" x14ac:dyDescent="0.25">
      <c r="C69" s="28">
        <f>SUM(C66:C68)</f>
        <v>-3.087107658372052</v>
      </c>
      <c r="E69" s="28">
        <f>SUM(E66:E68)</f>
        <v>287.47514823611482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0.10311691649314812</v>
      </c>
      <c r="C72" s="4">
        <f>$D$2*B2/100/(1+$B$72*O23)</f>
        <v>-0.5936756484283211</v>
      </c>
      <c r="D72" s="27">
        <f>C75-$E$2</f>
        <v>-5.5525066379211916</v>
      </c>
      <c r="E72" s="4">
        <f>-O23*$D$2*B2/100/((1+$B$72*O23)^2)</f>
        <v>16.902868267296522</v>
      </c>
    </row>
    <row r="73" spans="1:5" x14ac:dyDescent="0.25">
      <c r="A73" s="4">
        <v>2</v>
      </c>
      <c r="C73" s="4">
        <f t="shared" ref="C73:C74" si="51">$D$2*B3/100/(1+$B$72*O24)</f>
        <v>-0.26353360573843443</v>
      </c>
      <c r="E73" s="4">
        <f t="shared" ref="E73:E74" si="52">-O24*$D$2*B3/100/((1+$B$72*O24)^2)</f>
        <v>3.6537868973714605</v>
      </c>
    </row>
    <row r="74" spans="1:5" x14ac:dyDescent="0.25">
      <c r="A74" s="4">
        <v>3</v>
      </c>
      <c r="C74" s="4">
        <f t="shared" si="51"/>
        <v>-0.19529738375443598</v>
      </c>
      <c r="E74" s="4">
        <f t="shared" si="52"/>
        <v>2.2959866773072291</v>
      </c>
    </row>
    <row r="75" spans="1:5" x14ac:dyDescent="0.25">
      <c r="C75" s="28">
        <f>SUM(C72:C74)</f>
        <v>-1.0525066379211916</v>
      </c>
      <c r="E75" s="28">
        <f>SUM(E72:E74)</f>
        <v>22.852641841975213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0.34608692741426944</v>
      </c>
      <c r="C78" s="4">
        <f>$D$2*B2/100/(1+$B$78*O23)</f>
        <v>-7.4980501355957158E-2</v>
      </c>
      <c r="D78" s="27">
        <f>C81-$E$2</f>
        <v>-4.6859457216382916</v>
      </c>
      <c r="E78" s="4">
        <f>-O23*$D$2*B2/100/((1+$B$78*O23)^2)</f>
        <v>0.26962404277160945</v>
      </c>
    </row>
    <row r="79" spans="1:5" x14ac:dyDescent="0.25">
      <c r="A79" s="4">
        <v>2</v>
      </c>
      <c r="C79" s="4">
        <f t="shared" ref="C79:C80" si="53">$D$2*B3/100/(1+$B$78*O24)</f>
        <v>-6.0323380811067681E-2</v>
      </c>
      <c r="E79" s="4">
        <f t="shared" ref="E79:E80" si="54">-O24*$D$2*B3/100/((1+$B$78*O24)^2)</f>
        <v>0.19144434950239217</v>
      </c>
    </row>
    <row r="80" spans="1:5" x14ac:dyDescent="0.25">
      <c r="A80" s="4">
        <v>3</v>
      </c>
      <c r="C80" s="4">
        <f t="shared" si="53"/>
        <v>-5.064183947126711E-2</v>
      </c>
      <c r="E80" s="4">
        <f t="shared" si="54"/>
        <v>0.15438157145968495</v>
      </c>
    </row>
    <row r="81" spans="1:5" x14ac:dyDescent="0.25">
      <c r="C81" s="28">
        <f>SUM(C78:C80)</f>
        <v>-0.18594572163829193</v>
      </c>
      <c r="E81" s="28">
        <f>SUM(E78:E80)</f>
        <v>0.61544996373368654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7.9599402018714649</v>
      </c>
      <c r="C84" s="4">
        <f>$D$2*B2/100/(1+$B$84*O23)</f>
        <v>-2.6421286198148935E-3</v>
      </c>
      <c r="D84" s="29">
        <f>C87-$E$2</f>
        <v>-4.5071310803742088</v>
      </c>
      <c r="E84" s="4">
        <f>-O23*$D$2*B2/100/((1+$B$84*O23)^2)</f>
        <v>3.3478797237263826E-4</v>
      </c>
    </row>
    <row r="85" spans="1:5" x14ac:dyDescent="0.25">
      <c r="A85" s="4">
        <v>2</v>
      </c>
      <c r="C85" s="4">
        <f t="shared" ref="C85:C86" si="55">$D$2*B3/100/(1+$B$84*O24)</f>
        <v>-2.3972489976555379E-3</v>
      </c>
      <c r="E85" s="4">
        <f t="shared" ref="E85:E86" si="56">-O24*$D$2*B3/100/((1+$B$84*O24)^2)</f>
        <v>3.0234131459846026E-4</v>
      </c>
    </row>
    <row r="86" spans="1:5" x14ac:dyDescent="0.25">
      <c r="A86" s="4">
        <v>3</v>
      </c>
      <c r="C86" s="4">
        <f t="shared" si="55"/>
        <v>-2.0917027567381279E-3</v>
      </c>
      <c r="E86" s="4">
        <f t="shared" si="56"/>
        <v>2.6337615333059421E-4</v>
      </c>
    </row>
    <row r="87" spans="1:5" x14ac:dyDescent="0.25">
      <c r="C87" s="28">
        <f>SUM(C84:C86)</f>
        <v>-7.1310803742085597E-3</v>
      </c>
      <c r="E87" s="28">
        <f>SUM(E84:E86)</f>
        <v>9.0050544030169269E-4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6" workbookViewId="0">
      <selection activeCell="G36" sqref="G3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-5.7521367126784628E-3</v>
      </c>
      <c r="I2" s="22">
        <f>S26</f>
        <v>1.8457521367126779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Лист5!D7</f>
        <v>0</v>
      </c>
      <c r="C7" s="10">
        <f>Лист5!E7</f>
        <v>-7.1310803742085597E-3</v>
      </c>
      <c r="D7" s="4">
        <f>B7</f>
        <v>0</v>
      </c>
      <c r="E7" s="4">
        <f>H2</f>
        <v>-5.7521367126784628E-3</v>
      </c>
    </row>
    <row r="8" spans="1:15" x14ac:dyDescent="0.25">
      <c r="A8" s="4">
        <v>1</v>
      </c>
      <c r="B8" s="10">
        <f>Лист5!D8</f>
        <v>-2.8524321496834239E-2</v>
      </c>
      <c r="C8" s="10">
        <f>Лист5!E8</f>
        <v>-1.6018144531053889E-4</v>
      </c>
      <c r="D8" s="4">
        <f>I19</f>
        <v>-2.3008546850713851E-2</v>
      </c>
      <c r="E8" s="4">
        <f>J19</f>
        <v>-6.468406953976882E-5</v>
      </c>
    </row>
    <row r="9" spans="1:15" x14ac:dyDescent="0.25">
      <c r="A9" s="4">
        <v>2</v>
      </c>
      <c r="B9" s="10">
        <f>Лист5!D9</f>
        <v>-7.2912618195190987E-3</v>
      </c>
      <c r="C9" s="10">
        <f>Лист5!E9</f>
        <v>1035.2921562129259</v>
      </c>
      <c r="D9" s="10">
        <f>K19</f>
        <v>-5.8168207822182324E-3</v>
      </c>
      <c r="E9" s="10">
        <f>N19</f>
        <v>2401.0514426971522</v>
      </c>
    </row>
    <row r="10" spans="1:15" x14ac:dyDescent="0.25">
      <c r="A10" s="4">
        <v>3</v>
      </c>
      <c r="B10" s="10">
        <f>Лист5!D10</f>
        <v>1033.4450251325516</v>
      </c>
      <c r="C10" s="10">
        <f>Лист5!E10</f>
        <v>11.01341494550184</v>
      </c>
      <c r="D10" s="10">
        <f>M19</f>
        <v>2399.20569056044</v>
      </c>
      <c r="E10" s="10">
        <f>L19</f>
        <v>11.037248760739869</v>
      </c>
    </row>
    <row r="11" spans="1:15" x14ac:dyDescent="0.25">
      <c r="A11" s="4">
        <v>4</v>
      </c>
      <c r="B11" s="10">
        <f>Лист5!D11</f>
        <v>18</v>
      </c>
      <c r="C11" s="10">
        <f>Лист5!E11</f>
        <v>1.847131080374208</v>
      </c>
      <c r="D11" s="4">
        <f>B11</f>
        <v>18</v>
      </c>
      <c r="E11" s="10">
        <f>I2</f>
        <v>1.8457521367126779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2.1976173318034521E-3</v>
      </c>
      <c r="G16" s="10">
        <f>F16*C16</f>
        <v>8.7904693272138085E-3</v>
      </c>
      <c r="H16" s="10">
        <f>G16+1</f>
        <v>1.0087904693272138</v>
      </c>
      <c r="I16" s="10">
        <f>C16*R23</f>
        <v>-8.5029670801070791E-3</v>
      </c>
      <c r="J16" s="10">
        <f>G16*R23</f>
        <v>-1.8686267826997508E-5</v>
      </c>
      <c r="K16" s="10">
        <f>H16*R23</f>
        <v>-2.1444280378537673E-3</v>
      </c>
      <c r="L16" s="10">
        <f>E23*S23</f>
        <v>2.4009740858764332</v>
      </c>
      <c r="M16" s="10">
        <f>I23*S23</f>
        <v>691.36499508676025</v>
      </c>
      <c r="N16" s="10">
        <f>J23*S23</f>
        <v>691.67378749519696</v>
      </c>
      <c r="O16" s="10">
        <f>N23*S23</f>
        <v>-1.3064960226273535E-2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2.8891789387403021E-3</v>
      </c>
      <c r="G17" s="10">
        <f t="shared" ref="G17:G18" si="3">F17*C17</f>
        <v>1.1556715754961209E-2</v>
      </c>
      <c r="H17" s="10">
        <f t="shared" ref="H17:H18" si="4">G17+1</f>
        <v>1.0115567157549612</v>
      </c>
      <c r="I17" s="10">
        <f t="shared" ref="I17:I18" si="5">C17*R24</f>
        <v>-7.7387452426312493E-3</v>
      </c>
      <c r="J17" s="10">
        <f t="shared" ref="J17:J18" si="6">G17*R24</f>
        <v>-2.2358619767286915E-5</v>
      </c>
      <c r="K17" s="10">
        <f t="shared" ref="K17:K18" si="7">H17*R24</f>
        <v>-1.9570449304250992E-3</v>
      </c>
      <c r="L17" s="10">
        <f t="shared" ref="L17:L18" si="8">E24*S24</f>
        <v>3.7861111196661525</v>
      </c>
      <c r="M17" s="10">
        <f t="shared" ref="M17:M18" si="9">I24*S24</f>
        <v>829.26035132068989</v>
      </c>
      <c r="N17" s="10">
        <f t="shared" ref="N17:N18" si="10">J24*S24</f>
        <v>829.87561934033386</v>
      </c>
      <c r="O17" s="10">
        <f t="shared" ref="O17:O18" si="11">N24*S24</f>
        <v>-1.1923325812613609E-2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3.4933885035543602E-3</v>
      </c>
      <c r="G18" s="10">
        <f t="shared" si="3"/>
        <v>1.3973554014217441E-2</v>
      </c>
      <c r="H18" s="10">
        <f t="shared" si="4"/>
        <v>1.0139735540142174</v>
      </c>
      <c r="I18" s="10">
        <f t="shared" si="5"/>
        <v>-6.7668345279755246E-3</v>
      </c>
      <c r="J18" s="10">
        <f t="shared" si="6"/>
        <v>-2.3639181945484393E-5</v>
      </c>
      <c r="K18" s="10">
        <f t="shared" si="7"/>
        <v>-1.7153478139393654E-3</v>
      </c>
      <c r="L18" s="10">
        <f t="shared" si="8"/>
        <v>4.8501635551972839</v>
      </c>
      <c r="M18" s="10">
        <f t="shared" si="9"/>
        <v>878.5803441529896</v>
      </c>
      <c r="N18" s="10">
        <f t="shared" si="10"/>
        <v>879.50203586162161</v>
      </c>
      <c r="O18" s="10">
        <f t="shared" si="11"/>
        <v>-1.0450782478004192E-2</v>
      </c>
    </row>
    <row r="19" spans="1:19" x14ac:dyDescent="0.25">
      <c r="I19" s="11">
        <f t="shared" ref="I19:O19" si="12">SUM(I16:I18)</f>
        <v>-2.3008546850713851E-2</v>
      </c>
      <c r="J19" s="13">
        <f t="shared" si="12"/>
        <v>-6.468406953976882E-5</v>
      </c>
      <c r="K19" s="13">
        <f t="shared" si="12"/>
        <v>-5.8168207822182324E-3</v>
      </c>
      <c r="L19" s="13">
        <f t="shared" si="12"/>
        <v>11.037248760739869</v>
      </c>
      <c r="M19" s="13">
        <f t="shared" si="12"/>
        <v>2399.20569056044</v>
      </c>
      <c r="N19" s="13">
        <f t="shared" si="12"/>
        <v>2401.0514426971522</v>
      </c>
      <c r="O19" s="13">
        <f t="shared" si="12"/>
        <v>-3.5439068516891332E-2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287.95187717921146</v>
      </c>
      <c r="I23" s="10">
        <f>H23*E23</f>
        <v>2238.9313214884301</v>
      </c>
      <c r="J23" s="10">
        <f>I23+1</f>
        <v>2239.9313214884301</v>
      </c>
      <c r="K23" s="10">
        <f>C38</f>
        <v>0.48685261038659922</v>
      </c>
      <c r="L23" s="10">
        <f>$K$23*C2</f>
        <v>2.6820508323112207</v>
      </c>
      <c r="M23" s="10">
        <f>L23*$B$9/$C$9</f>
        <v>-1.8888904657767239E-5</v>
      </c>
      <c r="N23" s="10">
        <f>M23*J23</f>
        <v>-4.2309849171541535E-2</v>
      </c>
      <c r="O23" s="10">
        <f>H16/N23</f>
        <v>-23.842922843736982</v>
      </c>
      <c r="P23" s="10">
        <f>$D$2*B2/100/(1+G16)</f>
        <v>0.30399441310264314</v>
      </c>
      <c r="Q23" s="10">
        <f>$D$2*B2/100-P23</f>
        <v>2.6722535640231748E-3</v>
      </c>
      <c r="R23" s="10">
        <f>$D$2*B2/100/(1+$B$84*O23)</f>
        <v>-2.1257417700267698E-3</v>
      </c>
      <c r="S23" s="10">
        <f>$B$84*O23*R23</f>
        <v>0.30879240843669309</v>
      </c>
    </row>
    <row r="24" spans="1:19" x14ac:dyDescent="0.25">
      <c r="A24" s="4">
        <v>2</v>
      </c>
      <c r="C24" s="10">
        <f t="shared" ref="C24:C25" si="13">$B$23*C3</f>
        <v>2.662691514438527</v>
      </c>
      <c r="D24" s="10">
        <f t="shared" ref="D24:D25" si="14">C24*$B$11/$G$2</f>
        <v>5.1535964795584395</v>
      </c>
      <c r="E24" s="10">
        <f t="shared" ref="E24:E25" si="15">D24+1</f>
        <v>6.1535964795584395</v>
      </c>
      <c r="G24" s="10">
        <f t="shared" ref="G24:G25" si="16">$F$23*C3</f>
        <v>2.3341683098522878</v>
      </c>
      <c r="H24" s="10">
        <f t="shared" ref="H24:H25" si="17">G24*$B$10/$C$10</f>
        <v>219.02694482823617</v>
      </c>
      <c r="I24" s="10">
        <f t="shared" ref="I24:I25" si="18">H24*E24</f>
        <v>1347.8034366234747</v>
      </c>
      <c r="J24" s="10">
        <f t="shared" ref="J24:J25" si="19">I24+1</f>
        <v>1348.8034366234747</v>
      </c>
      <c r="L24" s="10">
        <f t="shared" ref="L24:L25" si="20">$K$23*C3</f>
        <v>2.0400679635422243</v>
      </c>
      <c r="M24" s="10">
        <f t="shared" ref="M24:M25" si="21">L24*$B$9/$C$9</f>
        <v>-1.4367605861335498E-5</v>
      </c>
      <c r="N24" s="10">
        <f t="shared" ref="N24:N25" si="22">M24*J24</f>
        <v>-1.9379076161820899E-2</v>
      </c>
      <c r="O24" s="12">
        <f t="shared" ref="O24" si="23">H17/N24</f>
        <v>-52.19839724598684</v>
      </c>
      <c r="P24" s="12">
        <f>$D$2*B3/100/(1+G17)</f>
        <v>0.60632619385614961</v>
      </c>
      <c r="Q24" s="10">
        <f t="shared" ref="Q24:Q25" si="24">$D$2*B3/100-P24</f>
        <v>7.0071394771830109E-3</v>
      </c>
      <c r="R24" s="10">
        <f t="shared" ref="R24:R25" si="25">$D$2*B3/100/(1+$B$84*O24)</f>
        <v>-1.9346863106578123E-3</v>
      </c>
      <c r="S24" s="10">
        <f t="shared" ref="S24:S25" si="26">$B$84*O24*R24</f>
        <v>0.61526801964399047</v>
      </c>
    </row>
    <row r="25" spans="1:19" x14ac:dyDescent="0.25">
      <c r="A25" s="4">
        <v>3</v>
      </c>
      <c r="C25" s="10">
        <f t="shared" si="13"/>
        <v>2.2021576575439714</v>
      </c>
      <c r="D25" s="10">
        <f t="shared" si="14"/>
        <v>4.2622406275044602</v>
      </c>
      <c r="E25" s="10">
        <f t="shared" si="15"/>
        <v>5.2622406275044602</v>
      </c>
      <c r="G25" s="10">
        <f t="shared" si="16"/>
        <v>1.9304551765252402</v>
      </c>
      <c r="H25" s="10">
        <f t="shared" si="17"/>
        <v>181.14447773859715</v>
      </c>
      <c r="I25" s="10">
        <f t="shared" si="18"/>
        <v>953.22583020412321</v>
      </c>
      <c r="J25" s="10">
        <f t="shared" si="19"/>
        <v>954.22583020412321</v>
      </c>
      <c r="L25" s="10">
        <f t="shared" si="20"/>
        <v>1.6872218443119105</v>
      </c>
      <c r="M25" s="10">
        <f t="shared" si="21"/>
        <v>-1.1882613174130832E-5</v>
      </c>
      <c r="N25" s="10">
        <f t="shared" si="22"/>
        <v>-1.1338696421079444E-2</v>
      </c>
      <c r="O25" s="12">
        <f>H18/N25</f>
        <v>-89.425937194082408</v>
      </c>
      <c r="P25" s="12">
        <f>$D$2*B4/100/(1+G18)</f>
        <v>0.90732149409401719</v>
      </c>
      <c r="Q25" s="10">
        <f t="shared" si="24"/>
        <v>1.2678505905983184E-2</v>
      </c>
      <c r="R25" s="10">
        <f t="shared" si="25"/>
        <v>-1.6917086319938812E-3</v>
      </c>
      <c r="S25" s="10">
        <f t="shared" si="26"/>
        <v>0.92169170863199434</v>
      </c>
    </row>
    <row r="26" spans="1:19" x14ac:dyDescent="0.25">
      <c r="P26" s="23">
        <f>SUM(P23:P25)</f>
        <v>1.8176421010528099</v>
      </c>
      <c r="Q26" s="23">
        <f>SUM(Q23:Q25)</f>
        <v>2.235789894718937E-2</v>
      </c>
      <c r="R26" s="23">
        <f>SUM(R23:R25)</f>
        <v>-5.7521367126784628E-3</v>
      </c>
      <c r="S26" s="23">
        <f>SUM(S23:S25)</f>
        <v>1.8457521367126779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0.36955689271803233</v>
      </c>
      <c r="C30" s="4">
        <f>B30*C2</f>
        <v>2.0358735899837939</v>
      </c>
      <c r="D30" s="4">
        <f>S23/$S$26</f>
        <v>0.16729895758737068</v>
      </c>
      <c r="E30" s="4">
        <f>D30*C2</f>
        <v>0.92164301652958314</v>
      </c>
      <c r="F30" s="4">
        <f>G16*R23</f>
        <v>-1.8686267826997508E-5</v>
      </c>
      <c r="G30" s="4">
        <f>F30/$F$33</f>
        <v>0.28888516075057535</v>
      </c>
      <c r="H30" s="4">
        <f>C2*G30</f>
        <v>1.5914563654453564</v>
      </c>
      <c r="I30" s="4">
        <f>J23*S23</f>
        <v>691.67378749519696</v>
      </c>
      <c r="J30" s="4">
        <f>I30/$I$33</f>
        <v>0.28807120713674716</v>
      </c>
      <c r="K30" s="4">
        <f>C2*J30</f>
        <v>1.5869723287556958</v>
      </c>
      <c r="L30" s="4">
        <f>E23*S23</f>
        <v>2.4009740858764332</v>
      </c>
      <c r="M30" s="4">
        <f>L30/$L$33</f>
        <v>0.21753374757818603</v>
      </c>
      <c r="N30" s="4">
        <f>C2*M30</f>
        <v>1.1983843904720124</v>
      </c>
    </row>
    <row r="31" spans="1:19" x14ac:dyDescent="0.25">
      <c r="A31" s="4">
        <v>2</v>
      </c>
      <c r="B31" s="4">
        <f>R24/$R$26</f>
        <v>0.33634219895947715</v>
      </c>
      <c r="C31" s="4">
        <f t="shared" ref="C31" si="27">B31*C3</f>
        <v>1.4093812588161096</v>
      </c>
      <c r="D31" s="4">
        <f t="shared" ref="D31:D32" si="28">S24/$S$26</f>
        <v>0.33334271021882456</v>
      </c>
      <c r="E31" s="4">
        <f t="shared" ref="E31:E32" si="29">D31*C3</f>
        <v>1.3968124428002073</v>
      </c>
      <c r="F31" s="4">
        <f t="shared" ref="F31:F32" si="30">G17*R24</f>
        <v>-2.2358619767286915E-5</v>
      </c>
      <c r="G31" s="4">
        <f t="shared" ref="G31:G32" si="31">F31/$F$33</f>
        <v>0.34565882954442856</v>
      </c>
      <c r="H31" s="4">
        <f t="shared" ref="H31:H32" si="32">C3*G31</f>
        <v>1.4484209171829907</v>
      </c>
      <c r="I31" s="4">
        <f t="shared" ref="I31:I32" si="33">J24*S24</f>
        <v>829.87561934033386</v>
      </c>
      <c r="J31" s="4">
        <f t="shared" ref="J31:J32" si="34">I31/$I$33</f>
        <v>0.34563008712887755</v>
      </c>
      <c r="K31" s="4">
        <f t="shared" ref="K31:K32" si="35">C3*J31</f>
        <v>1.4483004772800108</v>
      </c>
      <c r="L31" s="4">
        <f t="shared" ref="L31:L32" si="36">E24*S24</f>
        <v>3.7861111196661525</v>
      </c>
      <c r="M31" s="4">
        <f t="shared" ref="M31:M32" si="37">L31/$L$33</f>
        <v>0.3430303331690383</v>
      </c>
      <c r="N31" s="4">
        <f t="shared" ref="N31:N32" si="38">C3*M31</f>
        <v>1.4374066776917771</v>
      </c>
    </row>
    <row r="32" spans="1:19" x14ac:dyDescent="0.25">
      <c r="A32" s="4">
        <v>3</v>
      </c>
      <c r="B32" s="4">
        <f t="shared" ref="B32" si="39">R25/$R$26</f>
        <v>0.29410090832249064</v>
      </c>
      <c r="C32" s="4">
        <f>B32*C4</f>
        <v>1.0192273110328982</v>
      </c>
      <c r="D32" s="4">
        <f t="shared" si="28"/>
        <v>0.49935833219380477</v>
      </c>
      <c r="E32" s="4">
        <f t="shared" si="29"/>
        <v>1.7305612997484339</v>
      </c>
      <c r="F32" s="4">
        <f t="shared" si="30"/>
        <v>-2.3639181945484393E-5</v>
      </c>
      <c r="G32" s="4">
        <f t="shared" si="31"/>
        <v>0.36545600970499603</v>
      </c>
      <c r="H32" s="4">
        <f t="shared" si="32"/>
        <v>1.266513416082337</v>
      </c>
      <c r="I32" s="4">
        <f t="shared" si="33"/>
        <v>879.50203586162161</v>
      </c>
      <c r="J32" s="4">
        <f t="shared" si="34"/>
        <v>0.3662987057343754</v>
      </c>
      <c r="K32" s="4">
        <f t="shared" si="35"/>
        <v>1.2694338382358812</v>
      </c>
      <c r="L32" s="4">
        <f t="shared" si="36"/>
        <v>4.8501635551972839</v>
      </c>
      <c r="M32" s="4">
        <f t="shared" si="37"/>
        <v>0.4394359192527757</v>
      </c>
      <c r="N32" s="4">
        <f t="shared" si="38"/>
        <v>1.5228959777987379</v>
      </c>
    </row>
    <row r="33" spans="1:14" x14ac:dyDescent="0.25">
      <c r="C33" s="11">
        <f>SUM(C30:C32)</f>
        <v>4.4644821598328015</v>
      </c>
      <c r="E33" s="11">
        <f>SUM(E30:E32)</f>
        <v>4.0490167590782242</v>
      </c>
      <c r="F33" s="11">
        <f>SUM(F30:F32)</f>
        <v>-6.468406953976882E-5</v>
      </c>
      <c r="H33" s="11">
        <f>SUM(H30:H32)</f>
        <v>4.3063906987106844</v>
      </c>
      <c r="I33" s="11">
        <f>SUM(I30:I32)</f>
        <v>2401.0514426971522</v>
      </c>
      <c r="K33" s="11">
        <f>SUM(K30:K32)</f>
        <v>4.3047066442715876</v>
      </c>
      <c r="L33" s="11">
        <f>SUM(L30:L32)</f>
        <v>11.037248760739869</v>
      </c>
      <c r="N33" s="11">
        <f>SUM(N30:N32)</f>
        <v>4.1586870459625276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0.22399014358194921</v>
      </c>
      <c r="E36" s="15">
        <f>ABS(D36-C36)/C36*100</f>
        <v>45.689486577332396</v>
      </c>
      <c r="F36">
        <v>24.993714695699747</v>
      </c>
      <c r="G36">
        <f>$C$43*F36^2+$B$43*F36+$A$43</f>
        <v>0.4124057243860012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0.23221302245042372</v>
      </c>
      <c r="E37" s="15">
        <f t="shared" ref="E37:E40" si="41">ABS(D37-C37)/C37*100</f>
        <v>49.937646875970351</v>
      </c>
      <c r="F37">
        <v>28.345792961870536</v>
      </c>
      <c r="G37">
        <f>$C$43*F37^2+$B$43*F37+$A$43</f>
        <v>0.46380632748242834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0.23230386705461856</v>
      </c>
      <c r="E38" s="15">
        <f t="shared" si="41"/>
        <v>52.284559618536072</v>
      </c>
      <c r="F38">
        <v>29.799683102888515</v>
      </c>
      <c r="G38">
        <f>$C$43*F38^2+$B$43*F38+$A$43</f>
        <v>0.48679894233214305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0.24046050807570449</v>
      </c>
      <c r="E39" s="15">
        <f t="shared" si="41"/>
        <v>56.832318382283241</v>
      </c>
      <c r="F39">
        <v>34.083313934374395</v>
      </c>
      <c r="G39">
        <f t="shared" ref="G39:G40" si="42">$C$43*F39^2+$B$43*F39+$A$43</f>
        <v>0.55700036821865595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0.24697353938037397</v>
      </c>
      <c r="E40" s="15">
        <f t="shared" si="41"/>
        <v>61.133386253191034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7.311829672079333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32.015016977538565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82.271862218555853</v>
      </c>
    </row>
    <row r="51" spans="1:5" x14ac:dyDescent="0.25">
      <c r="C51" s="28">
        <f>SUM(C48:C50)</f>
        <v>1.8399999999999994</v>
      </c>
      <c r="E51" s="28">
        <f>SUM(E48:E50)</f>
        <v>121.59870886817376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2.1875232268162733E-2</v>
      </c>
      <c r="C54" s="4">
        <f>$D$2*B2/100/(1+$B$54*O23)</f>
        <v>0.64098474228488134</v>
      </c>
      <c r="D54" s="27">
        <f>C57-$E$2</f>
        <v>-9.1448971719556855</v>
      </c>
      <c r="E54" s="4">
        <f>-O23*$D$2*B2/100/((1+$B$54*O23)^2)</f>
        <v>31.943926987890901</v>
      </c>
    </row>
    <row r="55" spans="1:5" x14ac:dyDescent="0.25">
      <c r="A55" s="4">
        <v>2</v>
      </c>
      <c r="C55" s="4">
        <f t="shared" ref="C55:C56" si="45">$D$2*B3/100/(1+$B$54*O24)</f>
        <v>-4.3237533313355723</v>
      </c>
      <c r="E55" s="4">
        <f t="shared" ref="E55:E56" si="46">-O24*$D$2*B3/100/((1+$B$54*O24)^2)</f>
        <v>1591.0448390084618</v>
      </c>
    </row>
    <row r="56" spans="1:5" x14ac:dyDescent="0.25">
      <c r="A56" s="4">
        <v>3</v>
      </c>
      <c r="C56" s="4">
        <f t="shared" si="45"/>
        <v>-0.96212858290499481</v>
      </c>
      <c r="E56" s="4">
        <f t="shared" si="46"/>
        <v>89.979154234333279</v>
      </c>
    </row>
    <row r="57" spans="1:5" x14ac:dyDescent="0.25">
      <c r="C57" s="28">
        <f>SUM(C54:C56)</f>
        <v>-4.6448971719556855</v>
      </c>
      <c r="E57" s="28">
        <f>SUM(E54:E56)</f>
        <v>1712.9679202306859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2.7213859491680228E-2</v>
      </c>
      <c r="C60" s="4">
        <f>$D$2*B2/100/(1+$B$60*O23)</f>
        <v>0.8733407705969477</v>
      </c>
      <c r="D60" s="27">
        <f>C63-$E$2</f>
        <v>-5.7269013692650841</v>
      </c>
      <c r="E60" s="4">
        <f>-O23*$D$2*B2/100/((1+$B$60*O23)^2)</f>
        <v>59.300777951720811</v>
      </c>
    </row>
    <row r="61" spans="1:5" x14ac:dyDescent="0.25">
      <c r="A61" s="4">
        <v>2</v>
      </c>
      <c r="C61" s="4">
        <f t="shared" ref="C61:C62" si="47">$D$2*B3/100/(1+$B$60*O24)</f>
        <v>-1.4585122099463423</v>
      </c>
      <c r="E61" s="4">
        <f t="shared" ref="E61:E62" si="48">-O24*$D$2*B3/100/((1+$B$60*O24)^2)</f>
        <v>181.04258341872278</v>
      </c>
    </row>
    <row r="62" spans="1:5" x14ac:dyDescent="0.25">
      <c r="A62" s="4">
        <v>3</v>
      </c>
      <c r="C62" s="4">
        <f t="shared" si="47"/>
        <v>-0.64172992991568978</v>
      </c>
      <c r="E62" s="4">
        <f t="shared" si="48"/>
        <v>40.029508988051056</v>
      </c>
    </row>
    <row r="63" spans="1:5" x14ac:dyDescent="0.25">
      <c r="C63" s="28">
        <f>SUM(C60:C62)</f>
        <v>-1.2269013692650845</v>
      </c>
      <c r="E63" s="28">
        <f>SUM(E60:E62)</f>
        <v>280.37287035849465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4.7639877750659657E-2</v>
      </c>
      <c r="C66" s="4">
        <f>$D$2*B2/100/(1+$B$66*O23)</f>
        <v>-2.2569941695851026</v>
      </c>
      <c r="D66" s="27">
        <f>C69-$E$2</f>
        <v>-7.4517217156060465</v>
      </c>
      <c r="E66" s="4">
        <f>-O23*$D$2*B2/100/((1+$B$66*O23)^2)</f>
        <v>396.05344487032136</v>
      </c>
    </row>
    <row r="67" spans="1:5" x14ac:dyDescent="0.25">
      <c r="A67" s="4">
        <v>2</v>
      </c>
      <c r="C67" s="4">
        <f t="shared" ref="C67:C68" si="49">$D$2*B3/100/(1+$B$66*O24)</f>
        <v>-0.41253979357072151</v>
      </c>
      <c r="E67" s="4">
        <f t="shared" ref="E67:E68" si="50">-O24*$D$2*B3/100/((1+$B$66*O24)^2)</f>
        <v>14.484125986223306</v>
      </c>
    </row>
    <row r="68" spans="1:5" x14ac:dyDescent="0.25">
      <c r="A68" s="4">
        <v>3</v>
      </c>
      <c r="C68" s="4">
        <f t="shared" si="49"/>
        <v>-0.28218775245022232</v>
      </c>
      <c r="E68" s="4">
        <f t="shared" si="50"/>
        <v>7.7401966383366867</v>
      </c>
    </row>
    <row r="69" spans="1:5" x14ac:dyDescent="0.25">
      <c r="C69" s="28">
        <f>SUM(C66:C68)</f>
        <v>-2.9517217156060465</v>
      </c>
      <c r="E69" s="28">
        <f>SUM(E66:E68)</f>
        <v>418.27776749488135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6.5455124686291333E-2</v>
      </c>
      <c r="C72" s="4">
        <f>$D$2*B2/100/(1+$B$72*O23)</f>
        <v>-0.54699246031038518</v>
      </c>
      <c r="D72" s="27">
        <f>C75-$E$2</f>
        <v>-5.4903454286483999</v>
      </c>
      <c r="E72" s="4">
        <f>-O23*$D$2*B2/100/((1+$B$72*O23)^2)</f>
        <v>23.262457943657616</v>
      </c>
    </row>
    <row r="73" spans="1:5" x14ac:dyDescent="0.25">
      <c r="A73" s="4">
        <v>2</v>
      </c>
      <c r="C73" s="4">
        <f t="shared" ref="C73:C74" si="51">$D$2*B3/100/(1+$B$72*O24)</f>
        <v>-0.25379458069089633</v>
      </c>
      <c r="E73" s="4">
        <f t="shared" ref="E73:E74" si="52">-O24*$D$2*B3/100/((1+$B$72*O24)^2)</f>
        <v>5.4818265318322954</v>
      </c>
    </row>
    <row r="74" spans="1:5" x14ac:dyDescent="0.25">
      <c r="A74" s="4">
        <v>3</v>
      </c>
      <c r="C74" s="4">
        <f t="shared" si="51"/>
        <v>-0.18955838764711819</v>
      </c>
      <c r="E74" s="4">
        <f t="shared" si="52"/>
        <v>3.4927032230887001</v>
      </c>
    </row>
    <row r="75" spans="1:5" x14ac:dyDescent="0.25">
      <c r="C75" s="28">
        <f>SUM(C72:C74)</f>
        <v>-0.99034542864839969</v>
      </c>
      <c r="E75" s="28">
        <f>SUM(E72:E74)</f>
        <v>32.236987698578616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0.23576711164934366</v>
      </c>
      <c r="C78" s="4">
        <f>$D$2*B2/100/(1+$B$78*O23)</f>
        <v>-6.6358287412246503E-2</v>
      </c>
      <c r="D78" s="27">
        <f>C81-$E$2</f>
        <v>-4.6664118806275621</v>
      </c>
      <c r="E78" s="4">
        <f>-O23*$D$2*B2/100/((1+$B$78*O23)^2)</f>
        <v>0.34236019025498116</v>
      </c>
    </row>
    <row r="79" spans="1:5" x14ac:dyDescent="0.25">
      <c r="A79" s="4">
        <v>2</v>
      </c>
      <c r="C79" s="4">
        <f t="shared" ref="C79:C80" si="53">$D$2*B3/100/(1+$B$78*O24)</f>
        <v>-5.4245289328986139E-2</v>
      </c>
      <c r="E79" s="4">
        <f t="shared" ref="E79:E80" si="54">-O24*$D$2*B3/100/((1+$B$78*O24)^2)</f>
        <v>0.25042902333396305</v>
      </c>
    </row>
    <row r="80" spans="1:5" x14ac:dyDescent="0.25">
      <c r="A80" s="4">
        <v>3</v>
      </c>
      <c r="C80" s="4">
        <f t="shared" si="53"/>
        <v>-4.5808303886329102E-2</v>
      </c>
      <c r="E80" s="4">
        <f t="shared" si="54"/>
        <v>0.20396896700889777</v>
      </c>
    </row>
    <row r="81" spans="1:5" x14ac:dyDescent="0.25">
      <c r="C81" s="28">
        <f>SUM(C78:C80)</f>
        <v>-0.16641188062756174</v>
      </c>
      <c r="E81" s="28">
        <f>SUM(E78:E80)</f>
        <v>0.79675818059784198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6.0925151115583658</v>
      </c>
      <c r="C84" s="4">
        <f>$D$2*B2/100/(1+$B$84*O23)</f>
        <v>-2.1257417700267698E-3</v>
      </c>
      <c r="D84" s="29">
        <f>C87-$E$2</f>
        <v>-4.5057521367126787</v>
      </c>
      <c r="E84" s="4">
        <f>-O23*$D$2*B2/100/((1+$B$84*O23)^2)</f>
        <v>3.5132894653895326E-4</v>
      </c>
    </row>
    <row r="85" spans="1:5" x14ac:dyDescent="0.25">
      <c r="A85" s="4">
        <v>2</v>
      </c>
      <c r="C85" s="4">
        <f t="shared" ref="C85:C86" si="55">$D$2*B3/100/(1+$B$84*O24)</f>
        <v>-1.9346863106578123E-3</v>
      </c>
      <c r="E85" s="4">
        <f t="shared" ref="E85:E86" si="56">-O24*$D$2*B3/100/((1+$B$84*O24)^2)</f>
        <v>3.1855301310597557E-4</v>
      </c>
    </row>
    <row r="86" spans="1:5" x14ac:dyDescent="0.25">
      <c r="A86" s="4">
        <v>3</v>
      </c>
      <c r="C86" s="4">
        <f t="shared" si="55"/>
        <v>-1.6917086319938812E-3</v>
      </c>
      <c r="E86" s="4">
        <f t="shared" si="56"/>
        <v>2.781805769901108E-4</v>
      </c>
    </row>
    <row r="87" spans="1:5" x14ac:dyDescent="0.25">
      <c r="C87" s="28">
        <f>SUM(C84:C86)</f>
        <v>-5.7521367126784628E-3</v>
      </c>
      <c r="E87" s="28">
        <f>SUM(E84:E86)</f>
        <v>9.4806253663503963E-4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-5.1373771381203219E-3</v>
      </c>
      <c r="I2" s="22">
        <f>S26</f>
        <v>1.8451373771381196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Лист6!D7</f>
        <v>0</v>
      </c>
      <c r="C7" s="10">
        <f>Лист6!E7</f>
        <v>-5.7521367126784628E-3</v>
      </c>
      <c r="D7" s="4">
        <f>B7</f>
        <v>0</v>
      </c>
      <c r="E7" s="4">
        <f>H2</f>
        <v>-5.1373771381203219E-3</v>
      </c>
    </row>
    <row r="8" spans="1:15" x14ac:dyDescent="0.25">
      <c r="A8" s="4">
        <v>1</v>
      </c>
      <c r="B8" s="10">
        <f>Лист6!D8</f>
        <v>-2.3008546850713851E-2</v>
      </c>
      <c r="C8" s="10">
        <f>Лист6!E8</f>
        <v>-6.468406953976882E-5</v>
      </c>
      <c r="D8" s="4">
        <f>I19</f>
        <v>-2.0549508552481287E-2</v>
      </c>
      <c r="E8" s="4">
        <f>J19</f>
        <v>-2.8927615098287669E-5</v>
      </c>
    </row>
    <row r="9" spans="1:15" x14ac:dyDescent="0.25">
      <c r="A9" s="4">
        <v>2</v>
      </c>
      <c r="B9" s="10">
        <f>Лист6!D9</f>
        <v>-5.8168207822182324E-3</v>
      </c>
      <c r="C9" s="10">
        <f>Лист6!E9</f>
        <v>2401.0514426971522</v>
      </c>
      <c r="D9" s="10">
        <f>K19</f>
        <v>-5.1663047532186099E-3</v>
      </c>
      <c r="E9" s="10">
        <f>N19</f>
        <v>5557.4895295093847</v>
      </c>
    </row>
    <row r="10" spans="1:15" x14ac:dyDescent="0.25">
      <c r="A10" s="4">
        <v>3</v>
      </c>
      <c r="B10" s="10">
        <f>Лист6!D10</f>
        <v>2399.20569056044</v>
      </c>
      <c r="C10" s="10">
        <f>Лист6!E10</f>
        <v>11.037248760739869</v>
      </c>
      <c r="D10" s="10">
        <f>M19</f>
        <v>5555.6443921322461</v>
      </c>
      <c r="E10" s="10">
        <f>L19</f>
        <v>11.033252445827848</v>
      </c>
    </row>
    <row r="11" spans="1:15" x14ac:dyDescent="0.25">
      <c r="A11" s="4">
        <v>4</v>
      </c>
      <c r="B11" s="10">
        <f>Лист6!D11</f>
        <v>18</v>
      </c>
      <c r="C11" s="10">
        <f>Лист6!E11</f>
        <v>1.8457521367126779</v>
      </c>
      <c r="D11" s="4">
        <f>B11</f>
        <v>18</v>
      </c>
      <c r="E11" s="10">
        <f>I2</f>
        <v>1.8451373771381196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1.1001789489623226E-3</v>
      </c>
      <c r="G16" s="10">
        <f>F16*C16</f>
        <v>4.4007157958492905E-3</v>
      </c>
      <c r="H16" s="10">
        <f>G16+1</f>
        <v>1.0044007157958492</v>
      </c>
      <c r="I16" s="10">
        <f>C16*R23</f>
        <v>-7.583974336005498E-3</v>
      </c>
      <c r="J16" s="10">
        <f>G16*R23</f>
        <v>-8.3437289139437569E-6</v>
      </c>
      <c r="K16" s="10">
        <f>H16*R23</f>
        <v>-1.9043373129153181E-3</v>
      </c>
      <c r="L16" s="10">
        <f>E23*S23</f>
        <v>2.3991877095736065</v>
      </c>
      <c r="M16" s="10">
        <f>I23*S23</f>
        <v>1600.3884822794744</v>
      </c>
      <c r="N16" s="10">
        <f>J23*S23</f>
        <v>1600.6970449397249</v>
      </c>
      <c r="O16" s="10">
        <f>N23*S23</f>
        <v>-1.0400647230159257E-2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1.4463909626972623E-3</v>
      </c>
      <c r="G17" s="10">
        <f t="shared" ref="G17:G18" si="3">F17*C17</f>
        <v>5.7855638507890491E-3</v>
      </c>
      <c r="H17" s="10">
        <f t="shared" ref="H17:H18" si="4">G17+1</f>
        <v>1.0057855638507891</v>
      </c>
      <c r="I17" s="10">
        <f t="shared" ref="I17:I18" si="5">C17*R24</f>
        <v>-6.9134136403063403E-3</v>
      </c>
      <c r="J17" s="10">
        <f t="shared" ref="J17:J18" si="6">G17*R24</f>
        <v>-9.9994990107270712E-6</v>
      </c>
      <c r="K17" s="10">
        <f t="shared" ref="K17:K18" si="7">H17*R24</f>
        <v>-1.7383529090873122E-3</v>
      </c>
      <c r="L17" s="10">
        <f t="shared" ref="L17:L18" si="8">E24*S24</f>
        <v>3.7848414302555189</v>
      </c>
      <c r="M17" s="10">
        <f t="shared" ref="M17:M18" si="9">I24*S24</f>
        <v>1920.3770600179037</v>
      </c>
      <c r="N17" s="10">
        <f t="shared" ref="N17:N18" si="10">J24*S24</f>
        <v>1920.9921217046472</v>
      </c>
      <c r="O17" s="10">
        <f t="shared" ref="O17:O18" si="11">N24*S24</f>
        <v>-9.4941139084545271E-3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1.7488724886436388E-3</v>
      </c>
      <c r="G18" s="10">
        <f t="shared" si="3"/>
        <v>6.9954899545745554E-3</v>
      </c>
      <c r="H18" s="10">
        <f t="shared" si="4"/>
        <v>1.0069954899545746</v>
      </c>
      <c r="I18" s="10">
        <f t="shared" si="5"/>
        <v>-6.0521205761694509E-3</v>
      </c>
      <c r="J18" s="10">
        <f t="shared" si="6"/>
        <v>-1.0584387173616841E-5</v>
      </c>
      <c r="K18" s="10">
        <f t="shared" si="7"/>
        <v>-1.5236145312159796E-3</v>
      </c>
      <c r="L18" s="10">
        <f t="shared" si="8"/>
        <v>4.8492233059987244</v>
      </c>
      <c r="M18" s="10">
        <f t="shared" si="9"/>
        <v>2034.8788498348686</v>
      </c>
      <c r="N18" s="10">
        <f t="shared" si="10"/>
        <v>2035.8003628650126</v>
      </c>
      <c r="O18" s="10">
        <f t="shared" si="11"/>
        <v>-8.3213079670547523E-3</v>
      </c>
    </row>
    <row r="19" spans="1:19" x14ac:dyDescent="0.25">
      <c r="I19" s="11">
        <f t="shared" ref="I19:O19" si="12">SUM(I16:I18)</f>
        <v>-2.0549508552481287E-2</v>
      </c>
      <c r="J19" s="13">
        <f t="shared" si="12"/>
        <v>-2.8927615098287669E-5</v>
      </c>
      <c r="K19" s="13">
        <f t="shared" si="12"/>
        <v>-5.1663047532186099E-3</v>
      </c>
      <c r="L19" s="13">
        <f t="shared" si="12"/>
        <v>11.033252445827848</v>
      </c>
      <c r="M19" s="13">
        <f t="shared" si="12"/>
        <v>5555.6443921322461</v>
      </c>
      <c r="N19" s="13">
        <f t="shared" si="12"/>
        <v>5557.4895295093847</v>
      </c>
      <c r="O19" s="13">
        <f t="shared" si="12"/>
        <v>-2.8216069105668536E-2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667.05430170943237</v>
      </c>
      <c r="I23" s="10">
        <f>H23*E23</f>
        <v>5186.5915369648537</v>
      </c>
      <c r="J23" s="10">
        <f>I23+1</f>
        <v>5187.5915369648537</v>
      </c>
      <c r="K23" s="10">
        <f>C38</f>
        <v>0.48685261038659922</v>
      </c>
      <c r="L23" s="10">
        <f>$K$23*C2</f>
        <v>2.6820508323112207</v>
      </c>
      <c r="M23" s="10">
        <f>L23*$B$9/$C$9</f>
        <v>-6.4975738307500278E-6</v>
      </c>
      <c r="N23" s="10">
        <f>M23*J23</f>
        <v>-3.3706759015203147E-2</v>
      </c>
      <c r="O23" s="10">
        <f>H16/N23</f>
        <v>-29.798199089471129</v>
      </c>
      <c r="P23" s="10">
        <f>$D$2*B2/100/(1+G16)</f>
        <v>0.30532302679979195</v>
      </c>
      <c r="Q23" s="10">
        <f>$D$2*B2/100-P23</f>
        <v>1.3436398668743577E-3</v>
      </c>
      <c r="R23" s="10">
        <f>$D$2*B2/100/(1+$B$84*O23)</f>
        <v>-1.8959935840013745E-3</v>
      </c>
      <c r="S23" s="10">
        <f>$B$84*O23*R23</f>
        <v>0.30856266025066764</v>
      </c>
    </row>
    <row r="24" spans="1:19" x14ac:dyDescent="0.25">
      <c r="A24" s="4">
        <v>2</v>
      </c>
      <c r="C24" s="10">
        <f t="shared" ref="C24:C25" si="13">$B$23*C3</f>
        <v>2.662691514438527</v>
      </c>
      <c r="D24" s="10">
        <f t="shared" ref="D24:D25" si="14">C24*$B$11/$G$2</f>
        <v>5.1535964795584395</v>
      </c>
      <c r="E24" s="10">
        <f t="shared" ref="E24:E25" si="15">D24+1</f>
        <v>6.1535964795584395</v>
      </c>
      <c r="G24" s="10">
        <f t="shared" ref="G24:G25" si="16">$F$23*C3</f>
        <v>2.3341683098522878</v>
      </c>
      <c r="H24" s="10">
        <f t="shared" ref="H24:H25" si="17">G24*$B$10/$C$10</f>
        <v>507.38639792585894</v>
      </c>
      <c r="I24" s="10">
        <f t="shared" ref="I24:I25" si="18">H24*E24</f>
        <v>3122.2511520524031</v>
      </c>
      <c r="J24" s="10">
        <f t="shared" ref="J24:J25" si="19">I24+1</f>
        <v>3123.2511520524031</v>
      </c>
      <c r="L24" s="10">
        <f t="shared" ref="L24:L25" si="20">$K$23*C3</f>
        <v>2.0400679635422243</v>
      </c>
      <c r="M24" s="10">
        <f t="shared" ref="M24:M25" si="21">L24*$B$9/$C$9</f>
        <v>-4.9422971605056117E-6</v>
      </c>
      <c r="N24" s="10">
        <f t="shared" ref="N24:N25" si="22">M24*J24</f>
        <v>-1.5436035300334472E-2</v>
      </c>
      <c r="O24" s="12">
        <f t="shared" ref="O24" si="23">H17/N24</f>
        <v>-65.158283476392128</v>
      </c>
      <c r="P24" s="12">
        <f>$D$2*B3/100/(1+G17)</f>
        <v>0.6098052660301676</v>
      </c>
      <c r="Q24" s="10">
        <f t="shared" ref="Q24:Q25" si="24">$D$2*B3/100-P24</f>
        <v>3.5280673031650167E-3</v>
      </c>
      <c r="R24" s="10">
        <f t="shared" ref="R24:R25" si="25">$D$2*B3/100/(1+$B$84*O24)</f>
        <v>-1.7283534100765851E-3</v>
      </c>
      <c r="S24" s="10">
        <f t="shared" ref="S24:S25" si="26">$B$84*O24*R24</f>
        <v>0.61506168674340922</v>
      </c>
    </row>
    <row r="25" spans="1:19" x14ac:dyDescent="0.25">
      <c r="A25" s="4">
        <v>3</v>
      </c>
      <c r="C25" s="10">
        <f t="shared" si="13"/>
        <v>2.2021576575439714</v>
      </c>
      <c r="D25" s="10">
        <f t="shared" si="14"/>
        <v>4.2622406275044602</v>
      </c>
      <c r="E25" s="10">
        <f t="shared" si="15"/>
        <v>5.2622406275044602</v>
      </c>
      <c r="G25" s="10">
        <f t="shared" si="16"/>
        <v>1.9304551765252402</v>
      </c>
      <c r="H25" s="10">
        <f t="shared" si="17"/>
        <v>419.62985027264568</v>
      </c>
      <c r="I25" s="10">
        <f t="shared" si="18"/>
        <v>2208.1932466183298</v>
      </c>
      <c r="J25" s="10">
        <f t="shared" si="19"/>
        <v>2209.1932466183298</v>
      </c>
      <c r="L25" s="10">
        <f t="shared" si="20"/>
        <v>1.6872218443119105</v>
      </c>
      <c r="M25" s="10">
        <f t="shared" si="21"/>
        <v>-4.0874872206742561E-6</v>
      </c>
      <c r="N25" s="10">
        <f t="shared" si="22"/>
        <v>-9.0300491635522933E-3</v>
      </c>
      <c r="O25" s="12">
        <f>H18/N25</f>
        <v>-111.51605840852774</v>
      </c>
      <c r="P25" s="12">
        <f>$D$2*B4/100/(1+G18)</f>
        <v>0.91360885840859274</v>
      </c>
      <c r="Q25" s="10">
        <f t="shared" si="24"/>
        <v>6.3911415914076342E-3</v>
      </c>
      <c r="R25" s="10">
        <f t="shared" si="25"/>
        <v>-1.5130301440423627E-3</v>
      </c>
      <c r="S25" s="10">
        <f t="shared" si="26"/>
        <v>0.92151303014404273</v>
      </c>
    </row>
    <row r="26" spans="1:19" x14ac:dyDescent="0.25">
      <c r="P26" s="23">
        <f>SUM(P23:P25)</f>
        <v>1.8287371512385522</v>
      </c>
      <c r="Q26" s="23">
        <f>SUM(Q23:Q25)</f>
        <v>1.1262848761447009E-2</v>
      </c>
      <c r="R26" s="23">
        <f>SUM(R23:R25)</f>
        <v>-5.1373771381203219E-3</v>
      </c>
      <c r="S26" s="23">
        <f>SUM(S23:S25)</f>
        <v>1.8451373771381196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0.3690586719695424</v>
      </c>
      <c r="C30" s="4">
        <f>B30*C2</f>
        <v>2.0331289125503074</v>
      </c>
      <c r="D30" s="4">
        <f>S23/$S$26</f>
        <v>0.1672301824643867</v>
      </c>
      <c r="E30" s="4">
        <f>D30*C2</f>
        <v>0.92126413723037381</v>
      </c>
      <c r="F30" s="4">
        <f>G16*R23</f>
        <v>-8.3437289139437569E-6</v>
      </c>
      <c r="G30" s="4">
        <f>F30/$F$33</f>
        <v>0.28843473219600646</v>
      </c>
      <c r="H30" s="4">
        <f>C2*G30</f>
        <v>1.5889749732254013</v>
      </c>
      <c r="I30" s="4">
        <f>J23*S23</f>
        <v>1600.6970449397249</v>
      </c>
      <c r="J30" s="4">
        <f>I30/$I$33</f>
        <v>0.28802520210614496</v>
      </c>
      <c r="K30" s="4">
        <f>C2*J30</f>
        <v>1.5867188889507429</v>
      </c>
      <c r="L30" s="4">
        <f>E23*S23</f>
        <v>2.3991877095736065</v>
      </c>
      <c r="M30" s="4">
        <f>L30/$L$33</f>
        <v>0.21745063129420586</v>
      </c>
      <c r="N30" s="4">
        <f>C2*M30</f>
        <v>1.1979265063118543</v>
      </c>
    </row>
    <row r="31" spans="1:19" x14ac:dyDescent="0.25">
      <c r="A31" s="4">
        <v>2</v>
      </c>
      <c r="B31" s="4">
        <f>R24/$R$26</f>
        <v>0.33642720080873018</v>
      </c>
      <c r="C31" s="4">
        <f t="shared" ref="C31" si="27">B31*C3</f>
        <v>1.4097374437184875</v>
      </c>
      <c r="D31" s="4">
        <f t="shared" ref="D31:D32" si="28">S24/$S$26</f>
        <v>0.33334194752338386</v>
      </c>
      <c r="E31" s="4">
        <f t="shared" ref="E31:E32" si="29">D31*C3</f>
        <v>1.3968092468626663</v>
      </c>
      <c r="F31" s="4">
        <f t="shared" ref="F31:F32" si="30">G17*R24</f>
        <v>-9.9994990107270712E-6</v>
      </c>
      <c r="G31" s="4">
        <f t="shared" ref="G31:G32" si="31">F31/$F$33</f>
        <v>0.34567312157437335</v>
      </c>
      <c r="H31" s="4">
        <f t="shared" ref="H31:H32" si="32">C3*G31</f>
        <v>1.4484808053540763</v>
      </c>
      <c r="I31" s="4">
        <f t="shared" ref="I31:I32" si="33">J24*S24</f>
        <v>1920.9921217046472</v>
      </c>
      <c r="J31" s="4">
        <f t="shared" ref="J31:J32" si="34">I31/$I$33</f>
        <v>0.34565825297636366</v>
      </c>
      <c r="K31" s="4">
        <f t="shared" ref="K31:K32" si="35">C3*J31</f>
        <v>1.448418501178613</v>
      </c>
      <c r="L31" s="4">
        <f t="shared" ref="L31:L32" si="36">E24*S24</f>
        <v>3.7848414302555189</v>
      </c>
      <c r="M31" s="4">
        <f t="shared" ref="M31:M32" si="37">L31/$L$33</f>
        <v>0.34303950252554327</v>
      </c>
      <c r="N31" s="4">
        <f t="shared" ref="N31:N32" si="38">C3*M31</f>
        <v>1.4374451002247017</v>
      </c>
    </row>
    <row r="32" spans="1:19" x14ac:dyDescent="0.25">
      <c r="A32" s="4">
        <v>3</v>
      </c>
      <c r="B32" s="4">
        <f t="shared" ref="B32" si="39">R25/$R$26</f>
        <v>0.29451412722172748</v>
      </c>
      <c r="C32" s="4">
        <f>B32*C4</f>
        <v>1.0206593500903067</v>
      </c>
      <c r="D32" s="4">
        <f t="shared" si="28"/>
        <v>0.49942787001222944</v>
      </c>
      <c r="E32" s="4">
        <f t="shared" si="29"/>
        <v>1.7308022879320213</v>
      </c>
      <c r="F32" s="4">
        <f t="shared" si="30"/>
        <v>-1.0584387173616841E-5</v>
      </c>
      <c r="G32" s="4">
        <f t="shared" si="31"/>
        <v>0.36589214622962019</v>
      </c>
      <c r="H32" s="4">
        <f t="shared" si="32"/>
        <v>1.2680248777767991</v>
      </c>
      <c r="I32" s="4">
        <f t="shared" si="33"/>
        <v>2035.8003628650126</v>
      </c>
      <c r="J32" s="4">
        <f t="shared" si="34"/>
        <v>0.36631654491749138</v>
      </c>
      <c r="K32" s="4">
        <f t="shared" si="35"/>
        <v>1.2694956611753003</v>
      </c>
      <c r="L32" s="4">
        <f t="shared" si="36"/>
        <v>4.8492233059987244</v>
      </c>
      <c r="M32" s="4">
        <f t="shared" si="37"/>
        <v>0.43950986618025095</v>
      </c>
      <c r="N32" s="4">
        <f t="shared" si="38"/>
        <v>1.5231522460587703</v>
      </c>
    </row>
    <row r="33" spans="1:14" x14ac:dyDescent="0.25">
      <c r="C33" s="11">
        <f>SUM(C30:C32)</f>
        <v>4.4635257063591016</v>
      </c>
      <c r="E33" s="11">
        <f>SUM(E30:E32)</f>
        <v>4.0488756720250612</v>
      </c>
      <c r="F33" s="11">
        <f>SUM(F30:F32)</f>
        <v>-2.8927615098287669E-5</v>
      </c>
      <c r="H33" s="11">
        <f>SUM(H30:H32)</f>
        <v>4.3054806563562771</v>
      </c>
      <c r="I33" s="11">
        <f>SUM(I30:I32)</f>
        <v>5557.4895295093847</v>
      </c>
      <c r="K33" s="11">
        <f>SUM(K30:K32)</f>
        <v>4.3046330513046565</v>
      </c>
      <c r="L33" s="11">
        <f>SUM(L30:L32)</f>
        <v>11.033252445827848</v>
      </c>
      <c r="N33" s="11">
        <f>SUM(N30:N32)</f>
        <v>4.1585238525953265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0.22403814065085784</v>
      </c>
      <c r="E36" s="15">
        <f>ABS(D36-C36)/C36*100</f>
        <v>45.67784880875238</v>
      </c>
      <c r="F36">
        <v>24.993719494202114</v>
      </c>
      <c r="G36">
        <f>$C$43*F36^2+$B$43*F36+$A$43</f>
        <v>0.41240579635750707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0.23226210493448105</v>
      </c>
      <c r="E37" s="15">
        <f t="shared" ref="E37:E40" si="41">ABS(D37-C37)/C37*100</f>
        <v>49.927065278852524</v>
      </c>
      <c r="F37">
        <v>28.345800481552104</v>
      </c>
      <c r="G37">
        <f>$C$43*F37^2+$B$43*F37+$A$43</f>
        <v>0.46380644530951698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0.23230783857335252</v>
      </c>
      <c r="E38" s="15">
        <f t="shared" si="41"/>
        <v>52.283743864722865</v>
      </c>
      <c r="F38">
        <v>29.799539439082935</v>
      </c>
      <c r="G38">
        <f>$C$43*F38^2+$B$43*F38+$A$43</f>
        <v>0.48679664946897527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0.24046994449145745</v>
      </c>
      <c r="E39" s="15">
        <f t="shared" si="41"/>
        <v>56.830624348638828</v>
      </c>
      <c r="F39">
        <v>34.083302289151433</v>
      </c>
      <c r="G39">
        <f t="shared" ref="G39:G40" si="42">$C$43*F39^2+$B$43*F39+$A$43</f>
        <v>0.55700017238488186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0.2469821454161486</v>
      </c>
      <c r="E40" s="15">
        <f t="shared" si="41"/>
        <v>61.132031907826011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9.1381143874378044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39.963747198853795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102.59477373584558</v>
      </c>
    </row>
    <row r="51" spans="1:5" x14ac:dyDescent="0.25">
      <c r="C51" s="28">
        <f>SUM(C48:C50)</f>
        <v>1.8399999999999994</v>
      </c>
      <c r="E51" s="28">
        <f>SUM(E48:E50)</f>
        <v>151.69663532213718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1.7534996701484683E-2</v>
      </c>
      <c r="C54" s="4">
        <f>$D$2*B2/100/(1+$B$54*O23)</f>
        <v>0.64224908625904276</v>
      </c>
      <c r="D54" s="27">
        <f>C57-$E$2</f>
        <v>-9.1232396502159609</v>
      </c>
      <c r="E54" s="4">
        <f>-O23*$D$2*B2/100/((1+$B$54*O23)^2)</f>
        <v>40.080251216344017</v>
      </c>
    </row>
    <row r="55" spans="1:5" x14ac:dyDescent="0.25">
      <c r="A55" s="4">
        <v>2</v>
      </c>
      <c r="C55" s="4">
        <f t="shared" ref="C55:C56" si="45">$D$2*B3/100/(1+$B$54*O24)</f>
        <v>-4.3025752614212305</v>
      </c>
      <c r="E55" s="4">
        <f t="shared" ref="E55:E56" si="46">-O24*$D$2*B3/100/((1+$B$54*O24)^2)</f>
        <v>1966.6633211156613</v>
      </c>
    </row>
    <row r="56" spans="1:5" x14ac:dyDescent="0.25">
      <c r="A56" s="4">
        <v>3</v>
      </c>
      <c r="C56" s="4">
        <f t="shared" si="45"/>
        <v>-0.96291347505377323</v>
      </c>
      <c r="E56" s="4">
        <f t="shared" si="46"/>
        <v>112.3890788949638</v>
      </c>
    </row>
    <row r="57" spans="1:5" x14ac:dyDescent="0.25">
      <c r="C57" s="28">
        <f>SUM(C54:C56)</f>
        <v>-4.6232396502159609</v>
      </c>
      <c r="E57" s="28">
        <f>SUM(E54:E56)</f>
        <v>2119.1326512269693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2.1840172993744463E-2</v>
      </c>
      <c r="C60" s="4">
        <f>$D$2*B2/100/(1+$B$60*O23)</f>
        <v>0.87819231058457825</v>
      </c>
      <c r="D60" s="27">
        <f>C63-$E$2</f>
        <v>-5.7124128864204984</v>
      </c>
      <c r="E60" s="4">
        <f>-O23*$D$2*B2/100/((1+$B$60*O23)^2)</f>
        <v>74.938104726785696</v>
      </c>
    </row>
    <row r="61" spans="1:5" x14ac:dyDescent="0.25">
      <c r="A61" s="4">
        <v>2</v>
      </c>
      <c r="C61" s="4">
        <f t="shared" ref="C61:C62" si="47">$D$2*B3/100/(1+$B$60*O24)</f>
        <v>-1.4497269183406871</v>
      </c>
      <c r="E61" s="4">
        <f t="shared" ref="E61:E62" si="48">-O24*$D$2*B3/100/((1+$B$60*O24)^2)</f>
        <v>223.27776297539634</v>
      </c>
    </row>
    <row r="62" spans="1:5" x14ac:dyDescent="0.25">
      <c r="A62" s="4">
        <v>3</v>
      </c>
      <c r="C62" s="4">
        <f t="shared" si="47"/>
        <v>-0.64087827866438996</v>
      </c>
      <c r="E62" s="4">
        <f t="shared" si="48"/>
        <v>49.7852494874423</v>
      </c>
    </row>
    <row r="63" spans="1:5" x14ac:dyDescent="0.25">
      <c r="C63" s="28">
        <f>SUM(C60:C62)</f>
        <v>-1.2124128864204988</v>
      </c>
      <c r="E63" s="28">
        <f>SUM(E60:E62)</f>
        <v>348.00111718962432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3.8255099855337926E-2</v>
      </c>
      <c r="C66" s="4">
        <f>$D$2*B2/100/(1+$B$66*O23)</f>
        <v>-2.1915237125601301</v>
      </c>
      <c r="D66" s="27">
        <f>C69-$E$2</f>
        <v>-7.3841148431725081</v>
      </c>
      <c r="E66" s="4">
        <f>-O23*$D$2*B2/100/((1+$B$66*O23)^2)</f>
        <v>466.67635067824682</v>
      </c>
    </row>
    <row r="67" spans="1:5" x14ac:dyDescent="0.25">
      <c r="A67" s="4">
        <v>2</v>
      </c>
      <c r="C67" s="4">
        <f t="shared" ref="C67:C68" si="49">$D$2*B3/100/(1+$B$66*O24)</f>
        <v>-0.41090598781494392</v>
      </c>
      <c r="E67" s="4">
        <f t="shared" ref="E67:E68" si="50">-O24*$D$2*B3/100/((1+$B$66*O24)^2)</f>
        <v>17.937338602374343</v>
      </c>
    </row>
    <row r="68" spans="1:5" x14ac:dyDescent="0.25">
      <c r="A68" s="4">
        <v>3</v>
      </c>
      <c r="C68" s="4">
        <f t="shared" si="49"/>
        <v>-0.28168514279743367</v>
      </c>
      <c r="E68" s="4">
        <f t="shared" si="50"/>
        <v>9.6178381764636303</v>
      </c>
    </row>
    <row r="69" spans="1:5" x14ac:dyDescent="0.25">
      <c r="C69" s="28">
        <f>SUM(C66:C68)</f>
        <v>-2.8841148431725081</v>
      </c>
      <c r="E69" s="28">
        <f>SUM(E66:E68)</f>
        <v>494.23152745708478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5.3195698406719671E-2</v>
      </c>
      <c r="C72" s="4">
        <f>$D$2*B2/100/(1+$B$72*O23)</f>
        <v>-0.52409467280812272</v>
      </c>
      <c r="D72" s="27">
        <f>C75-$E$2</f>
        <v>-5.459326680673942</v>
      </c>
      <c r="E72" s="4">
        <f>-O23*$D$2*B2/100/((1+$B$72*O23)^2)</f>
        <v>26.689653493225421</v>
      </c>
    </row>
    <row r="73" spans="1:5" x14ac:dyDescent="0.25">
      <c r="A73" s="4">
        <v>2</v>
      </c>
      <c r="C73" s="4">
        <f t="shared" ref="C73:C74" si="51">$D$2*B3/100/(1+$B$72*O24)</f>
        <v>-0.24870170984643691</v>
      </c>
      <c r="E73" s="4">
        <f t="shared" ref="E73:E74" si="52">-O24*$D$2*B3/100/((1+$B$72*O24)^2)</f>
        <v>6.5709870103795671</v>
      </c>
    </row>
    <row r="74" spans="1:5" x14ac:dyDescent="0.25">
      <c r="A74" s="4">
        <v>3</v>
      </c>
      <c r="C74" s="4">
        <f t="shared" si="51"/>
        <v>-0.18653029801938217</v>
      </c>
      <c r="E74" s="4">
        <f t="shared" si="52"/>
        <v>4.217434549895831</v>
      </c>
    </row>
    <row r="75" spans="1:5" x14ac:dyDescent="0.25">
      <c r="C75" s="28">
        <f>SUM(C72:C74)</f>
        <v>-0.95932668067394178</v>
      </c>
      <c r="E75" s="28">
        <f>SUM(E72:E74)</f>
        <v>37.478075053500817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0.19886290977978585</v>
      </c>
      <c r="C78" s="4">
        <f>$D$2*B2/100/(1+$B$78*O23)</f>
        <v>-6.2257779462859986E-2</v>
      </c>
      <c r="D78" s="27">
        <f>C81-$E$2</f>
        <v>-4.6569948431472454</v>
      </c>
      <c r="E78" s="4">
        <f>-O23*$D$2*B2/100/((1+$B$78*O23)^2)</f>
        <v>0.37662634729379174</v>
      </c>
    </row>
    <row r="79" spans="1:5" x14ac:dyDescent="0.25">
      <c r="A79" s="4">
        <v>2</v>
      </c>
      <c r="C79" s="4">
        <f t="shared" ref="C79:C80" si="53">$D$2*B3/100/(1+$B$78*O24)</f>
        <v>-5.1292490554577505E-2</v>
      </c>
      <c r="E79" s="4">
        <f t="shared" ref="E79:E80" si="54">-O24*$D$2*B3/100/((1+$B$78*O24)^2)</f>
        <v>0.27949924609618587</v>
      </c>
    </row>
    <row r="80" spans="1:5" x14ac:dyDescent="0.25">
      <c r="A80" s="4">
        <v>3</v>
      </c>
      <c r="C80" s="4">
        <f t="shared" si="53"/>
        <v>-4.3444573129807901E-2</v>
      </c>
      <c r="E80" s="4">
        <f t="shared" si="54"/>
        <v>0.22878136774575508</v>
      </c>
    </row>
    <row r="81" spans="1:5" x14ac:dyDescent="0.25">
      <c r="C81" s="28">
        <f>SUM(C78:C80)</f>
        <v>-0.15699484314724538</v>
      </c>
      <c r="E81" s="28">
        <f>SUM(E78:E80)</f>
        <v>0.88490696113573275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5.4615572354863335</v>
      </c>
      <c r="C84" s="4">
        <f>$D$2*B2/100/(1+$B$84*O23)</f>
        <v>-1.8959935840013745E-3</v>
      </c>
      <c r="D84" s="29">
        <f>C87-$E$2</f>
        <v>-4.5051373771381202</v>
      </c>
      <c r="E84" s="4">
        <f>-O23*$D$2*B2/100/((1+$B$84*O23)^2)</f>
        <v>3.4929886266830859E-4</v>
      </c>
    </row>
    <row r="85" spans="1:5" x14ac:dyDescent="0.25">
      <c r="A85" s="4">
        <v>2</v>
      </c>
      <c r="C85" s="4">
        <f t="shared" ref="C85:C86" si="55">$D$2*B3/100/(1+$B$84*O24)</f>
        <v>-1.7283534100765851E-3</v>
      </c>
      <c r="E85" s="4">
        <f t="shared" ref="E85:E86" si="56">-O24*$D$2*B3/100/((1+$B$84*O24)^2)</f>
        <v>3.1734975559379134E-4</v>
      </c>
    </row>
    <row r="86" spans="1:5" x14ac:dyDescent="0.25">
      <c r="A86" s="4">
        <v>3</v>
      </c>
      <c r="C86" s="4">
        <f t="shared" si="55"/>
        <v>-1.5130301440423627E-3</v>
      </c>
      <c r="E86" s="4">
        <f t="shared" si="56"/>
        <v>2.7748834352918741E-4</v>
      </c>
    </row>
    <row r="87" spans="1:5" x14ac:dyDescent="0.25">
      <c r="C87" s="28">
        <f>SUM(C84:C86)</f>
        <v>-5.1373771381203219E-3</v>
      </c>
      <c r="E87" s="28">
        <f>SUM(E84:E86)</f>
        <v>9.4413696179128728E-4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workbookViewId="0">
      <selection activeCell="J10" sqref="J1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-4.8533560390856077E-3</v>
      </c>
      <c r="I2" s="22">
        <f>S26</f>
        <v>1.844853356039085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Лист7!D7</f>
        <v>0</v>
      </c>
      <c r="C7" s="10">
        <f>Лист7!E7</f>
        <v>-5.1373771381203219E-3</v>
      </c>
      <c r="D7" s="4">
        <f>B7</f>
        <v>0</v>
      </c>
      <c r="E7" s="4">
        <f>H2</f>
        <v>-4.8533560390856077E-3</v>
      </c>
    </row>
    <row r="8" spans="1:15" x14ac:dyDescent="0.25">
      <c r="A8" s="4">
        <v>1</v>
      </c>
      <c r="B8" s="10">
        <f>Лист7!D8</f>
        <v>-2.0549508552481287E-2</v>
      </c>
      <c r="C8" s="10">
        <f>Лист7!E8</f>
        <v>-2.8927615098287669E-5</v>
      </c>
      <c r="D8" s="4">
        <f>I19</f>
        <v>-1.9413424156342431E-2</v>
      </c>
      <c r="E8" s="4">
        <f>J19</f>
        <v>-1.3685564387518523E-5</v>
      </c>
    </row>
    <row r="9" spans="1:15" x14ac:dyDescent="0.25">
      <c r="A9" s="4">
        <v>2</v>
      </c>
      <c r="B9" s="10">
        <f>Лист7!D9</f>
        <v>-5.1663047532186099E-3</v>
      </c>
      <c r="C9" s="10">
        <f>Лист7!E9</f>
        <v>5557.4895295093847</v>
      </c>
      <c r="D9" s="10">
        <f>K19</f>
        <v>-4.8670416034731255E-3</v>
      </c>
      <c r="E9" s="10">
        <f>N19</f>
        <v>12868.869579741277</v>
      </c>
    </row>
    <row r="10" spans="1:15" x14ac:dyDescent="0.25">
      <c r="A10" s="4">
        <v>3</v>
      </c>
      <c r="B10" s="10">
        <f>Лист7!D10</f>
        <v>5555.6443921322461</v>
      </c>
      <c r="C10" s="10">
        <f>Лист7!E10</f>
        <v>11.033252445827848</v>
      </c>
      <c r="D10" s="10">
        <f>M19</f>
        <v>12867.02472638524</v>
      </c>
      <c r="E10" s="10">
        <f>L19</f>
        <v>11.031406380142613</v>
      </c>
    </row>
    <row r="11" spans="1:15" x14ac:dyDescent="0.25">
      <c r="A11" s="4">
        <v>4</v>
      </c>
      <c r="B11" s="10">
        <f>Лист7!D11</f>
        <v>18</v>
      </c>
      <c r="C11" s="10">
        <f>Лист7!E11</f>
        <v>1.8451373771381196</v>
      </c>
      <c r="D11" s="4">
        <f>B11</f>
        <v>18</v>
      </c>
      <c r="E11" s="10">
        <f>I2</f>
        <v>1.844853356039085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5.5089188692971031E-4</v>
      </c>
      <c r="G16" s="10">
        <f>F16*C16</f>
        <v>2.2035675477188412E-3</v>
      </c>
      <c r="H16" s="10">
        <f>G16+1</f>
        <v>1.0022035675477188</v>
      </c>
      <c r="I16" s="10">
        <f>C16*R23</f>
        <v>-7.1598241622849281E-3</v>
      </c>
      <c r="J16" s="10">
        <f>G16*R23</f>
        <v>-3.9442890428460762E-6</v>
      </c>
      <c r="K16" s="10">
        <f>H16*R23</f>
        <v>-1.793900329614078E-3</v>
      </c>
      <c r="L16" s="10">
        <f>E23*S23</f>
        <v>2.3983632288320149</v>
      </c>
      <c r="M16" s="10">
        <f>I23*S23</f>
        <v>3705.9570232715996</v>
      </c>
      <c r="N16" s="10">
        <f>J23*S23</f>
        <v>3706.2654798943067</v>
      </c>
      <c r="O16" s="10">
        <f>N23*S23</f>
        <v>-9.2407005555996315E-3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7.242504025639768E-4</v>
      </c>
      <c r="G17" s="10">
        <f t="shared" ref="G17:G18" si="3">F17*C17</f>
        <v>2.8970016102559072E-3</v>
      </c>
      <c r="H17" s="10">
        <f t="shared" ref="H17:H18" si="4">G17+1</f>
        <v>1.0028970016102559</v>
      </c>
      <c r="I17" s="10">
        <f t="shared" ref="I17:I18" si="5">C17*R24</f>
        <v>-6.5320052673508095E-3</v>
      </c>
      <c r="J17" s="10">
        <f t="shared" ref="J17:J18" si="6">G17*R24</f>
        <v>-4.7308074444288409E-6</v>
      </c>
      <c r="K17" s="10">
        <f t="shared" ref="K17:K18" si="7">H17*R24</f>
        <v>-1.6377321242821311E-3</v>
      </c>
      <c r="L17" s="10">
        <f t="shared" ref="L17:L18" si="8">E24*S24</f>
        <v>3.7842546719502455</v>
      </c>
      <c r="M17" s="10">
        <f t="shared" ref="M17:M18" si="9">I24*S24</f>
        <v>4447.7811361962467</v>
      </c>
      <c r="N17" s="10">
        <f t="shared" ref="N17:N18" si="10">J24*S24</f>
        <v>4448.3961025308963</v>
      </c>
      <c r="O17" s="10">
        <f t="shared" ref="O17:O18" si="11">N24*S24</f>
        <v>-8.4362502759743555E-3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8.7571177959463672E-4</v>
      </c>
      <c r="G18" s="10">
        <f t="shared" si="3"/>
        <v>3.5028471183785469E-3</v>
      </c>
      <c r="H18" s="10">
        <f t="shared" si="4"/>
        <v>1.0035028471183784</v>
      </c>
      <c r="I18" s="10">
        <f t="shared" si="5"/>
        <v>-5.7215947267066922E-3</v>
      </c>
      <c r="J18" s="10">
        <f t="shared" si="6"/>
        <v>-5.0104679002436064E-6</v>
      </c>
      <c r="K18" s="10">
        <f t="shared" si="7"/>
        <v>-1.4354091495769165E-3</v>
      </c>
      <c r="L18" s="10">
        <f t="shared" si="8"/>
        <v>4.8487884793603531</v>
      </c>
      <c r="M18" s="10">
        <f t="shared" si="9"/>
        <v>4713.2865669173925</v>
      </c>
      <c r="N18" s="10">
        <f t="shared" si="10"/>
        <v>4714.2079973160744</v>
      </c>
      <c r="O18" s="10">
        <f t="shared" si="11"/>
        <v>-7.3940485472020236E-3</v>
      </c>
    </row>
    <row r="19" spans="1:19" x14ac:dyDescent="0.25">
      <c r="I19" s="11">
        <f t="shared" ref="I19:O19" si="12">SUM(I16:I18)</f>
        <v>-1.9413424156342431E-2</v>
      </c>
      <c r="J19" s="13">
        <f t="shared" si="12"/>
        <v>-1.3685564387518523E-5</v>
      </c>
      <c r="K19" s="13">
        <f t="shared" si="12"/>
        <v>-4.8670416034731255E-3</v>
      </c>
      <c r="L19" s="13">
        <f t="shared" si="12"/>
        <v>11.031406380142613</v>
      </c>
      <c r="M19" s="13">
        <f t="shared" si="12"/>
        <v>12867.02472638524</v>
      </c>
      <c r="N19" s="13">
        <f t="shared" si="12"/>
        <v>12868.869579741277</v>
      </c>
      <c r="O19" s="13">
        <f t="shared" si="12"/>
        <v>-2.5070999378776011E-2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1545.2025692857094</v>
      </c>
      <c r="I23" s="10">
        <f>H23*E23</f>
        <v>12014.515982005672</v>
      </c>
      <c r="J23" s="10">
        <f>I23+1</f>
        <v>12015.515982005672</v>
      </c>
      <c r="K23" s="10">
        <f>C38</f>
        <v>0.48685261038659922</v>
      </c>
      <c r="L23" s="10">
        <f>$K$23*C2</f>
        <v>2.6820508323112207</v>
      </c>
      <c r="M23" s="10">
        <f>L23*$B$9/$C$9</f>
        <v>-2.4932646098150403E-6</v>
      </c>
      <c r="N23" s="10">
        <f>M23*J23</f>
        <v>-2.9957860766601754E-2</v>
      </c>
      <c r="O23" s="10">
        <f>H16/N23</f>
        <v>-33.45377613427646</v>
      </c>
      <c r="P23" s="10">
        <f>$D$2*B2/100/(1+G16)</f>
        <v>0.30599239176233001</v>
      </c>
      <c r="Q23" s="10">
        <f>$D$2*B2/100-P23</f>
        <v>6.7427490433630277E-4</v>
      </c>
      <c r="R23" s="10">
        <f>$D$2*B2/100/(1+$B$84*O23)</f>
        <v>-1.789956040571232E-3</v>
      </c>
      <c r="S23" s="10">
        <f>$B$84*O23*R23</f>
        <v>0.30845662270723756</v>
      </c>
    </row>
    <row r="24" spans="1:19" x14ac:dyDescent="0.25">
      <c r="A24" s="4">
        <v>2</v>
      </c>
      <c r="C24" s="10">
        <f t="shared" ref="C24:C25" si="13">$B$23*C3</f>
        <v>2.662691514438527</v>
      </c>
      <c r="D24" s="10">
        <f t="shared" ref="D24:D25" si="14">C24*$B$11/$G$2</f>
        <v>5.1535964795584395</v>
      </c>
      <c r="E24" s="10">
        <f t="shared" ref="E24:E25" si="15">D24+1</f>
        <v>6.1535964795584395</v>
      </c>
      <c r="G24" s="10">
        <f t="shared" ref="G24:G25" si="16">$F$23*C3</f>
        <v>2.3341683098522878</v>
      </c>
      <c r="H24" s="10">
        <f t="shared" ref="H24:H25" si="17">G24*$B$10/$C$10</f>
        <v>1175.3387448165711</v>
      </c>
      <c r="I24" s="10">
        <f t="shared" ref="I24:I25" si="18">H24*E24</f>
        <v>7232.5603623918869</v>
      </c>
      <c r="J24" s="10">
        <f t="shared" ref="J24:J25" si="19">I24+1</f>
        <v>7233.5603623918869</v>
      </c>
      <c r="L24" s="10">
        <f t="shared" ref="L24:L25" si="20">$K$23*C3</f>
        <v>2.0400679635422243</v>
      </c>
      <c r="M24" s="10">
        <f t="shared" ref="M24:M25" si="21">L24*$B$9/$C$9</f>
        <v>-1.8964701167628904E-6</v>
      </c>
      <c r="N24" s="10">
        <f t="shared" ref="N24:N25" si="22">M24*J24</f>
        <v>-1.3718231065076757E-2</v>
      </c>
      <c r="O24" s="12">
        <f t="shared" ref="O24" si="23">H17/N24</f>
        <v>-73.106874847981317</v>
      </c>
      <c r="P24" s="12">
        <f>$D$2*B3/100/(1+G17)</f>
        <v>0.61156163828245758</v>
      </c>
      <c r="Q24" s="10">
        <f t="shared" ref="Q24:Q25" si="24">$D$2*B3/100-P24</f>
        <v>1.771695050875044E-3</v>
      </c>
      <c r="R24" s="10">
        <f t="shared" ref="R24:R25" si="25">$D$2*B3/100/(1+$B$84*O24)</f>
        <v>-1.6330013168377024E-3</v>
      </c>
      <c r="S24" s="10">
        <f t="shared" ref="S24:S25" si="26">$B$84*O24*R24</f>
        <v>0.61496633465017037</v>
      </c>
    </row>
    <row r="25" spans="1:19" x14ac:dyDescent="0.25">
      <c r="A25" s="4">
        <v>3</v>
      </c>
      <c r="C25" s="10">
        <f t="shared" si="13"/>
        <v>2.2021576575439714</v>
      </c>
      <c r="D25" s="10">
        <f t="shared" si="14"/>
        <v>4.2622406275044602</v>
      </c>
      <c r="E25" s="10">
        <f t="shared" si="15"/>
        <v>5.2622406275044602</v>
      </c>
      <c r="G25" s="10">
        <f t="shared" si="16"/>
        <v>1.9304551765252402</v>
      </c>
      <c r="H25" s="10">
        <f t="shared" si="17"/>
        <v>972.05448061515847</v>
      </c>
      <c r="I25" s="10">
        <f t="shared" si="18"/>
        <v>5115.1845800408337</v>
      </c>
      <c r="J25" s="10">
        <f t="shared" si="19"/>
        <v>5116.1845800408337</v>
      </c>
      <c r="L25" s="10">
        <f t="shared" si="20"/>
        <v>1.6872218443119105</v>
      </c>
      <c r="M25" s="10">
        <f t="shared" si="21"/>
        <v>-1.5684603970405328E-6</v>
      </c>
      <c r="N25" s="10">
        <f t="shared" si="22"/>
        <v>-8.0245328977434967E-3</v>
      </c>
      <c r="O25" s="12">
        <f>H18/N25</f>
        <v>-125.05436265337812</v>
      </c>
      <c r="P25" s="12">
        <f>$D$2*B4/100/(1+G18)</f>
        <v>0.91678862959067653</v>
      </c>
      <c r="Q25" s="10">
        <f t="shared" si="24"/>
        <v>3.2113704093238438E-3</v>
      </c>
      <c r="R25" s="10">
        <f t="shared" si="25"/>
        <v>-1.4303986816766731E-3</v>
      </c>
      <c r="S25" s="10">
        <f t="shared" si="26"/>
        <v>0.92143039868167709</v>
      </c>
    </row>
    <row r="26" spans="1:19" x14ac:dyDescent="0.25">
      <c r="P26" s="23">
        <f>SUM(P23:P25)</f>
        <v>1.8343426596354639</v>
      </c>
      <c r="Q26" s="23">
        <f>SUM(Q23:Q25)</f>
        <v>5.6573403645351905E-3</v>
      </c>
      <c r="R26" s="23">
        <f>SUM(R23:R25)</f>
        <v>-4.8533560390856077E-3</v>
      </c>
      <c r="S26" s="23">
        <f>SUM(S23:S25)</f>
        <v>1.844853356039085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0.36880789831946209</v>
      </c>
      <c r="C30" s="4">
        <f>B30*C2</f>
        <v>2.0317474109159925</v>
      </c>
      <c r="D30" s="4">
        <f>S23/$S$26</f>
        <v>0.16719845059636415</v>
      </c>
      <c r="E30" s="4">
        <f>D30*C2</f>
        <v>0.92108932768591412</v>
      </c>
      <c r="F30" s="4">
        <f>G16*R23</f>
        <v>-3.9442890428460762E-6</v>
      </c>
      <c r="G30" s="4">
        <f>F30/$F$33</f>
        <v>0.28820799282807347</v>
      </c>
      <c r="H30" s="4">
        <f>C2*G30</f>
        <v>1.5877258754543129</v>
      </c>
      <c r="I30" s="4">
        <f>J23*S23</f>
        <v>3706.2654798943067</v>
      </c>
      <c r="J30" s="4">
        <f>I30/$I$33</f>
        <v>0.28800241209444438</v>
      </c>
      <c r="K30" s="4">
        <f>C2*J30</f>
        <v>1.5865933397217855</v>
      </c>
      <c r="L30" s="4">
        <f>E23*S23</f>
        <v>2.3983632288320149</v>
      </c>
      <c r="M30" s="4">
        <f>L30/$L$33</f>
        <v>0.21741228146116118</v>
      </c>
      <c r="N30" s="4">
        <f>C2*M30</f>
        <v>1.1977152386726506</v>
      </c>
    </row>
    <row r="31" spans="1:19" x14ac:dyDescent="0.25">
      <c r="A31" s="4">
        <v>2</v>
      </c>
      <c r="B31" s="4">
        <f>R24/$R$26</f>
        <v>0.33646847741781716</v>
      </c>
      <c r="C31" s="4">
        <f t="shared" ref="C31" si="27">B31*C3</f>
        <v>1.4099104058964558</v>
      </c>
      <c r="D31" s="4">
        <f t="shared" ref="D31:D32" si="28">S24/$S$26</f>
        <v>0.33334158112735207</v>
      </c>
      <c r="E31" s="4">
        <f t="shared" ref="E31:E32" si="29">D31*C3</f>
        <v>1.3968077115462472</v>
      </c>
      <c r="F31" s="4">
        <f t="shared" ref="F31:F32" si="30">G17*R24</f>
        <v>-4.7308074444288409E-6</v>
      </c>
      <c r="G31" s="4">
        <f t="shared" ref="G31:G32" si="31">F31/$F$33</f>
        <v>0.34567865164139089</v>
      </c>
      <c r="H31" s="4">
        <f t="shared" ref="H31:H32" si="32">C3*G31</f>
        <v>1.4485039781014706</v>
      </c>
      <c r="I31" s="4">
        <f t="shared" ref="I31:I32" si="33">J24*S24</f>
        <v>4448.3961025308963</v>
      </c>
      <c r="J31" s="4">
        <f t="shared" ref="J31:J32" si="34">I31/$I$33</f>
        <v>0.34567108439219491</v>
      </c>
      <c r="K31" s="4">
        <f t="shared" ref="K31:K32" si="35">C3*J31</f>
        <v>1.4484722689099669</v>
      </c>
      <c r="L31" s="4">
        <f t="shared" ref="L31:L32" si="36">E24*S24</f>
        <v>3.7842546719502455</v>
      </c>
      <c r="M31" s="4">
        <f t="shared" ref="M31:M32" si="37">L31/$L$33</f>
        <v>0.34304371913650078</v>
      </c>
      <c r="N31" s="4">
        <f t="shared" ref="N31:N32" si="38">C3*M31</f>
        <v>1.4374627691716184</v>
      </c>
    </row>
    <row r="32" spans="1:19" x14ac:dyDescent="0.25">
      <c r="A32" s="4">
        <v>3</v>
      </c>
      <c r="B32" s="4">
        <f t="shared" ref="B32" si="39">R25/$R$26</f>
        <v>0.2947236242627207</v>
      </c>
      <c r="C32" s="4">
        <f>B32*C4</f>
        <v>1.0213853767693089</v>
      </c>
      <c r="D32" s="4">
        <f t="shared" si="28"/>
        <v>0.49945996827628381</v>
      </c>
      <c r="E32" s="4">
        <f t="shared" si="29"/>
        <v>1.7309135267158371</v>
      </c>
      <c r="F32" s="4">
        <f t="shared" si="30"/>
        <v>-5.0104679002436064E-6</v>
      </c>
      <c r="G32" s="4">
        <f t="shared" si="31"/>
        <v>0.36611335553053564</v>
      </c>
      <c r="H32" s="4">
        <f t="shared" si="32"/>
        <v>1.2687914941134624</v>
      </c>
      <c r="I32" s="4">
        <f t="shared" si="33"/>
        <v>4714.2079973160744</v>
      </c>
      <c r="J32" s="4">
        <f t="shared" si="34"/>
        <v>0.36632650351336077</v>
      </c>
      <c r="K32" s="4">
        <f t="shared" si="35"/>
        <v>1.2695301733872737</v>
      </c>
      <c r="L32" s="4">
        <f t="shared" si="36"/>
        <v>4.8487884793603531</v>
      </c>
      <c r="M32" s="4">
        <f t="shared" si="37"/>
        <v>0.43954399940233807</v>
      </c>
      <c r="N32" s="4">
        <f t="shared" si="38"/>
        <v>1.523270537132277</v>
      </c>
    </row>
    <row r="33" spans="1:14" x14ac:dyDescent="0.25">
      <c r="C33" s="11">
        <f>SUM(C30:C32)</f>
        <v>4.4630431935817567</v>
      </c>
      <c r="E33" s="11">
        <f>SUM(E30:E32)</f>
        <v>4.0488105659479983</v>
      </c>
      <c r="F33" s="11">
        <f>SUM(F30:F32)</f>
        <v>-1.3685564387518523E-5</v>
      </c>
      <c r="H33" s="11">
        <f>SUM(H30:H32)</f>
        <v>4.3050213476692463</v>
      </c>
      <c r="I33" s="11">
        <f>SUM(I30:I32)</f>
        <v>12868.869579741277</v>
      </c>
      <c r="K33" s="11">
        <f>SUM(K30:K32)</f>
        <v>4.3045957820190264</v>
      </c>
      <c r="L33" s="11">
        <f>SUM(L30:L32)</f>
        <v>11.031406380142613</v>
      </c>
      <c r="N33" s="11">
        <f>SUM(N30:N32)</f>
        <v>4.1584485449765456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0.2240623620757439</v>
      </c>
      <c r="E36" s="15">
        <f>ABS(D36-C36)/C36*100</f>
        <v>45.671975880594232</v>
      </c>
      <c r="F36">
        <v>24.99372416301523</v>
      </c>
      <c r="G36">
        <f>$C$43*F36^2+$B$43*F36+$A$43</f>
        <v>0.41240586638384147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0.23228688529997732</v>
      </c>
      <c r="E37" s="15">
        <f t="shared" ref="E37:E40" si="41">ABS(D37-C37)/C37*100</f>
        <v>49.921722928131082</v>
      </c>
      <c r="F37">
        <v>28.345807682602455</v>
      </c>
      <c r="G37">
        <f>$C$43*F37^2+$B$43*F37+$A$43</f>
        <v>0.46380655814393301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0.23230984989976464</v>
      </c>
      <c r="E38" s="15">
        <f t="shared" si="41"/>
        <v>52.283330736320302</v>
      </c>
      <c r="F38">
        <v>29.799395710388552</v>
      </c>
      <c r="G38">
        <f>$C$43*F38^2+$B$43*F38+$A$43</f>
        <v>0.48679435557431794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0.24047429929318512</v>
      </c>
      <c r="E39" s="15">
        <f t="shared" si="41"/>
        <v>56.829842570807642</v>
      </c>
      <c r="F39">
        <v>34.083290886537299</v>
      </c>
      <c r="G39">
        <f t="shared" ref="G39:G40" si="42">$C$43*F39^2+$B$43*F39+$A$43</f>
        <v>0.55699998063100464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0.24698611696244119</v>
      </c>
      <c r="E40" s="15">
        <f t="shared" si="41"/>
        <v>61.131406899348903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10.259158014511435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44.838883240095157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115.05001364110792</v>
      </c>
    </row>
    <row r="51" spans="1:5" x14ac:dyDescent="0.25">
      <c r="C51" s="28">
        <f>SUM(C48:C50)</f>
        <v>1.8399999999999994</v>
      </c>
      <c r="E51" s="28">
        <f>SUM(E48:E50)</f>
        <v>170.14805489571452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1.5633443483267215E-2</v>
      </c>
      <c r="C54" s="4">
        <f>$D$2*B2/100/(1+$B$54*O23)</f>
        <v>0.6429039829755866</v>
      </c>
      <c r="D54" s="27">
        <f>C57-$E$2</f>
        <v>-9.112095662423485</v>
      </c>
      <c r="E54" s="4">
        <f>-O23*$D$2*B2/100/((1+$B$54*O23)^2)</f>
        <v>45.089021072467347</v>
      </c>
    </row>
    <row r="55" spans="1:5" x14ac:dyDescent="0.25">
      <c r="A55" s="4">
        <v>2</v>
      </c>
      <c r="C55" s="4">
        <f t="shared" ref="C55:C56" si="45">$D$2*B3/100/(1+$B$54*O24)</f>
        <v>-4.2916794350126599</v>
      </c>
      <c r="E55" s="4">
        <f t="shared" ref="E55:E56" si="46">-O24*$D$2*B3/100/((1+$B$54*O24)^2)</f>
        <v>2195.4128460853881</v>
      </c>
    </row>
    <row r="56" spans="1:5" x14ac:dyDescent="0.25">
      <c r="A56" s="4">
        <v>3</v>
      </c>
      <c r="C56" s="4">
        <f t="shared" si="45"/>
        <v>-0.96332021038641291</v>
      </c>
      <c r="E56" s="4">
        <f t="shared" si="46"/>
        <v>126.13986547745488</v>
      </c>
    </row>
    <row r="57" spans="1:5" x14ac:dyDescent="0.25">
      <c r="C57" s="28">
        <f>SUM(C54:C56)</f>
        <v>-4.6120956624234859</v>
      </c>
      <c r="E57" s="28">
        <f>SUM(E54:E56)</f>
        <v>2366.6417326353103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1.948366531311594E-2</v>
      </c>
      <c r="C60" s="4">
        <f>$D$2*B2/100/(1+$B$60*O23)</f>
        <v>0.88072540088246198</v>
      </c>
      <c r="D60" s="27">
        <f>C63-$E$2</f>
        <v>-5.7049243538579972</v>
      </c>
      <c r="E60" s="4">
        <f>-O23*$D$2*B2/100/((1+$B$60*O23)^2)</f>
        <v>84.617388468717635</v>
      </c>
    </row>
    <row r="61" spans="1:5" x14ac:dyDescent="0.25">
      <c r="A61" s="4">
        <v>2</v>
      </c>
      <c r="C61" s="4">
        <f t="shared" ref="C61:C62" si="47">$D$2*B3/100/(1+$B$60*O24)</f>
        <v>-1.4452119616601864</v>
      </c>
      <c r="E61" s="4">
        <f t="shared" ref="E61:E62" si="48">-O24*$D$2*B3/100/((1+$B$60*O24)^2)</f>
        <v>248.95723150870575</v>
      </c>
    </row>
    <row r="62" spans="1:5" x14ac:dyDescent="0.25">
      <c r="A62" s="4">
        <v>3</v>
      </c>
      <c r="C62" s="4">
        <f t="shared" si="47"/>
        <v>-0.64043779308027327</v>
      </c>
      <c r="E62" s="4">
        <f t="shared" si="48"/>
        <v>55.752574203710843</v>
      </c>
    </row>
    <row r="63" spans="1:5" x14ac:dyDescent="0.25">
      <c r="C63" s="28">
        <f>SUM(C60:C62)</f>
        <v>-1.2049243538579977</v>
      </c>
      <c r="E63" s="28">
        <f>SUM(E60:E62)</f>
        <v>389.32719418113419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3.4136955499682729E-2</v>
      </c>
      <c r="C66" s="4">
        <f>$D$2*B2/100/(1+$B$66*O23)</f>
        <v>-2.1594713158732453</v>
      </c>
      <c r="D66" s="27">
        <f>C69-$E$2</f>
        <v>-7.3509842558724801</v>
      </c>
      <c r="E66" s="4">
        <f>-O23*$D$2*B2/100/((1+$B$66*O23)^2)</f>
        <v>508.7137228931021</v>
      </c>
    </row>
    <row r="67" spans="1:5" x14ac:dyDescent="0.25">
      <c r="A67" s="4">
        <v>2</v>
      </c>
      <c r="C67" s="4">
        <f t="shared" ref="C67:C68" si="49">$D$2*B3/100/(1+$B$66*O24)</f>
        <v>-0.41007917557105145</v>
      </c>
      <c r="E67" s="4">
        <f t="shared" ref="E67:E68" si="50">-O24*$D$2*B3/100/((1+$B$66*O24)^2)</f>
        <v>20.044585611942903</v>
      </c>
    </row>
    <row r="68" spans="1:5" x14ac:dyDescent="0.25">
      <c r="A68" s="4">
        <v>3</v>
      </c>
      <c r="C68" s="4">
        <f t="shared" si="49"/>
        <v>-0.28143376442818308</v>
      </c>
      <c r="E68" s="4">
        <f t="shared" si="50"/>
        <v>10.766224197845625</v>
      </c>
    </row>
    <row r="69" spans="1:5" x14ac:dyDescent="0.25">
      <c r="C69" s="28">
        <f>SUM(C66:C68)</f>
        <v>-2.8509842558724801</v>
      </c>
      <c r="E69" s="28">
        <f>SUM(E66:E68)</f>
        <v>539.52453270289061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4.7761885989953082E-2</v>
      </c>
      <c r="C72" s="4">
        <f>$D$2*B2/100/(1+$B$72*O23)</f>
        <v>-0.51297883141956857</v>
      </c>
      <c r="D72" s="27">
        <f>C75-$E$2</f>
        <v>-5.4441324260044563</v>
      </c>
      <c r="E72" s="4">
        <f>-O23*$D$2*B2/100/((1+$B$72*O23)^2)</f>
        <v>28.706316016724308</v>
      </c>
    </row>
    <row r="73" spans="1:5" x14ac:dyDescent="0.25">
      <c r="A73" s="4">
        <v>2</v>
      </c>
      <c r="C73" s="4">
        <f t="shared" ref="C73:C74" si="51">$D$2*B3/100/(1+$B$72*O24)</f>
        <v>-0.24614835796047146</v>
      </c>
      <c r="E73" s="4">
        <f t="shared" ref="E73:E74" si="52">-O24*$D$2*B3/100/((1+$B$72*O24)^2)</f>
        <v>7.2219676188889972</v>
      </c>
    </row>
    <row r="74" spans="1:5" x14ac:dyDescent="0.25">
      <c r="A74" s="4">
        <v>3</v>
      </c>
      <c r="C74" s="4">
        <f t="shared" si="51"/>
        <v>-0.18500523662441587</v>
      </c>
      <c r="E74" s="4">
        <f t="shared" si="52"/>
        <v>4.6524215917943312</v>
      </c>
    </row>
    <row r="75" spans="1:5" x14ac:dyDescent="0.25">
      <c r="C75" s="28">
        <f>SUM(C72:C74)</f>
        <v>-0.9441324260044559</v>
      </c>
      <c r="E75" s="28">
        <f>SUM(E72:E74)</f>
        <v>40.580705227407634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0.18191757390854468</v>
      </c>
      <c r="C78" s="4">
        <f>$D$2*B2/100/(1+$B$78*O23)</f>
        <v>-6.029825597453068E-2</v>
      </c>
      <c r="D78" s="27">
        <f>C81-$E$2</f>
        <v>-4.652464739762145</v>
      </c>
      <c r="E78" s="4">
        <f>-O23*$D$2*B2/100/((1+$B$78*O23)^2)</f>
        <v>0.39663229777427578</v>
      </c>
    </row>
    <row r="79" spans="1:5" x14ac:dyDescent="0.25">
      <c r="A79" s="4">
        <v>2</v>
      </c>
      <c r="C79" s="4">
        <f t="shared" ref="C79:C80" si="53">$D$2*B3/100/(1+$B$78*O24)</f>
        <v>-4.986682856762667E-2</v>
      </c>
      <c r="E79" s="4">
        <f t="shared" ref="E79:E80" si="54">-O24*$D$2*B3/100/((1+$B$78*O24)^2)</f>
        <v>0.29640474280332774</v>
      </c>
    </row>
    <row r="80" spans="1:5" x14ac:dyDescent="0.25">
      <c r="A80" s="4">
        <v>3</v>
      </c>
      <c r="C80" s="4">
        <f t="shared" si="53"/>
        <v>-4.2299655219987971E-2</v>
      </c>
      <c r="E80" s="4">
        <f t="shared" si="54"/>
        <v>0.24321181840503289</v>
      </c>
    </row>
    <row r="81" spans="1:5" x14ac:dyDescent="0.25">
      <c r="C81" s="28">
        <f>SUM(C78:C80)</f>
        <v>-0.15246473976214531</v>
      </c>
      <c r="E81" s="28">
        <f>SUM(E78:E80)</f>
        <v>0.93624885898263643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5.1511783587149367</v>
      </c>
      <c r="C84" s="4">
        <f>$D$2*B2/100/(1+$B$84*O23)</f>
        <v>-1.789956040571232E-3</v>
      </c>
      <c r="D84" s="29">
        <f>C87-$E$2</f>
        <v>-4.504853356039086</v>
      </c>
      <c r="E84" s="4">
        <f>-O23*$D$2*B2/100/((1+$B$84*O23)^2)</f>
        <v>3.4951297629345603E-4</v>
      </c>
    </row>
    <row r="85" spans="1:5" x14ac:dyDescent="0.25">
      <c r="A85" s="4">
        <v>2</v>
      </c>
      <c r="C85" s="4">
        <f t="shared" ref="C85:C86" si="55">$D$2*B3/100/(1+$B$84*O24)</f>
        <v>-1.6330013168377024E-3</v>
      </c>
      <c r="E85" s="4">
        <f t="shared" ref="E85:E86" si="56">-O24*$D$2*B3/100/((1+$B$84*O24)^2)</f>
        <v>3.1785915228109771E-4</v>
      </c>
    </row>
    <row r="86" spans="1:5" x14ac:dyDescent="0.25">
      <c r="A86" s="4">
        <v>3</v>
      </c>
      <c r="C86" s="4">
        <f t="shared" si="55"/>
        <v>-1.4303986816766731E-3</v>
      </c>
      <c r="E86" s="4">
        <f t="shared" si="56"/>
        <v>2.781155182089515E-4</v>
      </c>
    </row>
    <row r="87" spans="1:5" x14ac:dyDescent="0.25">
      <c r="C87" s="28">
        <f>SUM(C84:C86)</f>
        <v>-4.8533560390856077E-3</v>
      </c>
      <c r="E87" s="28">
        <f>SUM(E84:E86)</f>
        <v>9.4548764678350529E-4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Корреляция Вильсона</vt:lpstr>
      <vt:lpstr>ДНП</vt:lpstr>
      <vt:lpstr>Проверка_пример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Лист2</vt:lpstr>
      <vt:lpstr>KJI</vt:lpstr>
      <vt:lpstr>еще проверка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2019-12-23T08:50:40Z</dcterms:modified>
</cp:coreProperties>
</file>