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drawings/drawing2.xml" ContentType="application/vnd.openxmlformats-officedocument.drawing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drawings/drawing3.xml" ContentType="application/vnd.openxmlformats-officedocument.drawing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drawings/drawing4.xml" ContentType="application/vnd.openxmlformats-officedocument.drawing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drawings/drawing5.xml" ContentType="application/vnd.openxmlformats-officedocument.drawing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231"/>
  <workbookPr filterPrivacy="1" defaultThemeVersion="124226"/>
  <xr:revisionPtr revIDLastSave="0" documentId="13_ncr:1_{80887BCC-7B0E-48EC-8C9A-D8FF696B599E}" xr6:coauthVersionLast="40" xr6:coauthVersionMax="40" xr10:uidLastSave="{00000000-0000-0000-0000-000000000000}"/>
  <bookViews>
    <workbookView xWindow="-120" yWindow="-120" windowWidth="29040" windowHeight="15840" firstSheet="8" activeTab="13" xr2:uid="{00000000-000D-0000-FFFF-FFFF00000000}"/>
  </bookViews>
  <sheets>
    <sheet name="Лист1" sheetId="1" r:id="rId1"/>
    <sheet name="Лист2" sheetId="2" r:id="rId2"/>
    <sheet name="проверка" sheetId="5" r:id="rId3"/>
    <sheet name="Лист3" sheetId="3" r:id="rId4"/>
    <sheet name="Метод секущих" sheetId="4" r:id="rId5"/>
    <sheet name="Энтальпия идеал.газа" sheetId="6" r:id="rId6"/>
    <sheet name="Теплоемкость идеал.газа" sheetId="7" r:id="rId7"/>
    <sheet name="метод Лимана-Деннера" sheetId="8" r:id="rId8"/>
    <sheet name="Энтальпия парообразования" sheetId="9" r:id="rId9"/>
    <sheet name="dHf_298" sheetId="10" r:id="rId10"/>
    <sheet name="Проверка энтальпий" sheetId="11" r:id="rId11"/>
    <sheet name="Проверка профили" sheetId="12" r:id="rId12"/>
    <sheet name="Лист4" sheetId="13" r:id="rId13"/>
    <sheet name="Лист5" sheetId="14" r:id="rId14"/>
    <sheet name="Проверка энтальпии" sheetId="15" r:id="rId15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C47" i="14" l="1"/>
  <c r="D47" i="14"/>
  <c r="C55" i="14"/>
  <c r="C56" i="14"/>
  <c r="L6" i="14"/>
  <c r="L2" i="14"/>
  <c r="T3" i="14"/>
  <c r="E48" i="14" s="1"/>
  <c r="L3" i="14"/>
  <c r="T2" i="14"/>
  <c r="C48" i="14"/>
  <c r="E49" i="14" s="1"/>
  <c r="C49" i="14"/>
  <c r="E50" i="14" s="1"/>
  <c r="C50" i="14"/>
  <c r="E51" i="14" s="1"/>
  <c r="C51" i="14"/>
  <c r="C52" i="14"/>
  <c r="E53" i="14" s="1"/>
  <c r="C53" i="14"/>
  <c r="C54" i="14"/>
  <c r="E54" i="14" s="1"/>
  <c r="U4" i="14"/>
  <c r="D57" i="14"/>
  <c r="C46" i="14"/>
  <c r="E52" i="14"/>
  <c r="E43" i="14"/>
  <c r="E42" i="14"/>
  <c r="E34" i="14"/>
  <c r="E35" i="14"/>
  <c r="E36" i="14"/>
  <c r="E37" i="14"/>
  <c r="E38" i="14"/>
  <c r="E39" i="14"/>
  <c r="E40" i="14"/>
  <c r="E41" i="14"/>
  <c r="E33" i="14"/>
  <c r="V2" i="14"/>
  <c r="E32" i="14"/>
  <c r="U3" i="14" l="1"/>
  <c r="E55" i="14"/>
  <c r="E57" i="14"/>
  <c r="E56" i="14"/>
  <c r="E47" i="14"/>
  <c r="E46" i="14"/>
  <c r="AA24" i="15" l="1"/>
  <c r="AA16" i="15"/>
  <c r="AB16" i="15"/>
  <c r="AC16" i="15"/>
  <c r="AD16" i="15"/>
  <c r="AE16" i="15"/>
  <c r="AF16" i="15"/>
  <c r="AG16" i="15"/>
  <c r="AH16" i="15"/>
  <c r="AI16" i="15"/>
  <c r="AJ16" i="15"/>
  <c r="AK16" i="15"/>
  <c r="AL16" i="15"/>
  <c r="AA17" i="15"/>
  <c r="AB17" i="15"/>
  <c r="AC17" i="15"/>
  <c r="AD17" i="15"/>
  <c r="AD24" i="15" s="1"/>
  <c r="AE17" i="15"/>
  <c r="AF17" i="15"/>
  <c r="AG17" i="15"/>
  <c r="AH17" i="15"/>
  <c r="AI17" i="15"/>
  <c r="AJ17" i="15"/>
  <c r="AK17" i="15"/>
  <c r="AK24" i="15" s="1"/>
  <c r="AL17" i="15"/>
  <c r="AL24" i="15" s="1"/>
  <c r="AA18" i="15"/>
  <c r="AB18" i="15"/>
  <c r="AC18" i="15"/>
  <c r="AD18" i="15"/>
  <c r="AE18" i="15"/>
  <c r="AF18" i="15"/>
  <c r="AG18" i="15"/>
  <c r="AH18" i="15"/>
  <c r="AI18" i="15"/>
  <c r="AJ18" i="15"/>
  <c r="AK18" i="15"/>
  <c r="AL18" i="15"/>
  <c r="AA19" i="15"/>
  <c r="AB19" i="15"/>
  <c r="AC19" i="15"/>
  <c r="AD19" i="15"/>
  <c r="AE19" i="15"/>
  <c r="AF19" i="15"/>
  <c r="AG19" i="15"/>
  <c r="AH19" i="15"/>
  <c r="AI19" i="15"/>
  <c r="AJ19" i="15"/>
  <c r="AK19" i="15"/>
  <c r="AL19" i="15"/>
  <c r="AA20" i="15"/>
  <c r="AB20" i="15"/>
  <c r="AC20" i="15"/>
  <c r="AD20" i="15"/>
  <c r="AE20" i="15"/>
  <c r="AF20" i="15"/>
  <c r="AG20" i="15"/>
  <c r="AH20" i="15"/>
  <c r="AI20" i="15"/>
  <c r="AJ20" i="15"/>
  <c r="AK20" i="15"/>
  <c r="AL20" i="15"/>
  <c r="AA21" i="15"/>
  <c r="AB21" i="15"/>
  <c r="AC21" i="15"/>
  <c r="AD21" i="15"/>
  <c r="AE21" i="15"/>
  <c r="AF21" i="15"/>
  <c r="AG21" i="15"/>
  <c r="AH21" i="15"/>
  <c r="AI21" i="15"/>
  <c r="AJ21" i="15"/>
  <c r="AK21" i="15"/>
  <c r="AL21" i="15"/>
  <c r="AA22" i="15"/>
  <c r="AB22" i="15"/>
  <c r="AC22" i="15"/>
  <c r="AD22" i="15"/>
  <c r="AE22" i="15"/>
  <c r="AF22" i="15"/>
  <c r="AG22" i="15"/>
  <c r="AH22" i="15"/>
  <c r="AI22" i="15"/>
  <c r="AJ22" i="15"/>
  <c r="AK22" i="15"/>
  <c r="AL22" i="15"/>
  <c r="AA23" i="15"/>
  <c r="AB23" i="15"/>
  <c r="AC23" i="15"/>
  <c r="AD23" i="15"/>
  <c r="AE23" i="15"/>
  <c r="AF23" i="15"/>
  <c r="AG23" i="15"/>
  <c r="AH23" i="15"/>
  <c r="AI23" i="15"/>
  <c r="AJ23" i="15"/>
  <c r="AK23" i="15"/>
  <c r="AL23" i="15"/>
  <c r="AB15" i="15"/>
  <c r="AB24" i="15" s="1"/>
  <c r="AC15" i="15"/>
  <c r="AC24" i="15" s="1"/>
  <c r="AD15" i="15"/>
  <c r="AE15" i="15"/>
  <c r="AE24" i="15" s="1"/>
  <c r="AF15" i="15"/>
  <c r="AF24" i="15" s="1"/>
  <c r="AG15" i="15"/>
  <c r="AG24" i="15" s="1"/>
  <c r="AH15" i="15"/>
  <c r="AH24" i="15" s="1"/>
  <c r="AI15" i="15"/>
  <c r="AI24" i="15" s="1"/>
  <c r="AJ15" i="15"/>
  <c r="AJ24" i="15" s="1"/>
  <c r="AK15" i="15"/>
  <c r="AL15" i="15"/>
  <c r="AA15" i="15"/>
  <c r="AB3" i="15"/>
  <c r="AB12" i="15" s="1"/>
  <c r="AC3" i="15"/>
  <c r="AD3" i="15"/>
  <c r="AE3" i="15"/>
  <c r="AF3" i="15"/>
  <c r="AF12" i="15" s="1"/>
  <c r="AG3" i="15"/>
  <c r="AG12" i="15" s="1"/>
  <c r="AH3" i="15"/>
  <c r="AH12" i="15" s="1"/>
  <c r="AI3" i="15"/>
  <c r="AI12" i="15" s="1"/>
  <c r="AJ3" i="15"/>
  <c r="AJ12" i="15" s="1"/>
  <c r="AK3" i="15"/>
  <c r="AL3" i="15"/>
  <c r="AB4" i="15"/>
  <c r="AC4" i="15"/>
  <c r="AD4" i="15"/>
  <c r="AE4" i="15"/>
  <c r="AF4" i="15"/>
  <c r="AG4" i="15"/>
  <c r="AH4" i="15"/>
  <c r="AI4" i="15"/>
  <c r="AJ4" i="15"/>
  <c r="AK4" i="15"/>
  <c r="AL4" i="15"/>
  <c r="AB5" i="15"/>
  <c r="AC5" i="15"/>
  <c r="AC12" i="15" s="1"/>
  <c r="AD5" i="15"/>
  <c r="AE5" i="15"/>
  <c r="AF5" i="15"/>
  <c r="AG5" i="15"/>
  <c r="AH5" i="15"/>
  <c r="AI5" i="15"/>
  <c r="AJ5" i="15"/>
  <c r="AK5" i="15"/>
  <c r="AK12" i="15" s="1"/>
  <c r="AL5" i="15"/>
  <c r="AB6" i="15"/>
  <c r="AC6" i="15"/>
  <c r="AD6" i="15"/>
  <c r="AE6" i="15"/>
  <c r="AF6" i="15"/>
  <c r="AG6" i="15"/>
  <c r="AH6" i="15"/>
  <c r="AI6" i="15"/>
  <c r="AJ6" i="15"/>
  <c r="AK6" i="15"/>
  <c r="AL6" i="15"/>
  <c r="AB7" i="15"/>
  <c r="AC7" i="15"/>
  <c r="AD7" i="15"/>
  <c r="AD12" i="15" s="1"/>
  <c r="AE7" i="15"/>
  <c r="AE12" i="15" s="1"/>
  <c r="AF7" i="15"/>
  <c r="AG7" i="15"/>
  <c r="AH7" i="15"/>
  <c r="AI7" i="15"/>
  <c r="AJ7" i="15"/>
  <c r="AK7" i="15"/>
  <c r="AL7" i="15"/>
  <c r="AL12" i="15" s="1"/>
  <c r="AB8" i="15"/>
  <c r="AC8" i="15"/>
  <c r="AD8" i="15"/>
  <c r="AE8" i="15"/>
  <c r="AF8" i="15"/>
  <c r="AG8" i="15"/>
  <c r="AH8" i="15"/>
  <c r="AI8" i="15"/>
  <c r="AJ8" i="15"/>
  <c r="AK8" i="15"/>
  <c r="AL8" i="15"/>
  <c r="AB9" i="15"/>
  <c r="AC9" i="15"/>
  <c r="AD9" i="15"/>
  <c r="AE9" i="15"/>
  <c r="AF9" i="15"/>
  <c r="AG9" i="15"/>
  <c r="AH9" i="15"/>
  <c r="AI9" i="15"/>
  <c r="AJ9" i="15"/>
  <c r="AK9" i="15"/>
  <c r="AL9" i="15"/>
  <c r="AB10" i="15"/>
  <c r="AC10" i="15"/>
  <c r="AD10" i="15"/>
  <c r="AE10" i="15"/>
  <c r="AF10" i="15"/>
  <c r="AG10" i="15"/>
  <c r="AH10" i="15"/>
  <c r="AI10" i="15"/>
  <c r="AJ10" i="15"/>
  <c r="AK10" i="15"/>
  <c r="AL10" i="15"/>
  <c r="AB11" i="15"/>
  <c r="AC11" i="15"/>
  <c r="AD11" i="15"/>
  <c r="AE11" i="15"/>
  <c r="AF11" i="15"/>
  <c r="AG11" i="15"/>
  <c r="AH11" i="15"/>
  <c r="AI11" i="15"/>
  <c r="AJ11" i="15"/>
  <c r="AK11" i="15"/>
  <c r="AL11" i="15"/>
  <c r="AA4" i="15"/>
  <c r="AA5" i="15"/>
  <c r="AA6" i="15"/>
  <c r="AA7" i="15"/>
  <c r="AA8" i="15"/>
  <c r="AA12" i="15" s="1"/>
  <c r="AA9" i="15"/>
  <c r="AA10" i="15"/>
  <c r="AA11" i="15"/>
  <c r="AA3" i="15"/>
  <c r="K4" i="14"/>
  <c r="K5" i="14"/>
  <c r="K6" i="14"/>
  <c r="K7" i="14"/>
  <c r="K8" i="14"/>
  <c r="K9" i="14"/>
  <c r="K10" i="14"/>
  <c r="K11" i="14"/>
  <c r="K12" i="14"/>
  <c r="K13" i="14"/>
  <c r="K3" i="14"/>
  <c r="N9" i="14" l="1"/>
  <c r="N2" i="13"/>
  <c r="U13" i="14"/>
  <c r="K2" i="14"/>
  <c r="J3" i="14"/>
  <c r="J4" i="14"/>
  <c r="J5" i="14"/>
  <c r="J6" i="14"/>
  <c r="J7" i="14"/>
  <c r="J8" i="14"/>
  <c r="J9" i="14"/>
  <c r="J10" i="14"/>
  <c r="J11" i="14"/>
  <c r="J12" i="14"/>
  <c r="J13" i="14"/>
  <c r="J2" i="14"/>
  <c r="R13" i="14"/>
  <c r="L13" i="14"/>
  <c r="N5" i="14"/>
  <c r="C13" i="14"/>
  <c r="L4" i="14"/>
  <c r="L5" i="14"/>
  <c r="T8" i="14" s="1"/>
  <c r="L7" i="14"/>
  <c r="L8" i="14"/>
  <c r="L9" i="14"/>
  <c r="L10" i="14"/>
  <c r="L11" i="14"/>
  <c r="L12" i="14"/>
  <c r="T13" i="14" l="1"/>
  <c r="N6" i="14"/>
  <c r="T6" i="14"/>
  <c r="N7" i="14"/>
  <c r="O7" i="14" s="1"/>
  <c r="T5" i="14"/>
  <c r="T7" i="14"/>
  <c r="N8" i="14"/>
  <c r="O8" i="14" s="1"/>
  <c r="T10" i="14"/>
  <c r="N11" i="14"/>
  <c r="T9" i="14"/>
  <c r="N10" i="14"/>
  <c r="T11" i="14"/>
  <c r="N2" i="14"/>
  <c r="N4" i="14"/>
  <c r="T4" i="14"/>
  <c r="T12" i="14"/>
  <c r="U12" i="14" s="1"/>
  <c r="V13" i="14" s="1"/>
  <c r="N3" i="14"/>
  <c r="O3" i="14" s="1"/>
  <c r="P12" i="14"/>
  <c r="Q9" i="14"/>
  <c r="P4" i="14"/>
  <c r="P3" i="14"/>
  <c r="Q3" i="14"/>
  <c r="N12" i="14"/>
  <c r="Q12" i="14"/>
  <c r="Q8" i="14"/>
  <c r="Q4" i="14"/>
  <c r="Q11" i="14"/>
  <c r="P6" i="14"/>
  <c r="P9" i="14"/>
  <c r="Q6" i="14"/>
  <c r="Q7" i="14"/>
  <c r="O12" i="14"/>
  <c r="P10" i="14"/>
  <c r="P11" i="14"/>
  <c r="P7" i="14"/>
  <c r="P5" i="14"/>
  <c r="Q10" i="14"/>
  <c r="O6" i="14"/>
  <c r="P8" i="14"/>
  <c r="O9" i="14"/>
  <c r="O5" i="14"/>
  <c r="Q5" i="14"/>
  <c r="O11" i="14"/>
  <c r="O4" i="14"/>
  <c r="O10" i="14"/>
  <c r="R12" i="14" l="1"/>
  <c r="J57" i="13"/>
  <c r="I57" i="13"/>
  <c r="H57" i="13"/>
  <c r="G57" i="13"/>
  <c r="F57" i="13"/>
  <c r="E57" i="13"/>
  <c r="D57" i="13"/>
  <c r="C57" i="13"/>
  <c r="B57" i="13"/>
  <c r="J55" i="13"/>
  <c r="I55" i="13"/>
  <c r="H55" i="13"/>
  <c r="H58" i="13" s="1"/>
  <c r="G55" i="13"/>
  <c r="F55" i="13"/>
  <c r="F58" i="13" s="1"/>
  <c r="E55" i="13"/>
  <c r="D55" i="13"/>
  <c r="D58" i="13" s="1"/>
  <c r="C55" i="13"/>
  <c r="B55" i="13"/>
  <c r="J52" i="13"/>
  <c r="I52" i="13"/>
  <c r="H52" i="13"/>
  <c r="G52" i="13"/>
  <c r="F52" i="13"/>
  <c r="E52" i="13"/>
  <c r="D52" i="13"/>
  <c r="C52" i="13"/>
  <c r="B52" i="13"/>
  <c r="B58" i="13" s="1"/>
  <c r="H44" i="13"/>
  <c r="M29" i="13"/>
  <c r="L29" i="13"/>
  <c r="N29" i="13" s="1"/>
  <c r="M28" i="13"/>
  <c r="L28" i="13"/>
  <c r="M27" i="13"/>
  <c r="L27" i="13"/>
  <c r="M26" i="13"/>
  <c r="L26" i="13"/>
  <c r="M25" i="13"/>
  <c r="L25" i="13"/>
  <c r="N25" i="13" s="1"/>
  <c r="M24" i="13"/>
  <c r="L24" i="13"/>
  <c r="N24" i="13" s="1"/>
  <c r="M23" i="13"/>
  <c r="L23" i="13"/>
  <c r="M22" i="13"/>
  <c r="L22" i="13"/>
  <c r="M21" i="13"/>
  <c r="L21" i="13"/>
  <c r="M20" i="13"/>
  <c r="L20" i="13"/>
  <c r="N20" i="13" s="1"/>
  <c r="M19" i="13"/>
  <c r="N19" i="13" s="1"/>
  <c r="L19" i="13"/>
  <c r="M18" i="13"/>
  <c r="L18" i="13"/>
  <c r="C18" i="13"/>
  <c r="V13" i="13"/>
  <c r="N13" i="13"/>
  <c r="G13" i="13"/>
  <c r="C29" i="13" s="1"/>
  <c r="F13" i="13"/>
  <c r="V12" i="13"/>
  <c r="S12" i="13"/>
  <c r="Q12" i="13"/>
  <c r="G12" i="13"/>
  <c r="V11" i="13"/>
  <c r="S11" i="13"/>
  <c r="Q11" i="13"/>
  <c r="G11" i="13"/>
  <c r="V10" i="13"/>
  <c r="S10" i="13"/>
  <c r="Q10" i="13"/>
  <c r="G10" i="13"/>
  <c r="V9" i="13"/>
  <c r="S9" i="13"/>
  <c r="Q9" i="13"/>
  <c r="G9" i="13"/>
  <c r="V8" i="13"/>
  <c r="S8" i="13"/>
  <c r="Q8" i="13"/>
  <c r="G8" i="13"/>
  <c r="V7" i="13"/>
  <c r="S7" i="13"/>
  <c r="Q7" i="13"/>
  <c r="G7" i="13"/>
  <c r="V6" i="13"/>
  <c r="S6" i="13"/>
  <c r="Q6" i="13"/>
  <c r="G6" i="13"/>
  <c r="V5" i="13"/>
  <c r="S5" i="13"/>
  <c r="Q5" i="13"/>
  <c r="G5" i="13"/>
  <c r="V4" i="13"/>
  <c r="S4" i="13"/>
  <c r="Q4" i="13"/>
  <c r="G4" i="13"/>
  <c r="B19" i="13" s="1"/>
  <c r="V3" i="13"/>
  <c r="S3" i="13"/>
  <c r="Q3" i="13"/>
  <c r="G3" i="13"/>
  <c r="F3" i="13"/>
  <c r="B20" i="13" s="1"/>
  <c r="V2" i="13"/>
  <c r="I2" i="13"/>
  <c r="J2" i="13" l="1"/>
  <c r="I58" i="13"/>
  <c r="I13" i="13"/>
  <c r="C58" i="13"/>
  <c r="J58" i="13"/>
  <c r="F4" i="13"/>
  <c r="B21" i="13" s="1"/>
  <c r="E58" i="13"/>
  <c r="Q14" i="13"/>
  <c r="R2" i="13" s="1"/>
  <c r="N18" i="13"/>
  <c r="N22" i="13"/>
  <c r="G58" i="13"/>
  <c r="R11" i="14"/>
  <c r="U11" i="14"/>
  <c r="V12" i="14" s="1"/>
  <c r="N23" i="13"/>
  <c r="N27" i="13"/>
  <c r="N21" i="13"/>
  <c r="N26" i="13"/>
  <c r="N28" i="13"/>
  <c r="S14" i="13"/>
  <c r="T2" i="13" s="1"/>
  <c r="H33" i="13"/>
  <c r="I3" i="13"/>
  <c r="F5" i="13"/>
  <c r="H29" i="13"/>
  <c r="I4" i="13"/>
  <c r="J4" i="13" s="1"/>
  <c r="B18" i="13"/>
  <c r="D18" i="13" s="1"/>
  <c r="C19" i="13"/>
  <c r="D19" i="13" s="1"/>
  <c r="C20" i="13"/>
  <c r="D20" i="13" s="1"/>
  <c r="H18" i="13"/>
  <c r="E58" i="12"/>
  <c r="C55" i="12"/>
  <c r="D55" i="12"/>
  <c r="D58" i="12" s="1"/>
  <c r="E55" i="12"/>
  <c r="F55" i="12"/>
  <c r="G55" i="12"/>
  <c r="G58" i="12" s="1"/>
  <c r="H55" i="12"/>
  <c r="H58" i="12" s="1"/>
  <c r="I55" i="12"/>
  <c r="I58" i="12" s="1"/>
  <c r="J55" i="12"/>
  <c r="J58" i="12" s="1"/>
  <c r="B55" i="12"/>
  <c r="C52" i="12"/>
  <c r="D52" i="12"/>
  <c r="E52" i="12"/>
  <c r="F52" i="12"/>
  <c r="G52" i="12"/>
  <c r="H52" i="12"/>
  <c r="I52" i="12"/>
  <c r="J52" i="12"/>
  <c r="B52" i="12"/>
  <c r="C57" i="12"/>
  <c r="D57" i="12"/>
  <c r="E57" i="12"/>
  <c r="F57" i="12"/>
  <c r="G57" i="12"/>
  <c r="H57" i="12"/>
  <c r="I57" i="12"/>
  <c r="J57" i="12"/>
  <c r="B57" i="12"/>
  <c r="J3" i="13" l="1"/>
  <c r="N3" i="13"/>
  <c r="N4" i="13" s="1"/>
  <c r="B58" i="12"/>
  <c r="F58" i="12"/>
  <c r="C58" i="12"/>
  <c r="R10" i="14"/>
  <c r="U10" i="14"/>
  <c r="V11" i="14" s="1"/>
  <c r="B22" i="13"/>
  <c r="C21" i="13"/>
  <c r="D21" i="13" s="1"/>
  <c r="F6" i="13"/>
  <c r="I5" i="13"/>
  <c r="J5" i="13" s="1"/>
  <c r="B29" i="6"/>
  <c r="B22" i="7"/>
  <c r="B23" i="7" s="1"/>
  <c r="R9" i="14" l="1"/>
  <c r="U9" i="14"/>
  <c r="V10" i="14" s="1"/>
  <c r="I6" i="13"/>
  <c r="J6" i="13" s="1"/>
  <c r="F7" i="13"/>
  <c r="B23" i="13"/>
  <c r="C22" i="13"/>
  <c r="D22" i="13"/>
  <c r="B12" i="6"/>
  <c r="B13" i="6" s="1"/>
  <c r="B35" i="6"/>
  <c r="C22" i="7"/>
  <c r="C23" i="7" s="1"/>
  <c r="D22" i="7"/>
  <c r="D23" i="7" s="1"/>
  <c r="E22" i="7"/>
  <c r="E23" i="7" s="1"/>
  <c r="F22" i="7"/>
  <c r="F23" i="7" s="1"/>
  <c r="G22" i="7"/>
  <c r="G23" i="7" s="1"/>
  <c r="H22" i="7"/>
  <c r="H23" i="7" s="1"/>
  <c r="I22" i="7"/>
  <c r="I23" i="7" s="1"/>
  <c r="J22" i="7"/>
  <c r="J23" i="7" s="1"/>
  <c r="J29" i="6"/>
  <c r="C35" i="6"/>
  <c r="D35" i="6"/>
  <c r="E35" i="6"/>
  <c r="F35" i="6"/>
  <c r="G35" i="6"/>
  <c r="H35" i="6"/>
  <c r="I35" i="6"/>
  <c r="J35" i="6"/>
  <c r="C29" i="6"/>
  <c r="D29" i="6"/>
  <c r="E29" i="6"/>
  <c r="F29" i="6"/>
  <c r="G29" i="6"/>
  <c r="H29" i="6"/>
  <c r="I29" i="6"/>
  <c r="B8" i="7"/>
  <c r="V3" i="12"/>
  <c r="V4" i="12"/>
  <c r="V5" i="12"/>
  <c r="V6" i="12"/>
  <c r="V7" i="12"/>
  <c r="V8" i="12"/>
  <c r="V9" i="12"/>
  <c r="V10" i="12"/>
  <c r="V11" i="12"/>
  <c r="V12" i="12"/>
  <c r="V13" i="12"/>
  <c r="V2" i="12"/>
  <c r="R8" i="14" l="1"/>
  <c r="U8" i="14"/>
  <c r="V9" i="14" s="1"/>
  <c r="I7" i="13"/>
  <c r="J7" i="13" s="1"/>
  <c r="C23" i="13"/>
  <c r="D23" i="13" s="1"/>
  <c r="F8" i="13"/>
  <c r="B24" i="13"/>
  <c r="G4" i="12"/>
  <c r="G3" i="12"/>
  <c r="N13" i="12"/>
  <c r="N2" i="12"/>
  <c r="H33" i="12" s="1"/>
  <c r="F3" i="12"/>
  <c r="I2" i="12"/>
  <c r="O13" i="12" l="1"/>
  <c r="R7" i="14"/>
  <c r="U7" i="14"/>
  <c r="V8" i="14" s="1"/>
  <c r="I8" i="13"/>
  <c r="J8" i="13" s="1"/>
  <c r="F9" i="13"/>
  <c r="B25" i="13"/>
  <c r="C24" i="13"/>
  <c r="D24" i="13" s="1"/>
  <c r="B18" i="9"/>
  <c r="K1" i="9"/>
  <c r="B15" i="9"/>
  <c r="H44" i="12" l="1"/>
  <c r="R6" i="14"/>
  <c r="U6" i="14"/>
  <c r="V7" i="14" s="1"/>
  <c r="F10" i="13"/>
  <c r="B26" i="13"/>
  <c r="C25" i="13"/>
  <c r="D25" i="13" s="1"/>
  <c r="I9" i="13"/>
  <c r="J9" i="13" s="1"/>
  <c r="B24" i="9"/>
  <c r="B25" i="9" s="1"/>
  <c r="B28" i="9" s="1"/>
  <c r="L20" i="12"/>
  <c r="L21" i="12"/>
  <c r="L22" i="12"/>
  <c r="L23" i="12"/>
  <c r="N23" i="12" s="1"/>
  <c r="L24" i="12"/>
  <c r="L25" i="12"/>
  <c r="L26" i="12"/>
  <c r="L27" i="12"/>
  <c r="L28" i="12"/>
  <c r="L19" i="12"/>
  <c r="M22" i="12"/>
  <c r="M23" i="12"/>
  <c r="M19" i="12"/>
  <c r="M18" i="12"/>
  <c r="L29" i="12"/>
  <c r="L18" i="12"/>
  <c r="S4" i="12"/>
  <c r="S5" i="12"/>
  <c r="S6" i="12"/>
  <c r="S7" i="12"/>
  <c r="S8" i="12"/>
  <c r="S9" i="12"/>
  <c r="S10" i="12"/>
  <c r="S11" i="12"/>
  <c r="S12" i="12"/>
  <c r="S3" i="12"/>
  <c r="Q4" i="12"/>
  <c r="Q5" i="12"/>
  <c r="Q6" i="12"/>
  <c r="Q7" i="12"/>
  <c r="Q8" i="12"/>
  <c r="Q9" i="12"/>
  <c r="Q10" i="12"/>
  <c r="Q11" i="12"/>
  <c r="Q12" i="12"/>
  <c r="Q3" i="12"/>
  <c r="H29" i="12"/>
  <c r="H18" i="12"/>
  <c r="M29" i="12"/>
  <c r="M28" i="12"/>
  <c r="N28" i="12" s="1"/>
  <c r="M21" i="12"/>
  <c r="M24" i="12"/>
  <c r="M25" i="12"/>
  <c r="M26" i="12"/>
  <c r="M27" i="12"/>
  <c r="M20" i="12"/>
  <c r="R5" i="14" l="1"/>
  <c r="U5" i="14"/>
  <c r="V6" i="14" s="1"/>
  <c r="I10" i="13"/>
  <c r="J10" i="13" s="1"/>
  <c r="B27" i="13"/>
  <c r="C26" i="13"/>
  <c r="D26" i="13" s="1"/>
  <c r="F11" i="13"/>
  <c r="N25" i="12"/>
  <c r="N22" i="12"/>
  <c r="N21" i="12"/>
  <c r="Q14" i="12"/>
  <c r="R2" i="12" s="1"/>
  <c r="S14" i="12"/>
  <c r="T2" i="12" s="1"/>
  <c r="N19" i="12"/>
  <c r="N26" i="12"/>
  <c r="N20" i="12"/>
  <c r="N24" i="12"/>
  <c r="N29" i="12"/>
  <c r="N27" i="12"/>
  <c r="N18" i="12"/>
  <c r="C18" i="12"/>
  <c r="B18" i="12"/>
  <c r="B19" i="12"/>
  <c r="G5" i="12"/>
  <c r="G6" i="12"/>
  <c r="G7" i="12"/>
  <c r="G8" i="12"/>
  <c r="G9" i="12"/>
  <c r="G10" i="12"/>
  <c r="G11" i="12"/>
  <c r="G12" i="12"/>
  <c r="G13" i="12"/>
  <c r="C29" i="12" s="1"/>
  <c r="F13" i="12"/>
  <c r="D18" i="12" l="1"/>
  <c r="R4" i="14"/>
  <c r="R3" i="14" s="1"/>
  <c r="V5" i="14"/>
  <c r="B28" i="13"/>
  <c r="C27" i="13"/>
  <c r="D27" i="13" s="1"/>
  <c r="I11" i="13"/>
  <c r="J11" i="13" s="1"/>
  <c r="F12" i="13"/>
  <c r="B20" i="12"/>
  <c r="I13" i="12"/>
  <c r="C19" i="12"/>
  <c r="D19" i="12" s="1"/>
  <c r="F4" i="12"/>
  <c r="B21" i="12" s="1"/>
  <c r="J14" i="10"/>
  <c r="D14" i="10"/>
  <c r="E14" i="10"/>
  <c r="F14" i="10"/>
  <c r="G14" i="10"/>
  <c r="H14" i="10"/>
  <c r="I14" i="10"/>
  <c r="C14" i="10"/>
  <c r="B14" i="10"/>
  <c r="B29" i="13" l="1"/>
  <c r="D29" i="13" s="1"/>
  <c r="C28" i="13"/>
  <c r="D28" i="13" s="1"/>
  <c r="I12" i="13"/>
  <c r="J13" i="13"/>
  <c r="C20" i="12"/>
  <c r="D20" i="12" s="1"/>
  <c r="F5" i="12"/>
  <c r="I5" i="12" s="1"/>
  <c r="J5" i="12" s="1"/>
  <c r="I3" i="12"/>
  <c r="J3" i="12" s="1"/>
  <c r="I4" i="12"/>
  <c r="J4" i="12" s="1"/>
  <c r="J2" i="12"/>
  <c r="V4" i="14" l="1"/>
  <c r="V3" i="14"/>
  <c r="U2" i="14"/>
  <c r="J12" i="13"/>
  <c r="F6" i="12"/>
  <c r="F7" i="12" s="1"/>
  <c r="C21" i="12"/>
  <c r="B22" i="12"/>
  <c r="P42" i="11"/>
  <c r="P43" i="11" s="1"/>
  <c r="P44" i="11" s="1"/>
  <c r="P45" i="11" s="1"/>
  <c r="P46" i="11" s="1"/>
  <c r="P47" i="11" s="1"/>
  <c r="P48" i="11" s="1"/>
  <c r="P49" i="11" s="1"/>
  <c r="P50" i="11" s="1"/>
  <c r="P51" i="11" s="1"/>
  <c r="P52" i="11" s="1"/>
  <c r="D21" i="12" l="1"/>
  <c r="B23" i="12"/>
  <c r="C22" i="12"/>
  <c r="D22" i="12" s="1"/>
  <c r="I6" i="12"/>
  <c r="J6" i="12" s="1"/>
  <c r="R27" i="11"/>
  <c r="Q27" i="11"/>
  <c r="P35" i="11"/>
  <c r="P27" i="11"/>
  <c r="O27" i="11"/>
  <c r="L49" i="11"/>
  <c r="B41" i="11"/>
  <c r="C41" i="11"/>
  <c r="D41" i="11"/>
  <c r="E41" i="11"/>
  <c r="F41" i="11"/>
  <c r="G41" i="11"/>
  <c r="H41" i="11"/>
  <c r="I41" i="11"/>
  <c r="J41" i="11"/>
  <c r="K41" i="11"/>
  <c r="L41" i="11"/>
  <c r="B42" i="11"/>
  <c r="C42" i="11"/>
  <c r="D42" i="11"/>
  <c r="E42" i="11"/>
  <c r="F42" i="11"/>
  <c r="G42" i="11"/>
  <c r="H42" i="11"/>
  <c r="I42" i="11"/>
  <c r="J42" i="11"/>
  <c r="K42" i="11"/>
  <c r="L42" i="11"/>
  <c r="B43" i="11"/>
  <c r="C43" i="11"/>
  <c r="D43" i="11"/>
  <c r="E43" i="11"/>
  <c r="F43" i="11"/>
  <c r="G43" i="11"/>
  <c r="H43" i="11"/>
  <c r="I43" i="11"/>
  <c r="J43" i="11"/>
  <c r="K43" i="11"/>
  <c r="L43" i="11"/>
  <c r="B44" i="11"/>
  <c r="C44" i="11"/>
  <c r="D44" i="11"/>
  <c r="E44" i="11"/>
  <c r="F44" i="11"/>
  <c r="G44" i="11"/>
  <c r="H44" i="11"/>
  <c r="I44" i="11"/>
  <c r="J44" i="11"/>
  <c r="K44" i="11"/>
  <c r="L44" i="11"/>
  <c r="B45" i="11"/>
  <c r="C45" i="11"/>
  <c r="D45" i="11"/>
  <c r="E45" i="11"/>
  <c r="F45" i="11"/>
  <c r="G45" i="11"/>
  <c r="H45" i="11"/>
  <c r="I45" i="11"/>
  <c r="J45" i="11"/>
  <c r="K45" i="11"/>
  <c r="L45" i="11"/>
  <c r="B46" i="11"/>
  <c r="C46" i="11"/>
  <c r="D46" i="11"/>
  <c r="E46" i="11"/>
  <c r="F46" i="11"/>
  <c r="G46" i="11"/>
  <c r="H46" i="11"/>
  <c r="I46" i="11"/>
  <c r="J46" i="11"/>
  <c r="K46" i="11"/>
  <c r="L46" i="11"/>
  <c r="B47" i="11"/>
  <c r="C47" i="11"/>
  <c r="D47" i="11"/>
  <c r="E47" i="11"/>
  <c r="F47" i="11"/>
  <c r="G47" i="11"/>
  <c r="H47" i="11"/>
  <c r="I47" i="11"/>
  <c r="J47" i="11"/>
  <c r="K47" i="11"/>
  <c r="L47" i="11"/>
  <c r="B48" i="11"/>
  <c r="C48" i="11"/>
  <c r="D48" i="11"/>
  <c r="E48" i="11"/>
  <c r="F48" i="11"/>
  <c r="G48" i="11"/>
  <c r="H48" i="11"/>
  <c r="I48" i="11"/>
  <c r="J48" i="11"/>
  <c r="K48" i="11"/>
  <c r="L48" i="11"/>
  <c r="B49" i="11"/>
  <c r="C49" i="11"/>
  <c r="D49" i="11"/>
  <c r="E49" i="11"/>
  <c r="F49" i="11"/>
  <c r="G49" i="11"/>
  <c r="H49" i="11"/>
  <c r="I49" i="11"/>
  <c r="J49" i="11"/>
  <c r="K49" i="11"/>
  <c r="A49" i="11"/>
  <c r="A48" i="11"/>
  <c r="A47" i="11"/>
  <c r="A46" i="11"/>
  <c r="A45" i="11"/>
  <c r="A44" i="11"/>
  <c r="A43" i="11"/>
  <c r="A42" i="11"/>
  <c r="A41" i="11"/>
  <c r="P34" i="11"/>
  <c r="P33" i="11"/>
  <c r="P32" i="11"/>
  <c r="P31" i="11"/>
  <c r="P30" i="11"/>
  <c r="P29" i="11"/>
  <c r="P28" i="11"/>
  <c r="Z35" i="11"/>
  <c r="X27" i="11"/>
  <c r="Y27" i="11"/>
  <c r="Z27" i="11"/>
  <c r="X28" i="11"/>
  <c r="Y28" i="11"/>
  <c r="Z28" i="11"/>
  <c r="X29" i="11"/>
  <c r="Y29" i="11"/>
  <c r="Z29" i="11"/>
  <c r="X30" i="11"/>
  <c r="Y30" i="11"/>
  <c r="Z30" i="11"/>
  <c r="X31" i="11"/>
  <c r="Y31" i="11"/>
  <c r="Z31" i="11"/>
  <c r="X32" i="11"/>
  <c r="Y32" i="11"/>
  <c r="Z32" i="11"/>
  <c r="X33" i="11"/>
  <c r="Y33" i="11"/>
  <c r="Z33" i="11"/>
  <c r="X34" i="11"/>
  <c r="Y34" i="11"/>
  <c r="Z34" i="11"/>
  <c r="X35" i="11"/>
  <c r="Y35" i="11"/>
  <c r="S27" i="11"/>
  <c r="T27" i="11"/>
  <c r="U27" i="11"/>
  <c r="V27" i="11"/>
  <c r="W27" i="11"/>
  <c r="Q28" i="11"/>
  <c r="R28" i="11"/>
  <c r="S28" i="11"/>
  <c r="T28" i="11"/>
  <c r="U28" i="11"/>
  <c r="V28" i="11"/>
  <c r="W28" i="11"/>
  <c r="Q29" i="11"/>
  <c r="R29" i="11"/>
  <c r="S29" i="11"/>
  <c r="T29" i="11"/>
  <c r="U29" i="11"/>
  <c r="V29" i="11"/>
  <c r="W29" i="11"/>
  <c r="Q30" i="11"/>
  <c r="R30" i="11"/>
  <c r="S30" i="11"/>
  <c r="T30" i="11"/>
  <c r="U30" i="11"/>
  <c r="V30" i="11"/>
  <c r="W30" i="11"/>
  <c r="Q31" i="11"/>
  <c r="R31" i="11"/>
  <c r="S31" i="11"/>
  <c r="T31" i="11"/>
  <c r="U31" i="11"/>
  <c r="V31" i="11"/>
  <c r="W31" i="11"/>
  <c r="Q32" i="11"/>
  <c r="R32" i="11"/>
  <c r="S32" i="11"/>
  <c r="T32" i="11"/>
  <c r="U32" i="11"/>
  <c r="V32" i="11"/>
  <c r="W32" i="11"/>
  <c r="Q33" i="11"/>
  <c r="R33" i="11"/>
  <c r="S33" i="11"/>
  <c r="T33" i="11"/>
  <c r="U33" i="11"/>
  <c r="V33" i="11"/>
  <c r="W33" i="11"/>
  <c r="Q34" i="11"/>
  <c r="R34" i="11"/>
  <c r="S34" i="11"/>
  <c r="T34" i="11"/>
  <c r="U34" i="11"/>
  <c r="V34" i="11"/>
  <c r="W34" i="11"/>
  <c r="Q35" i="11"/>
  <c r="R35" i="11"/>
  <c r="S35" i="11"/>
  <c r="T35" i="11"/>
  <c r="U35" i="11"/>
  <c r="V35" i="11"/>
  <c r="W35" i="11"/>
  <c r="O35" i="11"/>
  <c r="O34" i="11"/>
  <c r="O33" i="11"/>
  <c r="O32" i="11"/>
  <c r="O31" i="11"/>
  <c r="O30" i="11"/>
  <c r="O29" i="11"/>
  <c r="O28" i="11"/>
  <c r="Q36" i="11" l="1"/>
  <c r="Q38" i="11" s="1"/>
  <c r="U36" i="11"/>
  <c r="U38" i="11" s="1"/>
  <c r="S36" i="11"/>
  <c r="S38" i="11" s="1"/>
  <c r="X36" i="11"/>
  <c r="X38" i="11" s="1"/>
  <c r="P36" i="11"/>
  <c r="P38" i="11" s="1"/>
  <c r="T36" i="11"/>
  <c r="T38" i="11" s="1"/>
  <c r="A50" i="11"/>
  <c r="A52" i="11" s="1"/>
  <c r="R36" i="11"/>
  <c r="R38" i="11" s="1"/>
  <c r="V36" i="11"/>
  <c r="V38" i="11" s="1"/>
  <c r="F50" i="11"/>
  <c r="F52" i="11" s="1"/>
  <c r="L50" i="11"/>
  <c r="L52" i="11" s="1"/>
  <c r="D50" i="11"/>
  <c r="D52" i="11" s="1"/>
  <c r="G50" i="11"/>
  <c r="G52" i="11" s="1"/>
  <c r="E50" i="11"/>
  <c r="E52" i="11" s="1"/>
  <c r="W36" i="11"/>
  <c r="W38" i="11" s="1"/>
  <c r="H50" i="11"/>
  <c r="H52" i="11" s="1"/>
  <c r="K50" i="11"/>
  <c r="K52" i="11" s="1"/>
  <c r="I50" i="11"/>
  <c r="I52" i="11" s="1"/>
  <c r="J50" i="11"/>
  <c r="J52" i="11" s="1"/>
  <c r="Z36" i="11"/>
  <c r="Z38" i="11" s="1"/>
  <c r="B50" i="11"/>
  <c r="B52" i="11" s="1"/>
  <c r="C50" i="11"/>
  <c r="C52" i="11" s="1"/>
  <c r="Y36" i="11"/>
  <c r="Y38" i="11" s="1"/>
  <c r="F8" i="12"/>
  <c r="C23" i="12"/>
  <c r="D23" i="12" s="1"/>
  <c r="B24" i="12"/>
  <c r="I7" i="12"/>
  <c r="J7" i="12" s="1"/>
  <c r="O36" i="11"/>
  <c r="O38" i="11" s="1"/>
  <c r="C50" i="8"/>
  <c r="C53" i="8" s="1"/>
  <c r="B50" i="8"/>
  <c r="B53" i="8" s="1"/>
  <c r="D50" i="8"/>
  <c r="D53" i="8" s="1"/>
  <c r="E50" i="8"/>
  <c r="E53" i="8" s="1"/>
  <c r="F50" i="8"/>
  <c r="F53" i="8" s="1"/>
  <c r="G50" i="8"/>
  <c r="G53" i="8" s="1"/>
  <c r="H50" i="8"/>
  <c r="H53" i="8" s="1"/>
  <c r="I50" i="8"/>
  <c r="I53" i="8" s="1"/>
  <c r="J50" i="8"/>
  <c r="J53" i="8" s="1"/>
  <c r="B35" i="8"/>
  <c r="B31" i="8"/>
  <c r="B40" i="8"/>
  <c r="B39" i="8"/>
  <c r="B38" i="8"/>
  <c r="B37" i="8"/>
  <c r="B34" i="8"/>
  <c r="B36" i="8"/>
  <c r="J31" i="8"/>
  <c r="C31" i="8"/>
  <c r="D31" i="8"/>
  <c r="E31" i="8"/>
  <c r="F31" i="8"/>
  <c r="G31" i="8"/>
  <c r="H31" i="8"/>
  <c r="I31" i="8"/>
  <c r="F9" i="12" l="1"/>
  <c r="C24" i="12"/>
  <c r="D24" i="12" s="1"/>
  <c r="B25" i="12"/>
  <c r="I8" i="12"/>
  <c r="J8" i="12" s="1"/>
  <c r="B41" i="8"/>
  <c r="B42" i="8" s="1"/>
  <c r="J13" i="10"/>
  <c r="D13" i="10"/>
  <c r="E13" i="10"/>
  <c r="F13" i="10"/>
  <c r="G13" i="10"/>
  <c r="H13" i="10"/>
  <c r="I13" i="10"/>
  <c r="C13" i="10"/>
  <c r="B13" i="10"/>
  <c r="J12" i="10"/>
  <c r="D12" i="10"/>
  <c r="E12" i="10"/>
  <c r="F12" i="10"/>
  <c r="G12" i="10"/>
  <c r="H12" i="10"/>
  <c r="I12" i="10"/>
  <c r="C12" i="10"/>
  <c r="B12" i="10"/>
  <c r="U12" i="9"/>
  <c r="T12" i="9"/>
  <c r="O12" i="9"/>
  <c r="P12" i="9"/>
  <c r="Q12" i="9"/>
  <c r="R12" i="9"/>
  <c r="S12" i="9"/>
  <c r="N12" i="9"/>
  <c r="M12" i="9"/>
  <c r="L11" i="8"/>
  <c r="M11" i="8"/>
  <c r="N11" i="8"/>
  <c r="O11" i="8"/>
  <c r="P11" i="8"/>
  <c r="Q11" i="8"/>
  <c r="R11" i="8"/>
  <c r="S11" i="8"/>
  <c r="T11" i="8"/>
  <c r="T10" i="8"/>
  <c r="N10" i="8"/>
  <c r="O10" i="8"/>
  <c r="P10" i="8"/>
  <c r="Q10" i="8"/>
  <c r="R10" i="8"/>
  <c r="S10" i="8"/>
  <c r="M10" i="8"/>
  <c r="L10" i="8"/>
  <c r="P6" i="8"/>
  <c r="N6" i="8"/>
  <c r="O6" i="8"/>
  <c r="M6" i="8"/>
  <c r="L6" i="8"/>
  <c r="S5" i="8"/>
  <c r="R5" i="8"/>
  <c r="Q5" i="8"/>
  <c r="N5" i="8"/>
  <c r="O5" i="8"/>
  <c r="P5" i="8"/>
  <c r="M5" i="8"/>
  <c r="L5" i="8"/>
  <c r="C12" i="7"/>
  <c r="D12" i="7"/>
  <c r="E12" i="7"/>
  <c r="F12" i="7"/>
  <c r="G12" i="7"/>
  <c r="H12" i="7"/>
  <c r="I12" i="7"/>
  <c r="J12" i="7"/>
  <c r="C13" i="7"/>
  <c r="D13" i="7"/>
  <c r="E13" i="7"/>
  <c r="F13" i="7"/>
  <c r="G13" i="7"/>
  <c r="H13" i="7"/>
  <c r="I13" i="7"/>
  <c r="J13" i="7"/>
  <c r="C14" i="7"/>
  <c r="D14" i="7"/>
  <c r="E14" i="7"/>
  <c r="F14" i="7"/>
  <c r="G14" i="7"/>
  <c r="H14" i="7"/>
  <c r="I14" i="7"/>
  <c r="J14" i="7"/>
  <c r="J11" i="7"/>
  <c r="D11" i="7"/>
  <c r="E11" i="7"/>
  <c r="F11" i="7"/>
  <c r="G11" i="7"/>
  <c r="H11" i="7"/>
  <c r="I11" i="7"/>
  <c r="C11" i="7"/>
  <c r="B12" i="7"/>
  <c r="B13" i="7"/>
  <c r="B14" i="7"/>
  <c r="B11" i="7"/>
  <c r="B16" i="6"/>
  <c r="C16" i="6"/>
  <c r="D16" i="6"/>
  <c r="E16" i="6"/>
  <c r="F16" i="6"/>
  <c r="G16" i="6"/>
  <c r="H16" i="6"/>
  <c r="I16" i="6"/>
  <c r="J16" i="6"/>
  <c r="B17" i="6"/>
  <c r="C17" i="6"/>
  <c r="D17" i="6"/>
  <c r="E17" i="6"/>
  <c r="F17" i="6"/>
  <c r="G17" i="6"/>
  <c r="H17" i="6"/>
  <c r="I17" i="6"/>
  <c r="J17" i="6"/>
  <c r="B18" i="6"/>
  <c r="C18" i="6"/>
  <c r="D18" i="6"/>
  <c r="E18" i="6"/>
  <c r="F18" i="6"/>
  <c r="G18" i="6"/>
  <c r="H18" i="6"/>
  <c r="I18" i="6"/>
  <c r="J18" i="6"/>
  <c r="B19" i="6"/>
  <c r="C19" i="6"/>
  <c r="D19" i="6"/>
  <c r="E19" i="6"/>
  <c r="F19" i="6"/>
  <c r="G19" i="6"/>
  <c r="H19" i="6"/>
  <c r="I19" i="6"/>
  <c r="J19" i="6"/>
  <c r="B20" i="6"/>
  <c r="C20" i="6"/>
  <c r="D20" i="6"/>
  <c r="E20" i="6"/>
  <c r="F20" i="6"/>
  <c r="G20" i="6"/>
  <c r="H20" i="6"/>
  <c r="I20" i="6"/>
  <c r="J20" i="6"/>
  <c r="J15" i="6"/>
  <c r="B15" i="6"/>
  <c r="C15" i="6"/>
  <c r="D15" i="6"/>
  <c r="E15" i="6"/>
  <c r="F15" i="6"/>
  <c r="G15" i="6"/>
  <c r="H15" i="6"/>
  <c r="I15" i="6"/>
  <c r="C18" i="9"/>
  <c r="C24" i="9" s="1"/>
  <c r="C25" i="9" s="1"/>
  <c r="C28" i="9" s="1"/>
  <c r="D18" i="9"/>
  <c r="D24" i="9" s="1"/>
  <c r="D25" i="9" s="1"/>
  <c r="D28" i="9" s="1"/>
  <c r="E18" i="9"/>
  <c r="E24" i="9" s="1"/>
  <c r="E25" i="9" s="1"/>
  <c r="E28" i="9" s="1"/>
  <c r="F18" i="9"/>
  <c r="F24" i="9" s="1"/>
  <c r="F25" i="9" s="1"/>
  <c r="F28" i="9" s="1"/>
  <c r="G18" i="9"/>
  <c r="G24" i="9" s="1"/>
  <c r="G25" i="9" s="1"/>
  <c r="G28" i="9" s="1"/>
  <c r="H18" i="9"/>
  <c r="H24" i="9" s="1"/>
  <c r="H25" i="9" s="1"/>
  <c r="H28" i="9" s="1"/>
  <c r="I18" i="9"/>
  <c r="I24" i="9" s="1"/>
  <c r="I25" i="9" s="1"/>
  <c r="I28" i="9" s="1"/>
  <c r="J18" i="9"/>
  <c r="J24" i="9" s="1"/>
  <c r="J25" i="9" s="1"/>
  <c r="J28" i="9" s="1"/>
  <c r="C15" i="9"/>
  <c r="D15" i="9"/>
  <c r="E15" i="9"/>
  <c r="F15" i="9"/>
  <c r="G15" i="9"/>
  <c r="H15" i="9"/>
  <c r="I15" i="9"/>
  <c r="J15" i="9"/>
  <c r="J24" i="8"/>
  <c r="B24" i="8"/>
  <c r="C18" i="8"/>
  <c r="B18" i="8"/>
  <c r="C24" i="8"/>
  <c r="D24" i="8"/>
  <c r="E24" i="8"/>
  <c r="F24" i="8"/>
  <c r="G24" i="8"/>
  <c r="H24" i="8"/>
  <c r="I24" i="8"/>
  <c r="J18" i="8"/>
  <c r="I18" i="8"/>
  <c r="H18" i="8"/>
  <c r="G18" i="8"/>
  <c r="F18" i="8"/>
  <c r="E18" i="8"/>
  <c r="D18" i="8"/>
  <c r="C8" i="7"/>
  <c r="D8" i="7"/>
  <c r="E8" i="7"/>
  <c r="F8" i="7"/>
  <c r="G8" i="7"/>
  <c r="H8" i="7"/>
  <c r="I8" i="7"/>
  <c r="J8" i="7"/>
  <c r="J12" i="6"/>
  <c r="J13" i="6" s="1"/>
  <c r="C12" i="6"/>
  <c r="C13" i="6" s="1"/>
  <c r="D12" i="6"/>
  <c r="D13" i="6" s="1"/>
  <c r="E12" i="6"/>
  <c r="E13" i="6" s="1"/>
  <c r="F12" i="6"/>
  <c r="F13" i="6" s="1"/>
  <c r="G12" i="6"/>
  <c r="G13" i="6" s="1"/>
  <c r="H12" i="6"/>
  <c r="H13" i="6" s="1"/>
  <c r="I12" i="6"/>
  <c r="I13" i="6" s="1"/>
  <c r="D27" i="8" l="1"/>
  <c r="G27" i="8"/>
  <c r="F10" i="12"/>
  <c r="C25" i="12"/>
  <c r="D25" i="12" s="1"/>
  <c r="B26" i="12"/>
  <c r="I9" i="12"/>
  <c r="J9" i="12" s="1"/>
  <c r="H27" i="8"/>
  <c r="B27" i="8"/>
  <c r="J27" i="8"/>
  <c r="F27" i="8"/>
  <c r="C27" i="8"/>
  <c r="E27" i="8"/>
  <c r="I27" i="8"/>
  <c r="K240" i="5"/>
  <c r="K239" i="5"/>
  <c r="K238" i="5"/>
  <c r="K237" i="5"/>
  <c r="K236" i="5"/>
  <c r="K235" i="5"/>
  <c r="K234" i="5"/>
  <c r="K233" i="5"/>
  <c r="K232" i="5"/>
  <c r="K231" i="5"/>
  <c r="K230" i="5"/>
  <c r="K229" i="5"/>
  <c r="L54" i="3"/>
  <c r="L55" i="3"/>
  <c r="L56" i="3"/>
  <c r="L57" i="3"/>
  <c r="L58" i="3"/>
  <c r="L59" i="3"/>
  <c r="L60" i="3"/>
  <c r="L61" i="3"/>
  <c r="L53" i="3"/>
  <c r="C53" i="3"/>
  <c r="D53" i="3"/>
  <c r="E53" i="3"/>
  <c r="F53" i="3"/>
  <c r="G53" i="3"/>
  <c r="H53" i="3"/>
  <c r="I53" i="3"/>
  <c r="J53" i="3"/>
  <c r="K53" i="3"/>
  <c r="C54" i="3"/>
  <c r="D54" i="3"/>
  <c r="E54" i="3"/>
  <c r="F54" i="3"/>
  <c r="G54" i="3"/>
  <c r="H54" i="3"/>
  <c r="I54" i="3"/>
  <c r="J54" i="3"/>
  <c r="K54" i="3"/>
  <c r="C55" i="3"/>
  <c r="D55" i="3"/>
  <c r="E55" i="3"/>
  <c r="F55" i="3"/>
  <c r="G55" i="3"/>
  <c r="H55" i="3"/>
  <c r="I55" i="3"/>
  <c r="J55" i="3"/>
  <c r="K55" i="3"/>
  <c r="C56" i="3"/>
  <c r="D56" i="3"/>
  <c r="E56" i="3"/>
  <c r="F56" i="3"/>
  <c r="G56" i="3"/>
  <c r="H56" i="3"/>
  <c r="I56" i="3"/>
  <c r="J56" i="3"/>
  <c r="K56" i="3"/>
  <c r="C57" i="3"/>
  <c r="D57" i="3"/>
  <c r="E57" i="3"/>
  <c r="F57" i="3"/>
  <c r="G57" i="3"/>
  <c r="H57" i="3"/>
  <c r="I57" i="3"/>
  <c r="J57" i="3"/>
  <c r="K57" i="3"/>
  <c r="C58" i="3"/>
  <c r="D58" i="3"/>
  <c r="E58" i="3"/>
  <c r="F58" i="3"/>
  <c r="G58" i="3"/>
  <c r="H58" i="3"/>
  <c r="I58" i="3"/>
  <c r="J58" i="3"/>
  <c r="K58" i="3"/>
  <c r="C59" i="3"/>
  <c r="D59" i="3"/>
  <c r="E59" i="3"/>
  <c r="F59" i="3"/>
  <c r="G59" i="3"/>
  <c r="H59" i="3"/>
  <c r="I59" i="3"/>
  <c r="J59" i="3"/>
  <c r="K59" i="3"/>
  <c r="C60" i="3"/>
  <c r="D60" i="3"/>
  <c r="E60" i="3"/>
  <c r="F60" i="3"/>
  <c r="G60" i="3"/>
  <c r="H60" i="3"/>
  <c r="I60" i="3"/>
  <c r="J60" i="3"/>
  <c r="K60" i="3"/>
  <c r="C61" i="3"/>
  <c r="D61" i="3"/>
  <c r="E61" i="3"/>
  <c r="F61" i="3"/>
  <c r="G61" i="3"/>
  <c r="H61" i="3"/>
  <c r="I61" i="3"/>
  <c r="J61" i="3"/>
  <c r="K61" i="3"/>
  <c r="B54" i="3"/>
  <c r="B55" i="3"/>
  <c r="B56" i="3"/>
  <c r="B57" i="3"/>
  <c r="B58" i="3"/>
  <c r="B59" i="3"/>
  <c r="B60" i="3"/>
  <c r="B61" i="3"/>
  <c r="B53" i="3"/>
  <c r="B176" i="5"/>
  <c r="B191" i="5" s="1"/>
  <c r="K161" i="5"/>
  <c r="K162" i="5"/>
  <c r="K163" i="5"/>
  <c r="K164" i="5"/>
  <c r="K165" i="5"/>
  <c r="K166" i="5"/>
  <c r="K167" i="5"/>
  <c r="K168" i="5"/>
  <c r="K169" i="5"/>
  <c r="J187" i="5"/>
  <c r="J202" i="5" s="1"/>
  <c r="I187" i="5"/>
  <c r="I202" i="5" s="1"/>
  <c r="H187" i="5"/>
  <c r="H202" i="5" s="1"/>
  <c r="G187" i="5"/>
  <c r="G202" i="5" s="1"/>
  <c r="F187" i="5"/>
  <c r="F202" i="5" s="1"/>
  <c r="E187" i="5"/>
  <c r="E202" i="5" s="1"/>
  <c r="D187" i="5"/>
  <c r="D202" i="5" s="1"/>
  <c r="C187" i="5"/>
  <c r="C202" i="5" s="1"/>
  <c r="B187" i="5"/>
  <c r="B202" i="5" s="1"/>
  <c r="J186" i="5"/>
  <c r="I186" i="5"/>
  <c r="H186" i="5"/>
  <c r="G186" i="5"/>
  <c r="F186" i="5"/>
  <c r="E186" i="5"/>
  <c r="D186" i="5"/>
  <c r="C186" i="5"/>
  <c r="B186" i="5"/>
  <c r="J185" i="5"/>
  <c r="I185" i="5"/>
  <c r="H185" i="5"/>
  <c r="G185" i="5"/>
  <c r="F185" i="5"/>
  <c r="E185" i="5"/>
  <c r="D185" i="5"/>
  <c r="C185" i="5"/>
  <c r="B185" i="5"/>
  <c r="J184" i="5"/>
  <c r="I184" i="5"/>
  <c r="H184" i="5"/>
  <c r="G184" i="5"/>
  <c r="F184" i="5"/>
  <c r="E184" i="5"/>
  <c r="D184" i="5"/>
  <c r="C184" i="5"/>
  <c r="B184" i="5"/>
  <c r="J183" i="5"/>
  <c r="I183" i="5"/>
  <c r="H183" i="5"/>
  <c r="G183" i="5"/>
  <c r="F183" i="5"/>
  <c r="E183" i="5"/>
  <c r="D183" i="5"/>
  <c r="C183" i="5"/>
  <c r="B183" i="5"/>
  <c r="J182" i="5"/>
  <c r="I182" i="5"/>
  <c r="H182" i="5"/>
  <c r="G182" i="5"/>
  <c r="F182" i="5"/>
  <c r="E182" i="5"/>
  <c r="D182" i="5"/>
  <c r="C182" i="5"/>
  <c r="B182" i="5"/>
  <c r="J181" i="5"/>
  <c r="I181" i="5"/>
  <c r="H181" i="5"/>
  <c r="G181" i="5"/>
  <c r="F181" i="5"/>
  <c r="E181" i="5"/>
  <c r="D181" i="5"/>
  <c r="C181" i="5"/>
  <c r="B181" i="5"/>
  <c r="J180" i="5"/>
  <c r="I180" i="5"/>
  <c r="H180" i="5"/>
  <c r="G180" i="5"/>
  <c r="F180" i="5"/>
  <c r="E180" i="5"/>
  <c r="D180" i="5"/>
  <c r="C180" i="5"/>
  <c r="B180" i="5"/>
  <c r="J179" i="5"/>
  <c r="I179" i="5"/>
  <c r="H179" i="5"/>
  <c r="G179" i="5"/>
  <c r="F179" i="5"/>
  <c r="E179" i="5"/>
  <c r="D179" i="5"/>
  <c r="C179" i="5"/>
  <c r="B179" i="5"/>
  <c r="J178" i="5"/>
  <c r="I178" i="5"/>
  <c r="H178" i="5"/>
  <c r="G178" i="5"/>
  <c r="F178" i="5"/>
  <c r="E178" i="5"/>
  <c r="D178" i="5"/>
  <c r="C178" i="5"/>
  <c r="B178" i="5"/>
  <c r="J177" i="5"/>
  <c r="I177" i="5"/>
  <c r="H177" i="5"/>
  <c r="G177" i="5"/>
  <c r="F177" i="5"/>
  <c r="E177" i="5"/>
  <c r="D177" i="5"/>
  <c r="C177" i="5"/>
  <c r="B177" i="5"/>
  <c r="J176" i="5"/>
  <c r="J191" i="5" s="1"/>
  <c r="I176" i="5"/>
  <c r="I191" i="5" s="1"/>
  <c r="H176" i="5"/>
  <c r="H191" i="5" s="1"/>
  <c r="G176" i="5"/>
  <c r="G191" i="5" s="1"/>
  <c r="F176" i="5"/>
  <c r="F191" i="5" s="1"/>
  <c r="E176" i="5"/>
  <c r="E191" i="5" s="1"/>
  <c r="D176" i="5"/>
  <c r="D191" i="5" s="1"/>
  <c r="C176" i="5"/>
  <c r="C191" i="5" s="1"/>
  <c r="T156" i="5"/>
  <c r="S156" i="5"/>
  <c r="R156" i="5"/>
  <c r="Q156" i="5"/>
  <c r="P156" i="5"/>
  <c r="O156" i="5"/>
  <c r="N156" i="5"/>
  <c r="M156" i="5"/>
  <c r="L156" i="5"/>
  <c r="T155" i="5"/>
  <c r="S155" i="5"/>
  <c r="R155" i="5"/>
  <c r="Q155" i="5"/>
  <c r="P155" i="5"/>
  <c r="O155" i="5"/>
  <c r="N155" i="5"/>
  <c r="M155" i="5"/>
  <c r="L155" i="5"/>
  <c r="T154" i="5"/>
  <c r="S154" i="5"/>
  <c r="R154" i="5"/>
  <c r="Q154" i="5"/>
  <c r="P154" i="5"/>
  <c r="O154" i="5"/>
  <c r="N154" i="5"/>
  <c r="M154" i="5"/>
  <c r="L154" i="5"/>
  <c r="T153" i="5"/>
  <c r="S153" i="5"/>
  <c r="R153" i="5"/>
  <c r="Q153" i="5"/>
  <c r="P153" i="5"/>
  <c r="O153" i="5"/>
  <c r="N153" i="5"/>
  <c r="M153" i="5"/>
  <c r="L153" i="5"/>
  <c r="T152" i="5"/>
  <c r="S152" i="5"/>
  <c r="R152" i="5"/>
  <c r="Q152" i="5"/>
  <c r="P152" i="5"/>
  <c r="O152" i="5"/>
  <c r="N152" i="5"/>
  <c r="M152" i="5"/>
  <c r="L152" i="5"/>
  <c r="T151" i="5"/>
  <c r="S151" i="5"/>
  <c r="R151" i="5"/>
  <c r="Q151" i="5"/>
  <c r="P151" i="5"/>
  <c r="O151" i="5"/>
  <c r="N151" i="5"/>
  <c r="M151" i="5"/>
  <c r="L151" i="5"/>
  <c r="T150" i="5"/>
  <c r="S150" i="5"/>
  <c r="R150" i="5"/>
  <c r="Q150" i="5"/>
  <c r="P150" i="5"/>
  <c r="O150" i="5"/>
  <c r="N150" i="5"/>
  <c r="M150" i="5"/>
  <c r="L150" i="5"/>
  <c r="T149" i="5"/>
  <c r="S149" i="5"/>
  <c r="R149" i="5"/>
  <c r="Q149" i="5"/>
  <c r="P149" i="5"/>
  <c r="O149" i="5"/>
  <c r="N149" i="5"/>
  <c r="M149" i="5"/>
  <c r="L149" i="5"/>
  <c r="T148" i="5"/>
  <c r="S148" i="5"/>
  <c r="R148" i="5"/>
  <c r="Q148" i="5"/>
  <c r="P148" i="5"/>
  <c r="O148" i="5"/>
  <c r="N148" i="5"/>
  <c r="M148" i="5"/>
  <c r="L148" i="5"/>
  <c r="T147" i="5"/>
  <c r="S147" i="5"/>
  <c r="R147" i="5"/>
  <c r="Q147" i="5"/>
  <c r="P147" i="5"/>
  <c r="O147" i="5"/>
  <c r="N147" i="5"/>
  <c r="M147" i="5"/>
  <c r="L147" i="5"/>
  <c r="T146" i="5"/>
  <c r="S146" i="5"/>
  <c r="R146" i="5"/>
  <c r="Q146" i="5"/>
  <c r="P146" i="5"/>
  <c r="O146" i="5"/>
  <c r="N146" i="5"/>
  <c r="M146" i="5"/>
  <c r="L146" i="5"/>
  <c r="T145" i="5"/>
  <c r="S145" i="5"/>
  <c r="R145" i="5"/>
  <c r="Q145" i="5"/>
  <c r="P145" i="5"/>
  <c r="O145" i="5"/>
  <c r="N145" i="5"/>
  <c r="M145" i="5"/>
  <c r="L145" i="5"/>
  <c r="K140" i="5"/>
  <c r="J140" i="5"/>
  <c r="I140" i="5"/>
  <c r="H140" i="5"/>
  <c r="G140" i="5"/>
  <c r="F140" i="5"/>
  <c r="E140" i="5"/>
  <c r="D140" i="5"/>
  <c r="C140" i="5"/>
  <c r="B140" i="5"/>
  <c r="J139" i="5"/>
  <c r="I139" i="5"/>
  <c r="H139" i="5"/>
  <c r="G139" i="5"/>
  <c r="F139" i="5"/>
  <c r="E139" i="5"/>
  <c r="D139" i="5"/>
  <c r="C139" i="5"/>
  <c r="B139" i="5"/>
  <c r="M138" i="5"/>
  <c r="I138" i="5"/>
  <c r="H138" i="5"/>
  <c r="G138" i="5"/>
  <c r="F138" i="5"/>
  <c r="E138" i="5"/>
  <c r="D138" i="5"/>
  <c r="C138" i="5"/>
  <c r="B138" i="5"/>
  <c r="M137" i="5"/>
  <c r="L137" i="5"/>
  <c r="H137" i="5"/>
  <c r="G137" i="5"/>
  <c r="F137" i="5"/>
  <c r="E137" i="5"/>
  <c r="D137" i="5"/>
  <c r="C137" i="5"/>
  <c r="B137" i="5"/>
  <c r="M136" i="5"/>
  <c r="L136" i="5"/>
  <c r="K136" i="5"/>
  <c r="G136" i="5"/>
  <c r="F136" i="5"/>
  <c r="E136" i="5"/>
  <c r="D136" i="5"/>
  <c r="C136" i="5"/>
  <c r="B136" i="5"/>
  <c r="M135" i="5"/>
  <c r="L135" i="5"/>
  <c r="K135" i="5"/>
  <c r="J135" i="5"/>
  <c r="F135" i="5"/>
  <c r="E135" i="5"/>
  <c r="D135" i="5"/>
  <c r="C135" i="5"/>
  <c r="B135" i="5"/>
  <c r="M134" i="5"/>
  <c r="L134" i="5"/>
  <c r="K134" i="5"/>
  <c r="J134" i="5"/>
  <c r="I134" i="5"/>
  <c r="E134" i="5"/>
  <c r="D134" i="5"/>
  <c r="C134" i="5"/>
  <c r="B134" i="5"/>
  <c r="M133" i="5"/>
  <c r="L133" i="5"/>
  <c r="K133" i="5"/>
  <c r="J133" i="5"/>
  <c r="I133" i="5"/>
  <c r="H133" i="5"/>
  <c r="D133" i="5"/>
  <c r="C133" i="5"/>
  <c r="B133" i="5"/>
  <c r="M132" i="5"/>
  <c r="L132" i="5"/>
  <c r="K132" i="5"/>
  <c r="J132" i="5"/>
  <c r="I132" i="5"/>
  <c r="H132" i="5"/>
  <c r="G132" i="5"/>
  <c r="C132" i="5"/>
  <c r="B132" i="5"/>
  <c r="M131" i="5"/>
  <c r="L131" i="5"/>
  <c r="K131" i="5"/>
  <c r="J131" i="5"/>
  <c r="I131" i="5"/>
  <c r="H131" i="5"/>
  <c r="G131" i="5"/>
  <c r="F131" i="5"/>
  <c r="B131" i="5"/>
  <c r="M130" i="5"/>
  <c r="L130" i="5"/>
  <c r="K130" i="5"/>
  <c r="J130" i="5"/>
  <c r="I130" i="5"/>
  <c r="H130" i="5"/>
  <c r="G130" i="5"/>
  <c r="F130" i="5"/>
  <c r="E130" i="5"/>
  <c r="M129" i="5"/>
  <c r="L129" i="5"/>
  <c r="K129" i="5"/>
  <c r="J129" i="5"/>
  <c r="I129" i="5"/>
  <c r="H129" i="5"/>
  <c r="G129" i="5"/>
  <c r="F129" i="5"/>
  <c r="E129" i="5"/>
  <c r="D129" i="5"/>
  <c r="E101" i="5"/>
  <c r="O115" i="5" s="1"/>
  <c r="N140" i="5" s="1"/>
  <c r="E100" i="5"/>
  <c r="O114" i="5" s="1"/>
  <c r="N139" i="5" s="1"/>
  <c r="E99" i="5"/>
  <c r="O113" i="5" s="1"/>
  <c r="N138" i="5" s="1"/>
  <c r="E98" i="5"/>
  <c r="O112" i="5" s="1"/>
  <c r="N137" i="5" s="1"/>
  <c r="E97" i="5"/>
  <c r="O111" i="5" s="1"/>
  <c r="N136" i="5" s="1"/>
  <c r="E96" i="5"/>
  <c r="O110" i="5" s="1"/>
  <c r="N135" i="5" s="1"/>
  <c r="E95" i="5"/>
  <c r="O109" i="5" s="1"/>
  <c r="N134" i="5" s="1"/>
  <c r="E94" i="5"/>
  <c r="O108" i="5" s="1"/>
  <c r="N133" i="5" s="1"/>
  <c r="E93" i="5"/>
  <c r="O107" i="5" s="1"/>
  <c r="N132" i="5" s="1"/>
  <c r="E92" i="5"/>
  <c r="O106" i="5" s="1"/>
  <c r="N131" i="5" s="1"/>
  <c r="E91" i="5"/>
  <c r="O105" i="5" s="1"/>
  <c r="N130" i="5" s="1"/>
  <c r="E90" i="5"/>
  <c r="O104" i="5" s="1"/>
  <c r="N129" i="5" s="1"/>
  <c r="Q54" i="5"/>
  <c r="N54" i="5"/>
  <c r="K43" i="5" s="1"/>
  <c r="N53" i="5"/>
  <c r="N52" i="5"/>
  <c r="N51" i="5"/>
  <c r="N50" i="5"/>
  <c r="N49" i="5"/>
  <c r="N48" i="5"/>
  <c r="N47" i="5"/>
  <c r="N46" i="5"/>
  <c r="N45" i="5"/>
  <c r="N44" i="5"/>
  <c r="Q43" i="5"/>
  <c r="N43" i="5"/>
  <c r="M43" i="5"/>
  <c r="M44" i="5" s="1"/>
  <c r="L44" i="5" s="1"/>
  <c r="J43" i="5"/>
  <c r="E38" i="5"/>
  <c r="F38" i="5" s="1"/>
  <c r="B38" i="5"/>
  <c r="E37" i="5"/>
  <c r="F37" i="5" s="1"/>
  <c r="B37" i="5"/>
  <c r="E36" i="5"/>
  <c r="F36" i="5" s="1"/>
  <c r="B36" i="5"/>
  <c r="E35" i="5"/>
  <c r="F35" i="5" s="1"/>
  <c r="B35" i="5"/>
  <c r="E34" i="5"/>
  <c r="F34" i="5" s="1"/>
  <c r="B34" i="5"/>
  <c r="F33" i="5"/>
  <c r="E33" i="5"/>
  <c r="B33" i="5"/>
  <c r="E32" i="5"/>
  <c r="F32" i="5" s="1"/>
  <c r="B32" i="5"/>
  <c r="R31" i="5"/>
  <c r="E31" i="5"/>
  <c r="F31" i="5" s="1"/>
  <c r="B31" i="5"/>
  <c r="P30" i="5"/>
  <c r="E30" i="5"/>
  <c r="F30" i="5" s="1"/>
  <c r="B30" i="5"/>
  <c r="U22" i="5"/>
  <c r="AE22" i="5" s="1"/>
  <c r="T22" i="5"/>
  <c r="AD22" i="5" s="1"/>
  <c r="S22" i="5"/>
  <c r="AC22" i="5" s="1"/>
  <c r="R22" i="5"/>
  <c r="AB22" i="5" s="1"/>
  <c r="Q22" i="5"/>
  <c r="AA22" i="5" s="1"/>
  <c r="P22" i="5"/>
  <c r="Z22" i="5" s="1"/>
  <c r="O22" i="5"/>
  <c r="Y22" i="5" s="1"/>
  <c r="N22" i="5"/>
  <c r="X22" i="5" s="1"/>
  <c r="M22" i="5"/>
  <c r="W22" i="5" s="1"/>
  <c r="U21" i="5"/>
  <c r="AE21" i="5" s="1"/>
  <c r="T21" i="5"/>
  <c r="AD21" i="5" s="1"/>
  <c r="S21" i="5"/>
  <c r="AC21" i="5" s="1"/>
  <c r="R21" i="5"/>
  <c r="AB21" i="5" s="1"/>
  <c r="Q21" i="5"/>
  <c r="AA21" i="5" s="1"/>
  <c r="P21" i="5"/>
  <c r="Z21" i="5" s="1"/>
  <c r="O21" i="5"/>
  <c r="Y21" i="5" s="1"/>
  <c r="N21" i="5"/>
  <c r="X21" i="5" s="1"/>
  <c r="M21" i="5"/>
  <c r="W21" i="5" s="1"/>
  <c r="U20" i="5"/>
  <c r="AE20" i="5" s="1"/>
  <c r="T20" i="5"/>
  <c r="AD20" i="5" s="1"/>
  <c r="S20" i="5"/>
  <c r="AC20" i="5" s="1"/>
  <c r="R20" i="5"/>
  <c r="AB20" i="5" s="1"/>
  <c r="Q20" i="5"/>
  <c r="AA20" i="5" s="1"/>
  <c r="P20" i="5"/>
  <c r="Z20" i="5" s="1"/>
  <c r="O20" i="5"/>
  <c r="Y20" i="5" s="1"/>
  <c r="N20" i="5"/>
  <c r="X20" i="5" s="1"/>
  <c r="M20" i="5"/>
  <c r="W20" i="5" s="1"/>
  <c r="U19" i="5"/>
  <c r="AE19" i="5" s="1"/>
  <c r="T19" i="5"/>
  <c r="AD19" i="5" s="1"/>
  <c r="S19" i="5"/>
  <c r="AC19" i="5" s="1"/>
  <c r="R19" i="5"/>
  <c r="AB19" i="5" s="1"/>
  <c r="Q19" i="5"/>
  <c r="AA19" i="5" s="1"/>
  <c r="P19" i="5"/>
  <c r="Z19" i="5" s="1"/>
  <c r="O19" i="5"/>
  <c r="Y19" i="5" s="1"/>
  <c r="N19" i="5"/>
  <c r="X19" i="5" s="1"/>
  <c r="M19" i="5"/>
  <c r="W19" i="5" s="1"/>
  <c r="U18" i="5"/>
  <c r="AE18" i="5" s="1"/>
  <c r="T18" i="5"/>
  <c r="AD18" i="5" s="1"/>
  <c r="S18" i="5"/>
  <c r="AC18" i="5" s="1"/>
  <c r="R18" i="5"/>
  <c r="AB18" i="5" s="1"/>
  <c r="Q18" i="5"/>
  <c r="AA18" i="5" s="1"/>
  <c r="P18" i="5"/>
  <c r="Z18" i="5" s="1"/>
  <c r="O18" i="5"/>
  <c r="Y18" i="5" s="1"/>
  <c r="N18" i="5"/>
  <c r="X18" i="5" s="1"/>
  <c r="M18" i="5"/>
  <c r="W18" i="5" s="1"/>
  <c r="U17" i="5"/>
  <c r="AE17" i="5" s="1"/>
  <c r="T17" i="5"/>
  <c r="AD17" i="5" s="1"/>
  <c r="S17" i="5"/>
  <c r="AC17" i="5" s="1"/>
  <c r="R17" i="5"/>
  <c r="AB17" i="5" s="1"/>
  <c r="Q17" i="5"/>
  <c r="AA17" i="5" s="1"/>
  <c r="P17" i="5"/>
  <c r="Z17" i="5" s="1"/>
  <c r="O17" i="5"/>
  <c r="Y17" i="5" s="1"/>
  <c r="N17" i="5"/>
  <c r="X17" i="5" s="1"/>
  <c r="M17" i="5"/>
  <c r="W17" i="5" s="1"/>
  <c r="U16" i="5"/>
  <c r="AE16" i="5" s="1"/>
  <c r="T16" i="5"/>
  <c r="AD16" i="5" s="1"/>
  <c r="S16" i="5"/>
  <c r="AC16" i="5" s="1"/>
  <c r="R16" i="5"/>
  <c r="AB16" i="5" s="1"/>
  <c r="Q16" i="5"/>
  <c r="AA16" i="5" s="1"/>
  <c r="P16" i="5"/>
  <c r="Z16" i="5" s="1"/>
  <c r="O16" i="5"/>
  <c r="Y16" i="5" s="1"/>
  <c r="N16" i="5"/>
  <c r="X16" i="5" s="1"/>
  <c r="M16" i="5"/>
  <c r="W16" i="5" s="1"/>
  <c r="U15" i="5"/>
  <c r="AE15" i="5" s="1"/>
  <c r="T15" i="5"/>
  <c r="AD15" i="5" s="1"/>
  <c r="S15" i="5"/>
  <c r="AC15" i="5" s="1"/>
  <c r="R15" i="5"/>
  <c r="AB15" i="5" s="1"/>
  <c r="Q15" i="5"/>
  <c r="AA15" i="5" s="1"/>
  <c r="P15" i="5"/>
  <c r="Z15" i="5" s="1"/>
  <c r="O15" i="5"/>
  <c r="Y15" i="5" s="1"/>
  <c r="N15" i="5"/>
  <c r="X15" i="5" s="1"/>
  <c r="M15" i="5"/>
  <c r="W15" i="5" s="1"/>
  <c r="U14" i="5"/>
  <c r="AE14" i="5" s="1"/>
  <c r="T14" i="5"/>
  <c r="AD14" i="5" s="1"/>
  <c r="S14" i="5"/>
  <c r="AC14" i="5" s="1"/>
  <c r="R14" i="5"/>
  <c r="AB14" i="5" s="1"/>
  <c r="Q14" i="5"/>
  <c r="AA14" i="5" s="1"/>
  <c r="P14" i="5"/>
  <c r="Z14" i="5" s="1"/>
  <c r="O14" i="5"/>
  <c r="Y14" i="5" s="1"/>
  <c r="N14" i="5"/>
  <c r="X14" i="5" s="1"/>
  <c r="M14" i="5"/>
  <c r="W14" i="5" s="1"/>
  <c r="C10" i="5"/>
  <c r="L6" i="5"/>
  <c r="K6" i="5"/>
  <c r="J6" i="5"/>
  <c r="I6" i="5"/>
  <c r="H6" i="5"/>
  <c r="G6" i="5"/>
  <c r="F6" i="5"/>
  <c r="E6" i="5"/>
  <c r="D6" i="5"/>
  <c r="L3" i="5"/>
  <c r="K3" i="5"/>
  <c r="J3" i="5"/>
  <c r="I3" i="5"/>
  <c r="H3" i="5"/>
  <c r="G3" i="5"/>
  <c r="F3" i="5"/>
  <c r="E3" i="5"/>
  <c r="D3" i="5"/>
  <c r="A54" i="3"/>
  <c r="A55" i="3"/>
  <c r="A56" i="3"/>
  <c r="A57" i="3"/>
  <c r="A58" i="3"/>
  <c r="A59" i="3"/>
  <c r="A60" i="3"/>
  <c r="A61" i="3"/>
  <c r="A53" i="3"/>
  <c r="D2" i="4"/>
  <c r="L43" i="5" l="1"/>
  <c r="U147" i="5"/>
  <c r="F11" i="12"/>
  <c r="C26" i="12"/>
  <c r="D26" i="12" s="1"/>
  <c r="B27" i="12"/>
  <c r="I10" i="12"/>
  <c r="J10" i="12" s="1"/>
  <c r="F39" i="5"/>
  <c r="G30" i="5"/>
  <c r="U148" i="5"/>
  <c r="U156" i="5"/>
  <c r="U151" i="5"/>
  <c r="U152" i="5"/>
  <c r="U153" i="5"/>
  <c r="F192" i="5"/>
  <c r="G35" i="5"/>
  <c r="G32" i="5"/>
  <c r="I217" i="5"/>
  <c r="G38" i="5"/>
  <c r="G33" i="5"/>
  <c r="G31" i="5"/>
  <c r="C217" i="5"/>
  <c r="G36" i="5"/>
  <c r="G34" i="5"/>
  <c r="C192" i="5"/>
  <c r="P54" i="5"/>
  <c r="U145" i="5"/>
  <c r="U146" i="5"/>
  <c r="J217" i="5"/>
  <c r="M45" i="5"/>
  <c r="E192" i="5"/>
  <c r="U154" i="5"/>
  <c r="D192" i="5"/>
  <c r="G37" i="5"/>
  <c r="G192" i="5"/>
  <c r="E217" i="5"/>
  <c r="B91" i="5"/>
  <c r="B105" i="5" s="1"/>
  <c r="B130" i="5" s="1"/>
  <c r="U155" i="5"/>
  <c r="H192" i="5"/>
  <c r="F217" i="5"/>
  <c r="U149" i="5"/>
  <c r="U150" i="5"/>
  <c r="I192" i="5"/>
  <c r="G217" i="5"/>
  <c r="B217" i="5"/>
  <c r="R32" i="5"/>
  <c r="F193" i="5" s="1"/>
  <c r="F208" i="5" s="1"/>
  <c r="B192" i="5"/>
  <c r="J192" i="5"/>
  <c r="H217" i="5"/>
  <c r="D217" i="5"/>
  <c r="A3" i="4"/>
  <c r="C3" i="4" s="1"/>
  <c r="C2" i="4"/>
  <c r="E2" i="4" s="1"/>
  <c r="B3" i="4" s="1"/>
  <c r="I193" i="5" l="1"/>
  <c r="I208" i="5" s="1"/>
  <c r="A4" i="4"/>
  <c r="C4" i="4" s="1"/>
  <c r="D3" i="4"/>
  <c r="E3" i="4" s="1"/>
  <c r="F12" i="12"/>
  <c r="C27" i="12"/>
  <c r="D27" i="12" s="1"/>
  <c r="B28" i="12"/>
  <c r="I11" i="12"/>
  <c r="J11" i="12" s="1"/>
  <c r="H30" i="5"/>
  <c r="I30" i="5" s="1"/>
  <c r="G193" i="5"/>
  <c r="G208" i="5" s="1"/>
  <c r="J193" i="5"/>
  <c r="J208" i="5" s="1"/>
  <c r="D193" i="5"/>
  <c r="B193" i="5"/>
  <c r="B208" i="5" s="1"/>
  <c r="K217" i="5"/>
  <c r="L217" i="5" s="1"/>
  <c r="K172" i="5"/>
  <c r="H193" i="5"/>
  <c r="H208" i="5" s="1"/>
  <c r="F207" i="5"/>
  <c r="C207" i="5"/>
  <c r="J207" i="5"/>
  <c r="I207" i="5"/>
  <c r="H207" i="5"/>
  <c r="G207" i="5"/>
  <c r="E207" i="5"/>
  <c r="M46" i="5"/>
  <c r="L45" i="5"/>
  <c r="D208" i="5"/>
  <c r="B207" i="5"/>
  <c r="H206" i="5"/>
  <c r="G206" i="5"/>
  <c r="F206" i="5"/>
  <c r="E206" i="5"/>
  <c r="D206" i="5"/>
  <c r="C206" i="5"/>
  <c r="J206" i="5"/>
  <c r="I206" i="5"/>
  <c r="E193" i="5"/>
  <c r="E208" i="5" s="1"/>
  <c r="R33" i="5"/>
  <c r="C193" i="5"/>
  <c r="C208" i="5" s="1"/>
  <c r="D207" i="5"/>
  <c r="C12" i="3"/>
  <c r="D12" i="3"/>
  <c r="E12" i="3"/>
  <c r="F12" i="3"/>
  <c r="G12" i="3"/>
  <c r="H12" i="3"/>
  <c r="I12" i="3"/>
  <c r="J12" i="3"/>
  <c r="K12" i="3"/>
  <c r="L12" i="3"/>
  <c r="M12" i="3"/>
  <c r="B12" i="3"/>
  <c r="N43" i="2"/>
  <c r="N54" i="2"/>
  <c r="K43" i="2" s="1"/>
  <c r="M44" i="2"/>
  <c r="M43" i="2"/>
  <c r="J187" i="2"/>
  <c r="J202" i="2" s="1"/>
  <c r="B177" i="2"/>
  <c r="C177" i="2"/>
  <c r="D177" i="2"/>
  <c r="E177" i="2"/>
  <c r="F177" i="2"/>
  <c r="G177" i="2"/>
  <c r="H177" i="2"/>
  <c r="I177" i="2"/>
  <c r="J177" i="2"/>
  <c r="B178" i="2"/>
  <c r="C178" i="2"/>
  <c r="D178" i="2"/>
  <c r="E178" i="2"/>
  <c r="F178" i="2"/>
  <c r="G178" i="2"/>
  <c r="H178" i="2"/>
  <c r="I178" i="2"/>
  <c r="J178" i="2"/>
  <c r="B179" i="2"/>
  <c r="C179" i="2"/>
  <c r="D179" i="2"/>
  <c r="E179" i="2"/>
  <c r="F179" i="2"/>
  <c r="G179" i="2"/>
  <c r="H179" i="2"/>
  <c r="I179" i="2"/>
  <c r="J179" i="2"/>
  <c r="B180" i="2"/>
  <c r="C180" i="2"/>
  <c r="D180" i="2"/>
  <c r="E180" i="2"/>
  <c r="F180" i="2"/>
  <c r="G180" i="2"/>
  <c r="H180" i="2"/>
  <c r="I180" i="2"/>
  <c r="J180" i="2"/>
  <c r="B181" i="2"/>
  <c r="C181" i="2"/>
  <c r="D181" i="2"/>
  <c r="E181" i="2"/>
  <c r="F181" i="2"/>
  <c r="G181" i="2"/>
  <c r="H181" i="2"/>
  <c r="I181" i="2"/>
  <c r="J181" i="2"/>
  <c r="B182" i="2"/>
  <c r="C182" i="2"/>
  <c r="D182" i="2"/>
  <c r="E182" i="2"/>
  <c r="F182" i="2"/>
  <c r="G182" i="2"/>
  <c r="H182" i="2"/>
  <c r="I182" i="2"/>
  <c r="J182" i="2"/>
  <c r="B183" i="2"/>
  <c r="C183" i="2"/>
  <c r="D183" i="2"/>
  <c r="E183" i="2"/>
  <c r="F183" i="2"/>
  <c r="G183" i="2"/>
  <c r="H183" i="2"/>
  <c r="I183" i="2"/>
  <c r="J183" i="2"/>
  <c r="B184" i="2"/>
  <c r="C184" i="2"/>
  <c r="D184" i="2"/>
  <c r="E184" i="2"/>
  <c r="F184" i="2"/>
  <c r="G184" i="2"/>
  <c r="H184" i="2"/>
  <c r="I184" i="2"/>
  <c r="J184" i="2"/>
  <c r="B185" i="2"/>
  <c r="C185" i="2"/>
  <c r="D185" i="2"/>
  <c r="E185" i="2"/>
  <c r="F185" i="2"/>
  <c r="G185" i="2"/>
  <c r="H185" i="2"/>
  <c r="I185" i="2"/>
  <c r="J185" i="2"/>
  <c r="B186" i="2"/>
  <c r="C186" i="2"/>
  <c r="D186" i="2"/>
  <c r="E186" i="2"/>
  <c r="F186" i="2"/>
  <c r="G186" i="2"/>
  <c r="H186" i="2"/>
  <c r="I186" i="2"/>
  <c r="J186" i="2"/>
  <c r="B187" i="2"/>
  <c r="B202" i="2" s="1"/>
  <c r="C187" i="2"/>
  <c r="C202" i="2" s="1"/>
  <c r="D187" i="2"/>
  <c r="D202" i="2" s="1"/>
  <c r="E187" i="2"/>
  <c r="E202" i="2" s="1"/>
  <c r="F187" i="2"/>
  <c r="F202" i="2" s="1"/>
  <c r="G187" i="2"/>
  <c r="G202" i="2" s="1"/>
  <c r="H187" i="2"/>
  <c r="H202" i="2" s="1"/>
  <c r="I187" i="2"/>
  <c r="I202" i="2" s="1"/>
  <c r="C176" i="2"/>
  <c r="C191" i="2" s="1"/>
  <c r="D176" i="2"/>
  <c r="D191" i="2" s="1"/>
  <c r="E176" i="2"/>
  <c r="E191" i="2" s="1"/>
  <c r="F176" i="2"/>
  <c r="F191" i="2" s="1"/>
  <c r="G176" i="2"/>
  <c r="G191" i="2" s="1"/>
  <c r="H176" i="2"/>
  <c r="H191" i="2" s="1"/>
  <c r="I176" i="2"/>
  <c r="I191" i="2" s="1"/>
  <c r="J176" i="2"/>
  <c r="J191" i="2" s="1"/>
  <c r="B176" i="2"/>
  <c r="B191" i="2" s="1"/>
  <c r="L146" i="2"/>
  <c r="M146" i="2"/>
  <c r="N146" i="2"/>
  <c r="O146" i="2"/>
  <c r="P146" i="2"/>
  <c r="Q146" i="2"/>
  <c r="R146" i="2"/>
  <c r="S146" i="2"/>
  <c r="T146" i="2"/>
  <c r="L147" i="2"/>
  <c r="M147" i="2"/>
  <c r="N147" i="2"/>
  <c r="O147" i="2"/>
  <c r="P147" i="2"/>
  <c r="Q147" i="2"/>
  <c r="R147" i="2"/>
  <c r="S147" i="2"/>
  <c r="T147" i="2"/>
  <c r="L148" i="2"/>
  <c r="M148" i="2"/>
  <c r="N148" i="2"/>
  <c r="O148" i="2"/>
  <c r="P148" i="2"/>
  <c r="Q148" i="2"/>
  <c r="R148" i="2"/>
  <c r="S148" i="2"/>
  <c r="T148" i="2"/>
  <c r="L149" i="2"/>
  <c r="M149" i="2"/>
  <c r="N149" i="2"/>
  <c r="O149" i="2"/>
  <c r="P149" i="2"/>
  <c r="Q149" i="2"/>
  <c r="R149" i="2"/>
  <c r="S149" i="2"/>
  <c r="T149" i="2"/>
  <c r="L150" i="2"/>
  <c r="M150" i="2"/>
  <c r="N150" i="2"/>
  <c r="O150" i="2"/>
  <c r="P150" i="2"/>
  <c r="Q150" i="2"/>
  <c r="R150" i="2"/>
  <c r="S150" i="2"/>
  <c r="T150" i="2"/>
  <c r="L151" i="2"/>
  <c r="M151" i="2"/>
  <c r="N151" i="2"/>
  <c r="O151" i="2"/>
  <c r="P151" i="2"/>
  <c r="Q151" i="2"/>
  <c r="R151" i="2"/>
  <c r="S151" i="2"/>
  <c r="T151" i="2"/>
  <c r="L152" i="2"/>
  <c r="M152" i="2"/>
  <c r="N152" i="2"/>
  <c r="O152" i="2"/>
  <c r="P152" i="2"/>
  <c r="Q152" i="2"/>
  <c r="R152" i="2"/>
  <c r="S152" i="2"/>
  <c r="T152" i="2"/>
  <c r="L153" i="2"/>
  <c r="M153" i="2"/>
  <c r="N153" i="2"/>
  <c r="O153" i="2"/>
  <c r="P153" i="2"/>
  <c r="Q153" i="2"/>
  <c r="R153" i="2"/>
  <c r="S153" i="2"/>
  <c r="T153" i="2"/>
  <c r="L154" i="2"/>
  <c r="M154" i="2"/>
  <c r="N154" i="2"/>
  <c r="O154" i="2"/>
  <c r="P154" i="2"/>
  <c r="Q154" i="2"/>
  <c r="R154" i="2"/>
  <c r="S154" i="2"/>
  <c r="T154" i="2"/>
  <c r="L155" i="2"/>
  <c r="M155" i="2"/>
  <c r="N155" i="2"/>
  <c r="O155" i="2"/>
  <c r="P155" i="2"/>
  <c r="Q155" i="2"/>
  <c r="R155" i="2"/>
  <c r="S155" i="2"/>
  <c r="T155" i="2"/>
  <c r="L156" i="2"/>
  <c r="M156" i="2"/>
  <c r="N156" i="2"/>
  <c r="O156" i="2"/>
  <c r="P156" i="2"/>
  <c r="Q156" i="2"/>
  <c r="R156" i="2"/>
  <c r="S156" i="2"/>
  <c r="T156" i="2"/>
  <c r="M145" i="2"/>
  <c r="N145" i="2"/>
  <c r="O145" i="2"/>
  <c r="P145" i="2"/>
  <c r="Q145" i="2"/>
  <c r="R145" i="2"/>
  <c r="S145" i="2"/>
  <c r="T145" i="2"/>
  <c r="L145" i="2"/>
  <c r="E94" i="2"/>
  <c r="O108" i="2" s="1"/>
  <c r="N133" i="2" s="1"/>
  <c r="E91" i="2"/>
  <c r="O105" i="2" s="1"/>
  <c r="N130" i="2" s="1"/>
  <c r="E92" i="2"/>
  <c r="O106" i="2" s="1"/>
  <c r="N131" i="2" s="1"/>
  <c r="E93" i="2"/>
  <c r="O107" i="2" s="1"/>
  <c r="N132" i="2" s="1"/>
  <c r="E95" i="2"/>
  <c r="O109" i="2" s="1"/>
  <c r="N134" i="2" s="1"/>
  <c r="E96" i="2"/>
  <c r="O110" i="2" s="1"/>
  <c r="N135" i="2" s="1"/>
  <c r="E97" i="2"/>
  <c r="O111" i="2" s="1"/>
  <c r="N136" i="2" s="1"/>
  <c r="E98" i="2"/>
  <c r="O112" i="2" s="1"/>
  <c r="N137" i="2" s="1"/>
  <c r="E99" i="2"/>
  <c r="O113" i="2" s="1"/>
  <c r="N138" i="2" s="1"/>
  <c r="E100" i="2"/>
  <c r="O114" i="2" s="1"/>
  <c r="N139" i="2" s="1"/>
  <c r="E101" i="2"/>
  <c r="O115" i="2" s="1"/>
  <c r="N140" i="2" s="1"/>
  <c r="E90" i="2"/>
  <c r="O104" i="2" s="1"/>
  <c r="N129" i="2" s="1"/>
  <c r="D129" i="2"/>
  <c r="E129" i="2"/>
  <c r="F129" i="2"/>
  <c r="G129" i="2"/>
  <c r="H129" i="2"/>
  <c r="I129" i="2"/>
  <c r="J129" i="2"/>
  <c r="K129" i="2"/>
  <c r="L129" i="2"/>
  <c r="M129" i="2"/>
  <c r="E130" i="2"/>
  <c r="F130" i="2"/>
  <c r="G130" i="2"/>
  <c r="H130" i="2"/>
  <c r="I130" i="2"/>
  <c r="J130" i="2"/>
  <c r="K130" i="2"/>
  <c r="L130" i="2"/>
  <c r="M130" i="2"/>
  <c r="F131" i="2"/>
  <c r="G131" i="2"/>
  <c r="H131" i="2"/>
  <c r="I131" i="2"/>
  <c r="J131" i="2"/>
  <c r="K131" i="2"/>
  <c r="L131" i="2"/>
  <c r="M131" i="2"/>
  <c r="G132" i="2"/>
  <c r="H132" i="2"/>
  <c r="I132" i="2"/>
  <c r="J132" i="2"/>
  <c r="K132" i="2"/>
  <c r="L132" i="2"/>
  <c r="M132" i="2"/>
  <c r="D133" i="2"/>
  <c r="H133" i="2"/>
  <c r="I133" i="2"/>
  <c r="J133" i="2"/>
  <c r="K133" i="2"/>
  <c r="L133" i="2"/>
  <c r="M133" i="2"/>
  <c r="D134" i="2"/>
  <c r="E134" i="2"/>
  <c r="I134" i="2"/>
  <c r="J134" i="2"/>
  <c r="K134" i="2"/>
  <c r="L134" i="2"/>
  <c r="M134" i="2"/>
  <c r="D135" i="2"/>
  <c r="E135" i="2"/>
  <c r="F135" i="2"/>
  <c r="J135" i="2"/>
  <c r="K135" i="2"/>
  <c r="L135" i="2"/>
  <c r="M135" i="2"/>
  <c r="D136" i="2"/>
  <c r="E136" i="2"/>
  <c r="F136" i="2"/>
  <c r="G136" i="2"/>
  <c r="K136" i="2"/>
  <c r="L136" i="2"/>
  <c r="M136" i="2"/>
  <c r="D137" i="2"/>
  <c r="E137" i="2"/>
  <c r="F137" i="2"/>
  <c r="G137" i="2"/>
  <c r="H137" i="2"/>
  <c r="L137" i="2"/>
  <c r="M137" i="2"/>
  <c r="D138" i="2"/>
  <c r="E138" i="2"/>
  <c r="F138" i="2"/>
  <c r="G138" i="2"/>
  <c r="H138" i="2"/>
  <c r="I138" i="2"/>
  <c r="M138" i="2"/>
  <c r="D139" i="2"/>
  <c r="E139" i="2"/>
  <c r="F139" i="2"/>
  <c r="G139" i="2"/>
  <c r="H139" i="2"/>
  <c r="I139" i="2"/>
  <c r="J139" i="2"/>
  <c r="D140" i="2"/>
  <c r="E140" i="2"/>
  <c r="F140" i="2"/>
  <c r="G140" i="2"/>
  <c r="H140" i="2"/>
  <c r="I140" i="2"/>
  <c r="J140" i="2"/>
  <c r="K140" i="2"/>
  <c r="C132" i="2"/>
  <c r="C133" i="2"/>
  <c r="C134" i="2"/>
  <c r="C135" i="2"/>
  <c r="C136" i="2"/>
  <c r="C137" i="2"/>
  <c r="C138" i="2"/>
  <c r="C139" i="2"/>
  <c r="C140" i="2"/>
  <c r="B140" i="2"/>
  <c r="B139" i="2"/>
  <c r="B138" i="2"/>
  <c r="B137" i="2"/>
  <c r="B131" i="2"/>
  <c r="B132" i="2"/>
  <c r="B133" i="2"/>
  <c r="B134" i="2"/>
  <c r="B135" i="2"/>
  <c r="B136" i="2"/>
  <c r="R31" i="2"/>
  <c r="R32" i="2" s="1"/>
  <c r="R33" i="2" s="1"/>
  <c r="R34" i="2" s="1"/>
  <c r="R35" i="2" s="1"/>
  <c r="R36" i="2" s="1"/>
  <c r="R37" i="2" s="1"/>
  <c r="R38" i="2" s="1"/>
  <c r="R39" i="2" s="1"/>
  <c r="R40" i="2" s="1"/>
  <c r="Q54" i="2"/>
  <c r="Q43" i="2"/>
  <c r="M45" i="2"/>
  <c r="M46" i="2" s="1"/>
  <c r="M47" i="2" s="1"/>
  <c r="J43" i="2"/>
  <c r="N44" i="2"/>
  <c r="N45" i="2"/>
  <c r="N46" i="2"/>
  <c r="N47" i="2"/>
  <c r="N48" i="2"/>
  <c r="N49" i="2"/>
  <c r="N50" i="2"/>
  <c r="N51" i="2"/>
  <c r="N52" i="2"/>
  <c r="N53" i="2"/>
  <c r="L43" i="2" l="1"/>
  <c r="D201" i="2"/>
  <c r="E200" i="2"/>
  <c r="F199" i="2"/>
  <c r="G198" i="2"/>
  <c r="H197" i="2"/>
  <c r="I196" i="2"/>
  <c r="J195" i="2"/>
  <c r="B195" i="2"/>
  <c r="C194" i="2"/>
  <c r="D193" i="2"/>
  <c r="E192" i="2"/>
  <c r="F2" i="4"/>
  <c r="B4" i="4"/>
  <c r="U153" i="2"/>
  <c r="H169" i="2" s="1"/>
  <c r="C201" i="2"/>
  <c r="D200" i="2"/>
  <c r="E199" i="2"/>
  <c r="F198" i="2"/>
  <c r="G197" i="2"/>
  <c r="H196" i="2"/>
  <c r="I195" i="2"/>
  <c r="J194" i="2"/>
  <c r="B194" i="2"/>
  <c r="C193" i="2"/>
  <c r="D192" i="2"/>
  <c r="J201" i="2"/>
  <c r="B201" i="2"/>
  <c r="C200" i="2"/>
  <c r="D199" i="2"/>
  <c r="E198" i="2"/>
  <c r="F197" i="2"/>
  <c r="G196" i="2"/>
  <c r="H195" i="2"/>
  <c r="I194" i="2"/>
  <c r="J193" i="2"/>
  <c r="B193" i="2"/>
  <c r="C192" i="2"/>
  <c r="I201" i="2"/>
  <c r="J200" i="2"/>
  <c r="B200" i="2"/>
  <c r="C199" i="2"/>
  <c r="D198" i="2"/>
  <c r="E197" i="2"/>
  <c r="F196" i="2"/>
  <c r="G195" i="2"/>
  <c r="H194" i="2"/>
  <c r="I193" i="2"/>
  <c r="J192" i="2"/>
  <c r="B192" i="2"/>
  <c r="J30" i="5"/>
  <c r="H201" i="2"/>
  <c r="I200" i="2"/>
  <c r="J199" i="2"/>
  <c r="B199" i="2"/>
  <c r="C198" i="2"/>
  <c r="D197" i="2"/>
  <c r="E196" i="2"/>
  <c r="F195" i="2"/>
  <c r="G194" i="2"/>
  <c r="H193" i="2"/>
  <c r="I192" i="2"/>
  <c r="B91" i="2"/>
  <c r="B105" i="2" s="1"/>
  <c r="B130" i="2" s="1"/>
  <c r="G201" i="2"/>
  <c r="H200" i="2"/>
  <c r="I199" i="2"/>
  <c r="J198" i="2"/>
  <c r="B198" i="2"/>
  <c r="C197" i="2"/>
  <c r="D196" i="2"/>
  <c r="E195" i="2"/>
  <c r="F194" i="2"/>
  <c r="G193" i="2"/>
  <c r="H192" i="2"/>
  <c r="M48" i="2"/>
  <c r="M49" i="2" s="1"/>
  <c r="M50" i="2" s="1"/>
  <c r="M51" i="2" s="1"/>
  <c r="M52" i="2" s="1"/>
  <c r="M53" i="2" s="1"/>
  <c r="M54" i="2" s="1"/>
  <c r="L54" i="2" s="1"/>
  <c r="F201" i="2"/>
  <c r="G200" i="2"/>
  <c r="H199" i="2"/>
  <c r="I198" i="2"/>
  <c r="J197" i="2"/>
  <c r="B197" i="2"/>
  <c r="C196" i="2"/>
  <c r="D195" i="2"/>
  <c r="E194" i="2"/>
  <c r="F193" i="2"/>
  <c r="G192" i="2"/>
  <c r="E201" i="2"/>
  <c r="F200" i="2"/>
  <c r="G199" i="2"/>
  <c r="H198" i="2"/>
  <c r="I197" i="2"/>
  <c r="J196" i="2"/>
  <c r="B196" i="2"/>
  <c r="C195" i="2"/>
  <c r="D194" i="2"/>
  <c r="E193" i="2"/>
  <c r="F192" i="2"/>
  <c r="B29" i="12"/>
  <c r="C28" i="12"/>
  <c r="D28" i="12" s="1"/>
  <c r="I12" i="12"/>
  <c r="O12" i="12" s="1"/>
  <c r="J13" i="12"/>
  <c r="K208" i="5"/>
  <c r="L208" i="5" s="1"/>
  <c r="D194" i="5"/>
  <c r="D209" i="5" s="1"/>
  <c r="R34" i="5"/>
  <c r="J194" i="5"/>
  <c r="J209" i="5" s="1"/>
  <c r="B194" i="5"/>
  <c r="B209" i="5" s="1"/>
  <c r="I194" i="5"/>
  <c r="I209" i="5" s="1"/>
  <c r="C194" i="5"/>
  <c r="C209" i="5" s="1"/>
  <c r="F194" i="5"/>
  <c r="F209" i="5" s="1"/>
  <c r="E194" i="5"/>
  <c r="E209" i="5" s="1"/>
  <c r="G194" i="5"/>
  <c r="G209" i="5" s="1"/>
  <c r="H194" i="5"/>
  <c r="H209" i="5" s="1"/>
  <c r="K170" i="5"/>
  <c r="K36" i="5"/>
  <c r="L36" i="5" s="1"/>
  <c r="K34" i="5"/>
  <c r="L34" i="5" s="1"/>
  <c r="K35" i="5"/>
  <c r="L35" i="5" s="1"/>
  <c r="K33" i="5"/>
  <c r="L33" i="5" s="1"/>
  <c r="K38" i="5"/>
  <c r="L38" i="5" s="1"/>
  <c r="K32" i="5"/>
  <c r="L32" i="5" s="1"/>
  <c r="K31" i="5"/>
  <c r="L31" i="5" s="1"/>
  <c r="K30" i="5"/>
  <c r="L30" i="5" s="1"/>
  <c r="K37" i="5"/>
  <c r="L37" i="5" s="1"/>
  <c r="B206" i="5"/>
  <c r="K206" i="5" s="1"/>
  <c r="L206" i="5" s="1"/>
  <c r="L46" i="5"/>
  <c r="M47" i="5"/>
  <c r="K207" i="5"/>
  <c r="L207" i="5" s="1"/>
  <c r="K171" i="5"/>
  <c r="U152" i="2"/>
  <c r="F168" i="2" s="1"/>
  <c r="U155" i="2"/>
  <c r="B171" i="2" s="1"/>
  <c r="U151" i="2"/>
  <c r="D167" i="2" s="1"/>
  <c r="U147" i="2"/>
  <c r="E163" i="2" s="1"/>
  <c r="U146" i="2"/>
  <c r="H162" i="2" s="1"/>
  <c r="U145" i="2"/>
  <c r="B161" i="2" s="1"/>
  <c r="B206" i="2" s="1"/>
  <c r="U154" i="2"/>
  <c r="F170" i="2" s="1"/>
  <c r="U150" i="2"/>
  <c r="G166" i="2" s="1"/>
  <c r="U149" i="2"/>
  <c r="E165" i="2" s="1"/>
  <c r="U156" i="2"/>
  <c r="E172" i="2" s="1"/>
  <c r="E217" i="2" s="1"/>
  <c r="U148" i="2"/>
  <c r="G164" i="2" s="1"/>
  <c r="D168" i="2"/>
  <c r="E168" i="2"/>
  <c r="B169" i="2"/>
  <c r="C169" i="2"/>
  <c r="I171" i="2"/>
  <c r="C167" i="2"/>
  <c r="F167" i="2"/>
  <c r="I167" i="2"/>
  <c r="J167" i="2"/>
  <c r="G167" i="2"/>
  <c r="H167" i="2"/>
  <c r="H212" i="2" s="1"/>
  <c r="F163" i="2"/>
  <c r="I163" i="2"/>
  <c r="B163" i="2"/>
  <c r="J163" i="2"/>
  <c r="D163" i="2"/>
  <c r="D208" i="2" s="1"/>
  <c r="B165" i="2"/>
  <c r="B210" i="2" s="1"/>
  <c r="J165" i="2"/>
  <c r="J210" i="2" s="1"/>
  <c r="J170" i="2"/>
  <c r="C170" i="2"/>
  <c r="D170" i="2"/>
  <c r="G172" i="2"/>
  <c r="G217" i="2" s="1"/>
  <c r="F164" i="2"/>
  <c r="H164" i="2"/>
  <c r="D164" i="2"/>
  <c r="I164" i="2"/>
  <c r="B164" i="2"/>
  <c r="E164" i="2"/>
  <c r="C164" i="2"/>
  <c r="C209" i="2" s="1"/>
  <c r="P54" i="2"/>
  <c r="L44" i="2"/>
  <c r="L49" i="2"/>
  <c r="L48" i="2"/>
  <c r="L47" i="2"/>
  <c r="L46" i="2"/>
  <c r="L53" i="2"/>
  <c r="L45" i="2"/>
  <c r="L52" i="2"/>
  <c r="L51" i="2"/>
  <c r="L50" i="2"/>
  <c r="N14" i="2"/>
  <c r="O14" i="2"/>
  <c r="P14" i="2"/>
  <c r="Q14" i="2"/>
  <c r="R14" i="2"/>
  <c r="S14" i="2"/>
  <c r="T14" i="2"/>
  <c r="U14" i="2"/>
  <c r="M14" i="2"/>
  <c r="W14" i="2" s="1"/>
  <c r="C172" i="2" l="1"/>
  <c r="C217" i="2" s="1"/>
  <c r="H171" i="2"/>
  <c r="J172" i="2"/>
  <c r="J217" i="2" s="1"/>
  <c r="I165" i="2"/>
  <c r="I210" i="2" s="1"/>
  <c r="E171" i="2"/>
  <c r="E216" i="2" s="1"/>
  <c r="C168" i="2"/>
  <c r="K168" i="2" s="1"/>
  <c r="B172" i="2"/>
  <c r="B217" i="2" s="1"/>
  <c r="H165" i="2"/>
  <c r="H210" i="2" s="1"/>
  <c r="D171" i="2"/>
  <c r="D216" i="2" s="1"/>
  <c r="G171" i="2"/>
  <c r="I168" i="2"/>
  <c r="D172" i="2"/>
  <c r="D217" i="2" s="1"/>
  <c r="G165" i="2"/>
  <c r="G210" i="2" s="1"/>
  <c r="F171" i="2"/>
  <c r="F216" i="2" s="1"/>
  <c r="H168" i="2"/>
  <c r="H213" i="2" s="1"/>
  <c r="I172" i="2"/>
  <c r="I217" i="2" s="1"/>
  <c r="J161" i="2"/>
  <c r="J206" i="2" s="1"/>
  <c r="C165" i="2"/>
  <c r="C171" i="2"/>
  <c r="H172" i="2"/>
  <c r="H217" i="2" s="1"/>
  <c r="I161" i="2"/>
  <c r="I206" i="2" s="1"/>
  <c r="F165" i="2"/>
  <c r="F210" i="2" s="1"/>
  <c r="J171" i="2"/>
  <c r="G168" i="2"/>
  <c r="G213" i="2" s="1"/>
  <c r="B168" i="2"/>
  <c r="F172" i="2"/>
  <c r="F217" i="2" s="1"/>
  <c r="J168" i="2"/>
  <c r="D165" i="2"/>
  <c r="D210" i="2" s="1"/>
  <c r="J212" i="2"/>
  <c r="J164" i="2"/>
  <c r="J209" i="2" s="1"/>
  <c r="C163" i="2"/>
  <c r="B167" i="2"/>
  <c r="B212" i="2" s="1"/>
  <c r="H209" i="2"/>
  <c r="I216" i="2"/>
  <c r="I212" i="2"/>
  <c r="B213" i="2"/>
  <c r="G212" i="2"/>
  <c r="H163" i="2"/>
  <c r="H208" i="2" s="1"/>
  <c r="E167" i="2"/>
  <c r="I209" i="2"/>
  <c r="J216" i="2"/>
  <c r="G162" i="2"/>
  <c r="G207" i="2" s="1"/>
  <c r="G163" i="2"/>
  <c r="D29" i="12"/>
  <c r="K217" i="2"/>
  <c r="E161" i="2"/>
  <c r="E206" i="2" s="1"/>
  <c r="J169" i="2"/>
  <c r="C212" i="2"/>
  <c r="F166" i="2"/>
  <c r="B170" i="2"/>
  <c r="B215" i="2" s="1"/>
  <c r="H161" i="2"/>
  <c r="H206" i="2" s="1"/>
  <c r="G169" i="2"/>
  <c r="G214" i="2" s="1"/>
  <c r="I169" i="2"/>
  <c r="I214" i="2" s="1"/>
  <c r="I213" i="2"/>
  <c r="J213" i="2"/>
  <c r="C213" i="2"/>
  <c r="E212" i="2"/>
  <c r="F212" i="2"/>
  <c r="F213" i="2"/>
  <c r="D166" i="2"/>
  <c r="D211" i="2" s="1"/>
  <c r="I170" i="2"/>
  <c r="G161" i="2"/>
  <c r="G206" i="2" s="1"/>
  <c r="F169" i="2"/>
  <c r="F214" i="2" s="1"/>
  <c r="H214" i="2"/>
  <c r="H207" i="2"/>
  <c r="B214" i="2"/>
  <c r="D213" i="2"/>
  <c r="E213" i="2"/>
  <c r="C166" i="2"/>
  <c r="C211" i="2" s="1"/>
  <c r="D212" i="2"/>
  <c r="G170" i="2"/>
  <c r="G215" i="2" s="1"/>
  <c r="H170" i="2"/>
  <c r="H215" i="2" s="1"/>
  <c r="F161" i="2"/>
  <c r="F206" i="2" s="1"/>
  <c r="E169" i="2"/>
  <c r="E214" i="2" s="1"/>
  <c r="E208" i="2"/>
  <c r="F215" i="2"/>
  <c r="F208" i="2"/>
  <c r="J214" i="2"/>
  <c r="C214" i="2"/>
  <c r="C208" i="2"/>
  <c r="D215" i="2"/>
  <c r="D4" i="4"/>
  <c r="E4" i="4" s="1"/>
  <c r="A5" i="4"/>
  <c r="C5" i="4" s="1"/>
  <c r="E170" i="2"/>
  <c r="E215" i="2" s="1"/>
  <c r="D161" i="2"/>
  <c r="D206" i="2" s="1"/>
  <c r="D169" i="2"/>
  <c r="D214" i="2" s="1"/>
  <c r="D209" i="2"/>
  <c r="E209" i="2"/>
  <c r="F209" i="2"/>
  <c r="G216" i="2"/>
  <c r="I215" i="2"/>
  <c r="B208" i="2"/>
  <c r="C215" i="2"/>
  <c r="B209" i="2"/>
  <c r="C216" i="2"/>
  <c r="G211" i="2"/>
  <c r="C161" i="2"/>
  <c r="C206" i="2" s="1"/>
  <c r="C210" i="2"/>
  <c r="E210" i="2"/>
  <c r="G209" i="2"/>
  <c r="H216" i="2"/>
  <c r="I208" i="2"/>
  <c r="J215" i="2"/>
  <c r="J208" i="2"/>
  <c r="B216" i="2"/>
  <c r="J12" i="12"/>
  <c r="M30" i="5"/>
  <c r="N30" i="5" s="1"/>
  <c r="K209" i="5"/>
  <c r="L209" i="5" s="1"/>
  <c r="L47" i="5"/>
  <c r="M48" i="5"/>
  <c r="C195" i="5"/>
  <c r="C210" i="5" s="1"/>
  <c r="I195" i="5"/>
  <c r="I210" i="5" s="1"/>
  <c r="R35" i="5"/>
  <c r="H195" i="5"/>
  <c r="H210" i="5" s="1"/>
  <c r="G195" i="5"/>
  <c r="G210" i="5" s="1"/>
  <c r="E195" i="5"/>
  <c r="E210" i="5" s="1"/>
  <c r="J195" i="5"/>
  <c r="J210" i="5" s="1"/>
  <c r="B195" i="5"/>
  <c r="B210" i="5" s="1"/>
  <c r="D195" i="5"/>
  <c r="D210" i="5" s="1"/>
  <c r="F195" i="5"/>
  <c r="F210" i="5" s="1"/>
  <c r="D162" i="2"/>
  <c r="D207" i="2" s="1"/>
  <c r="P53" i="2"/>
  <c r="E166" i="2"/>
  <c r="E211" i="2" s="1"/>
  <c r="F162" i="2"/>
  <c r="F207" i="2" s="1"/>
  <c r="B166" i="2"/>
  <c r="B211" i="2" s="1"/>
  <c r="C162" i="2"/>
  <c r="C207" i="2" s="1"/>
  <c r="K167" i="2"/>
  <c r="K169" i="2"/>
  <c r="I166" i="2"/>
  <c r="I211" i="2" s="1"/>
  <c r="J162" i="2"/>
  <c r="J207" i="2" s="1"/>
  <c r="J166" i="2"/>
  <c r="J211" i="2" s="1"/>
  <c r="B162" i="2"/>
  <c r="B207" i="2" s="1"/>
  <c r="H166" i="2"/>
  <c r="H211" i="2" s="1"/>
  <c r="I162" i="2"/>
  <c r="I207" i="2" s="1"/>
  <c r="E162" i="2"/>
  <c r="K172" i="2"/>
  <c r="P52" i="2"/>
  <c r="B30" i="2"/>
  <c r="P30" i="2"/>
  <c r="O19" i="2"/>
  <c r="Y19" i="2" s="1"/>
  <c r="E6" i="2"/>
  <c r="F6" i="2"/>
  <c r="G6" i="2"/>
  <c r="H6" i="2"/>
  <c r="I6" i="2"/>
  <c r="J6" i="2"/>
  <c r="K6" i="2"/>
  <c r="L6" i="2"/>
  <c r="D6" i="2"/>
  <c r="E3" i="2"/>
  <c r="F3" i="2"/>
  <c r="G3" i="2"/>
  <c r="H3" i="2"/>
  <c r="I3" i="2"/>
  <c r="J3" i="2"/>
  <c r="K3" i="2"/>
  <c r="L3" i="2"/>
  <c r="D3" i="2"/>
  <c r="E30" i="2"/>
  <c r="F30" i="2" s="1"/>
  <c r="E32" i="2"/>
  <c r="F32" i="2" s="1"/>
  <c r="B38" i="2"/>
  <c r="B37" i="2"/>
  <c r="B36" i="2"/>
  <c r="B35" i="2"/>
  <c r="B34" i="2"/>
  <c r="B33" i="2"/>
  <c r="B32" i="2"/>
  <c r="B31" i="2"/>
  <c r="E38" i="2"/>
  <c r="F38" i="2" s="1"/>
  <c r="E31" i="2"/>
  <c r="F31" i="2" s="1"/>
  <c r="E37" i="2"/>
  <c r="F37" i="2" s="1"/>
  <c r="K171" i="2" l="1"/>
  <c r="K164" i="2"/>
  <c r="K165" i="2"/>
  <c r="K212" i="2"/>
  <c r="K210" i="2"/>
  <c r="K163" i="2"/>
  <c r="G34" i="13"/>
  <c r="G19" i="13"/>
  <c r="K206" i="2"/>
  <c r="K170" i="2"/>
  <c r="G208" i="2"/>
  <c r="K208" i="2"/>
  <c r="K213" i="2"/>
  <c r="K166" i="2"/>
  <c r="F211" i="2"/>
  <c r="K211" i="2" s="1"/>
  <c r="K216" i="2"/>
  <c r="K214" i="2"/>
  <c r="B5" i="4"/>
  <c r="F3" i="4"/>
  <c r="K162" i="2"/>
  <c r="E207" i="2"/>
  <c r="K207" i="2" s="1"/>
  <c r="K161" i="2"/>
  <c r="K209" i="2"/>
  <c r="K215" i="2"/>
  <c r="Q30" i="5"/>
  <c r="Q38" i="5"/>
  <c r="Q37" i="5"/>
  <c r="Q36" i="5"/>
  <c r="Q35" i="5"/>
  <c r="Q34" i="5"/>
  <c r="Q33" i="5"/>
  <c r="Q32" i="5"/>
  <c r="Q31" i="5"/>
  <c r="Q41" i="5"/>
  <c r="Q40" i="5"/>
  <c r="Q39" i="5"/>
  <c r="J196" i="5"/>
  <c r="J211" i="5" s="1"/>
  <c r="B196" i="5"/>
  <c r="B211" i="5" s="1"/>
  <c r="R36" i="5"/>
  <c r="H196" i="5"/>
  <c r="H211" i="5" s="1"/>
  <c r="F196" i="5"/>
  <c r="F211" i="5" s="1"/>
  <c r="I196" i="5"/>
  <c r="I211" i="5" s="1"/>
  <c r="E196" i="5"/>
  <c r="E211" i="5" s="1"/>
  <c r="G196" i="5"/>
  <c r="G211" i="5" s="1"/>
  <c r="C196" i="5"/>
  <c r="C211" i="5" s="1"/>
  <c r="D196" i="5"/>
  <c r="D211" i="5" s="1"/>
  <c r="K210" i="5"/>
  <c r="L210" i="5" s="1"/>
  <c r="M49" i="5"/>
  <c r="L48" i="5"/>
  <c r="G30" i="2"/>
  <c r="P51" i="2"/>
  <c r="G38" i="2"/>
  <c r="G37" i="2"/>
  <c r="G32" i="2"/>
  <c r="G31" i="2"/>
  <c r="E36" i="2"/>
  <c r="F36" i="2" s="1"/>
  <c r="G36" i="2" s="1"/>
  <c r="E35" i="2"/>
  <c r="F35" i="2" s="1"/>
  <c r="G35" i="2" s="1"/>
  <c r="E34" i="2"/>
  <c r="F34" i="2" s="1"/>
  <c r="G34" i="2" s="1"/>
  <c r="E33" i="2"/>
  <c r="F33" i="2" s="1"/>
  <c r="G33" i="2" s="1"/>
  <c r="G35" i="13" l="1"/>
  <c r="G20" i="13"/>
  <c r="G33" i="13"/>
  <c r="I33" i="13" s="1"/>
  <c r="G18" i="13"/>
  <c r="I18" i="13" s="1"/>
  <c r="H19" i="13"/>
  <c r="I19" i="13" s="1"/>
  <c r="H34" i="13"/>
  <c r="I34" i="13" s="1"/>
  <c r="A6" i="4"/>
  <c r="C6" i="4" s="1"/>
  <c r="D5" i="4"/>
  <c r="E5" i="4" s="1"/>
  <c r="C63" i="5"/>
  <c r="C78" i="5" s="1"/>
  <c r="J63" i="5"/>
  <c r="J78" i="5" s="1"/>
  <c r="B63" i="5"/>
  <c r="B78" i="5" s="1"/>
  <c r="I63" i="5"/>
  <c r="I78" i="5" s="1"/>
  <c r="H63" i="5"/>
  <c r="H78" i="5" s="1"/>
  <c r="G63" i="5"/>
  <c r="G78" i="5" s="1"/>
  <c r="F63" i="5"/>
  <c r="F78" i="5" s="1"/>
  <c r="E63" i="5"/>
  <c r="E78" i="5" s="1"/>
  <c r="D63" i="5"/>
  <c r="D78" i="5" s="1"/>
  <c r="K211" i="5"/>
  <c r="L211" i="5" s="1"/>
  <c r="F64" i="5"/>
  <c r="F79" i="5" s="1"/>
  <c r="B64" i="5"/>
  <c r="B79" i="5" s="1"/>
  <c r="J64" i="5"/>
  <c r="J79" i="5" s="1"/>
  <c r="G64" i="5"/>
  <c r="G79" i="5" s="1"/>
  <c r="I64" i="5"/>
  <c r="I79" i="5" s="1"/>
  <c r="H64" i="5"/>
  <c r="H79" i="5" s="1"/>
  <c r="E64" i="5"/>
  <c r="E79" i="5" s="1"/>
  <c r="C64" i="5"/>
  <c r="C79" i="5" s="1"/>
  <c r="D64" i="5"/>
  <c r="D79" i="5" s="1"/>
  <c r="I197" i="5"/>
  <c r="I212" i="5" s="1"/>
  <c r="R37" i="5"/>
  <c r="G197" i="5"/>
  <c r="G212" i="5" s="1"/>
  <c r="H197" i="5"/>
  <c r="H212" i="5" s="1"/>
  <c r="B197" i="5"/>
  <c r="B212" i="5" s="1"/>
  <c r="D197" i="5"/>
  <c r="D212" i="5" s="1"/>
  <c r="C197" i="5"/>
  <c r="C212" i="5" s="1"/>
  <c r="J197" i="5"/>
  <c r="J212" i="5" s="1"/>
  <c r="E197" i="5"/>
  <c r="E212" i="5" s="1"/>
  <c r="F197" i="5"/>
  <c r="F212" i="5" s="1"/>
  <c r="H65" i="5"/>
  <c r="H80" i="5" s="1"/>
  <c r="E65" i="5"/>
  <c r="E80" i="5" s="1"/>
  <c r="B65" i="5"/>
  <c r="B80" i="5" s="1"/>
  <c r="J65" i="5"/>
  <c r="J80" i="5" s="1"/>
  <c r="I65" i="5"/>
  <c r="I80" i="5" s="1"/>
  <c r="G65" i="5"/>
  <c r="G80" i="5" s="1"/>
  <c r="F65" i="5"/>
  <c r="F80" i="5" s="1"/>
  <c r="D65" i="5"/>
  <c r="D80" i="5" s="1"/>
  <c r="C65" i="5"/>
  <c r="C80" i="5" s="1"/>
  <c r="D69" i="5"/>
  <c r="I69" i="5"/>
  <c r="H69" i="5"/>
  <c r="G69" i="5"/>
  <c r="F69" i="5"/>
  <c r="E69" i="5"/>
  <c r="C69" i="5"/>
  <c r="B69" i="5"/>
  <c r="J69" i="5"/>
  <c r="G66" i="5"/>
  <c r="G81" i="5" s="1"/>
  <c r="D66" i="5"/>
  <c r="D81" i="5" s="1"/>
  <c r="C66" i="5"/>
  <c r="C81" i="5" s="1"/>
  <c r="B66" i="5"/>
  <c r="B81" i="5" s="1"/>
  <c r="I66" i="5"/>
  <c r="I81" i="5" s="1"/>
  <c r="J66" i="5"/>
  <c r="J81" i="5" s="1"/>
  <c r="H66" i="5"/>
  <c r="H81" i="5" s="1"/>
  <c r="F66" i="5"/>
  <c r="F81" i="5" s="1"/>
  <c r="E66" i="5"/>
  <c r="E81" i="5" s="1"/>
  <c r="L49" i="5"/>
  <c r="M50" i="5"/>
  <c r="C70" i="5"/>
  <c r="H70" i="5"/>
  <c r="J70" i="5"/>
  <c r="I70" i="5"/>
  <c r="G70" i="5"/>
  <c r="F70" i="5"/>
  <c r="E70" i="5"/>
  <c r="D70" i="5"/>
  <c r="B70" i="5"/>
  <c r="F67" i="5"/>
  <c r="C67" i="5"/>
  <c r="C82" i="5" s="1"/>
  <c r="E67" i="5"/>
  <c r="D67" i="5"/>
  <c r="D82" i="5" s="1"/>
  <c r="B67" i="5"/>
  <c r="B82" i="5" s="1"/>
  <c r="J67" i="5"/>
  <c r="I67" i="5"/>
  <c r="G67" i="5"/>
  <c r="H67" i="5"/>
  <c r="D62" i="5"/>
  <c r="D77" i="5" s="1"/>
  <c r="C62" i="5"/>
  <c r="C77" i="5" s="1"/>
  <c r="J62" i="5"/>
  <c r="J77" i="5" s="1"/>
  <c r="B62" i="5"/>
  <c r="B77" i="5" s="1"/>
  <c r="I62" i="5"/>
  <c r="I77" i="5" s="1"/>
  <c r="H62" i="5"/>
  <c r="H77" i="5" s="1"/>
  <c r="G62" i="5"/>
  <c r="G77" i="5" s="1"/>
  <c r="E62" i="5"/>
  <c r="E77" i="5" s="1"/>
  <c r="F62" i="5"/>
  <c r="F77" i="5" s="1"/>
  <c r="J71" i="5"/>
  <c r="J86" i="5" s="1"/>
  <c r="B71" i="5"/>
  <c r="B86" i="5" s="1"/>
  <c r="G71" i="5"/>
  <c r="G86" i="5" s="1"/>
  <c r="I71" i="5"/>
  <c r="I86" i="5" s="1"/>
  <c r="H71" i="5"/>
  <c r="H86" i="5" s="1"/>
  <c r="F71" i="5"/>
  <c r="F86" i="5" s="1"/>
  <c r="C71" i="5"/>
  <c r="C86" i="5" s="1"/>
  <c r="E71" i="5"/>
  <c r="E86" i="5" s="1"/>
  <c r="D71" i="5"/>
  <c r="D86" i="5" s="1"/>
  <c r="E68" i="5"/>
  <c r="J68" i="5"/>
  <c r="B68" i="5"/>
  <c r="G68" i="5"/>
  <c r="F68" i="5"/>
  <c r="D68" i="5"/>
  <c r="C68" i="5"/>
  <c r="I68" i="5"/>
  <c r="H68" i="5"/>
  <c r="E61" i="5"/>
  <c r="E76" i="5" s="1"/>
  <c r="D61" i="5"/>
  <c r="D76" i="5" s="1"/>
  <c r="C61" i="5"/>
  <c r="C76" i="5" s="1"/>
  <c r="J61" i="5"/>
  <c r="J76" i="5" s="1"/>
  <c r="B61" i="5"/>
  <c r="B76" i="5" s="1"/>
  <c r="I61" i="5"/>
  <c r="I76" i="5" s="1"/>
  <c r="H61" i="5"/>
  <c r="H76" i="5" s="1"/>
  <c r="G61" i="5"/>
  <c r="G76" i="5" s="1"/>
  <c r="F61" i="5"/>
  <c r="F76" i="5" s="1"/>
  <c r="F60" i="5"/>
  <c r="F75" i="5" s="1"/>
  <c r="E60" i="5"/>
  <c r="E75" i="5" s="1"/>
  <c r="D60" i="5"/>
  <c r="D75" i="5" s="1"/>
  <c r="C60" i="5"/>
  <c r="C75" i="5" s="1"/>
  <c r="B60" i="5"/>
  <c r="B75" i="5" s="1"/>
  <c r="J60" i="5"/>
  <c r="J75" i="5" s="1"/>
  <c r="C90" i="5" s="1"/>
  <c r="B104" i="5" s="1"/>
  <c r="B129" i="5" s="1"/>
  <c r="I60" i="5"/>
  <c r="I75" i="5" s="1"/>
  <c r="G60" i="5"/>
  <c r="G75" i="5" s="1"/>
  <c r="H60" i="5"/>
  <c r="H75" i="5" s="1"/>
  <c r="H30" i="2"/>
  <c r="I30" i="2" s="1"/>
  <c r="P50" i="2"/>
  <c r="F39" i="2"/>
  <c r="E82" i="5" l="1"/>
  <c r="H20" i="13"/>
  <c r="I20" i="13" s="1"/>
  <c r="G21" i="13"/>
  <c r="G36" i="13"/>
  <c r="N5" i="13"/>
  <c r="H35" i="13"/>
  <c r="I35" i="13" s="1"/>
  <c r="H82" i="5"/>
  <c r="F82" i="5"/>
  <c r="G82" i="5"/>
  <c r="I82" i="5"/>
  <c r="J82" i="5"/>
  <c r="B6" i="4"/>
  <c r="F4" i="4"/>
  <c r="K212" i="5"/>
  <c r="L212" i="5" s="1"/>
  <c r="C101" i="5"/>
  <c r="M115" i="5" s="1"/>
  <c r="M140" i="5" s="1"/>
  <c r="D100" i="5"/>
  <c r="M114" i="5" s="1"/>
  <c r="M139" i="5" s="1"/>
  <c r="H198" i="5"/>
  <c r="H213" i="5" s="1"/>
  <c r="R38" i="5"/>
  <c r="E83" i="5" s="1"/>
  <c r="F198" i="5"/>
  <c r="F213" i="5" s="1"/>
  <c r="B198" i="5"/>
  <c r="B213" i="5" s="1"/>
  <c r="J198" i="5"/>
  <c r="J213" i="5" s="1"/>
  <c r="C198" i="5"/>
  <c r="C213" i="5" s="1"/>
  <c r="G198" i="5"/>
  <c r="G213" i="5" s="1"/>
  <c r="D198" i="5"/>
  <c r="D213" i="5" s="1"/>
  <c r="I198" i="5"/>
  <c r="I213" i="5" s="1"/>
  <c r="E198" i="5"/>
  <c r="E213" i="5" s="1"/>
  <c r="M51" i="5"/>
  <c r="L50" i="5"/>
  <c r="P49" i="2"/>
  <c r="J30" i="2"/>
  <c r="G37" i="13" l="1"/>
  <c r="G22" i="13"/>
  <c r="H21" i="13"/>
  <c r="I21" i="13" s="1"/>
  <c r="N6" i="13"/>
  <c r="N7" i="13" s="1"/>
  <c r="H36" i="13"/>
  <c r="I36" i="13" s="1"/>
  <c r="A7" i="4"/>
  <c r="C7" i="4" s="1"/>
  <c r="D6" i="4"/>
  <c r="E6" i="4" s="1"/>
  <c r="I83" i="5"/>
  <c r="C83" i="5"/>
  <c r="B83" i="5"/>
  <c r="L51" i="5"/>
  <c r="M52" i="5"/>
  <c r="J83" i="5"/>
  <c r="G83" i="5"/>
  <c r="G199" i="5"/>
  <c r="G214" i="5" s="1"/>
  <c r="E199" i="5"/>
  <c r="E214" i="5" s="1"/>
  <c r="R39" i="5"/>
  <c r="J199" i="5"/>
  <c r="J214" i="5" s="1"/>
  <c r="C199" i="5"/>
  <c r="C214" i="5" s="1"/>
  <c r="F199" i="5"/>
  <c r="F214" i="5" s="1"/>
  <c r="I199" i="5"/>
  <c r="I214" i="5" s="1"/>
  <c r="B199" i="5"/>
  <c r="B214" i="5" s="1"/>
  <c r="H199" i="5"/>
  <c r="H214" i="5" s="1"/>
  <c r="D199" i="5"/>
  <c r="D214" i="5" s="1"/>
  <c r="F83" i="5"/>
  <c r="D83" i="5"/>
  <c r="K213" i="5"/>
  <c r="L213" i="5" s="1"/>
  <c r="H83" i="5"/>
  <c r="P48" i="2"/>
  <c r="K30" i="2"/>
  <c r="L30" i="2" s="1"/>
  <c r="K36" i="2"/>
  <c r="L36" i="2" s="1"/>
  <c r="K35" i="2"/>
  <c r="L35" i="2" s="1"/>
  <c r="K34" i="2"/>
  <c r="L34" i="2" s="1"/>
  <c r="K33" i="2"/>
  <c r="L33" i="2" s="1"/>
  <c r="K32" i="2"/>
  <c r="L32" i="2" s="1"/>
  <c r="K31" i="2"/>
  <c r="L31" i="2" s="1"/>
  <c r="K38" i="2"/>
  <c r="L38" i="2" s="1"/>
  <c r="K37" i="2"/>
  <c r="L37" i="2" s="1"/>
  <c r="M22" i="2"/>
  <c r="W22" i="2" s="1"/>
  <c r="M15" i="2"/>
  <c r="W15" i="2" s="1"/>
  <c r="N15" i="2"/>
  <c r="X15" i="2" s="1"/>
  <c r="O15" i="2"/>
  <c r="Y15" i="2" s="1"/>
  <c r="P15" i="2"/>
  <c r="Z15" i="2" s="1"/>
  <c r="Q15" i="2"/>
  <c r="AA15" i="2" s="1"/>
  <c r="R15" i="2"/>
  <c r="AB15" i="2" s="1"/>
  <c r="S15" i="2"/>
  <c r="AC15" i="2" s="1"/>
  <c r="T15" i="2"/>
  <c r="AD15" i="2" s="1"/>
  <c r="U15" i="2"/>
  <c r="AE15" i="2" s="1"/>
  <c r="M16" i="2"/>
  <c r="W16" i="2" s="1"/>
  <c r="N16" i="2"/>
  <c r="X16" i="2" s="1"/>
  <c r="O16" i="2"/>
  <c r="Y16" i="2" s="1"/>
  <c r="P16" i="2"/>
  <c r="Z16" i="2" s="1"/>
  <c r="Q16" i="2"/>
  <c r="AA16" i="2" s="1"/>
  <c r="R16" i="2"/>
  <c r="AB16" i="2" s="1"/>
  <c r="S16" i="2"/>
  <c r="AC16" i="2" s="1"/>
  <c r="T16" i="2"/>
  <c r="AD16" i="2" s="1"/>
  <c r="U16" i="2"/>
  <c r="AE16" i="2" s="1"/>
  <c r="M17" i="2"/>
  <c r="W17" i="2" s="1"/>
  <c r="N17" i="2"/>
  <c r="X17" i="2" s="1"/>
  <c r="O17" i="2"/>
  <c r="Y17" i="2" s="1"/>
  <c r="P17" i="2"/>
  <c r="Z17" i="2" s="1"/>
  <c r="Q17" i="2"/>
  <c r="AA17" i="2" s="1"/>
  <c r="R17" i="2"/>
  <c r="AB17" i="2" s="1"/>
  <c r="S17" i="2"/>
  <c r="AC17" i="2" s="1"/>
  <c r="T17" i="2"/>
  <c r="AD17" i="2" s="1"/>
  <c r="U17" i="2"/>
  <c r="AE17" i="2" s="1"/>
  <c r="M18" i="2"/>
  <c r="W18" i="2" s="1"/>
  <c r="N18" i="2"/>
  <c r="X18" i="2" s="1"/>
  <c r="O18" i="2"/>
  <c r="Y18" i="2" s="1"/>
  <c r="P18" i="2"/>
  <c r="Z18" i="2" s="1"/>
  <c r="Q18" i="2"/>
  <c r="AA18" i="2" s="1"/>
  <c r="R18" i="2"/>
  <c r="AB18" i="2" s="1"/>
  <c r="S18" i="2"/>
  <c r="AC18" i="2" s="1"/>
  <c r="T18" i="2"/>
  <c r="AD18" i="2" s="1"/>
  <c r="U18" i="2"/>
  <c r="AE18" i="2" s="1"/>
  <c r="M19" i="2"/>
  <c r="W19" i="2" s="1"/>
  <c r="N19" i="2"/>
  <c r="X19" i="2" s="1"/>
  <c r="P19" i="2"/>
  <c r="Z19" i="2" s="1"/>
  <c r="Q19" i="2"/>
  <c r="AA19" i="2" s="1"/>
  <c r="R19" i="2"/>
  <c r="AB19" i="2" s="1"/>
  <c r="S19" i="2"/>
  <c r="AC19" i="2" s="1"/>
  <c r="T19" i="2"/>
  <c r="AD19" i="2" s="1"/>
  <c r="U19" i="2"/>
  <c r="AE19" i="2" s="1"/>
  <c r="M20" i="2"/>
  <c r="W20" i="2" s="1"/>
  <c r="N20" i="2"/>
  <c r="X20" i="2" s="1"/>
  <c r="O20" i="2"/>
  <c r="Y20" i="2" s="1"/>
  <c r="P20" i="2"/>
  <c r="Z20" i="2" s="1"/>
  <c r="Q20" i="2"/>
  <c r="AA20" i="2" s="1"/>
  <c r="R20" i="2"/>
  <c r="AB20" i="2" s="1"/>
  <c r="S20" i="2"/>
  <c r="AC20" i="2" s="1"/>
  <c r="T20" i="2"/>
  <c r="AD20" i="2" s="1"/>
  <c r="U20" i="2"/>
  <c r="AE20" i="2" s="1"/>
  <c r="M21" i="2"/>
  <c r="W21" i="2" s="1"/>
  <c r="N21" i="2"/>
  <c r="X21" i="2" s="1"/>
  <c r="O21" i="2"/>
  <c r="Y21" i="2" s="1"/>
  <c r="P21" i="2"/>
  <c r="Z21" i="2" s="1"/>
  <c r="Q21" i="2"/>
  <c r="AA21" i="2" s="1"/>
  <c r="R21" i="2"/>
  <c r="AB21" i="2" s="1"/>
  <c r="S21" i="2"/>
  <c r="AC21" i="2" s="1"/>
  <c r="T21" i="2"/>
  <c r="AD21" i="2" s="1"/>
  <c r="U21" i="2"/>
  <c r="AE21" i="2" s="1"/>
  <c r="N22" i="2"/>
  <c r="X22" i="2" s="1"/>
  <c r="O22" i="2"/>
  <c r="Y22" i="2" s="1"/>
  <c r="P22" i="2"/>
  <c r="Z22" i="2" s="1"/>
  <c r="Q22" i="2"/>
  <c r="AA22" i="2" s="1"/>
  <c r="R22" i="2"/>
  <c r="AB22" i="2" s="1"/>
  <c r="S22" i="2"/>
  <c r="AC22" i="2" s="1"/>
  <c r="T22" i="2"/>
  <c r="AD22" i="2" s="1"/>
  <c r="U22" i="2"/>
  <c r="AE22" i="2" s="1"/>
  <c r="X14" i="2"/>
  <c r="Y14" i="2"/>
  <c r="Z14" i="2"/>
  <c r="AA14" i="2"/>
  <c r="AB14" i="2"/>
  <c r="AC14" i="2"/>
  <c r="AD14" i="2"/>
  <c r="AE14" i="2"/>
  <c r="C10" i="2"/>
  <c r="G38" i="13" l="1"/>
  <c r="G23" i="13"/>
  <c r="H22" i="13"/>
  <c r="I22" i="13" s="1"/>
  <c r="H37" i="13"/>
  <c r="I37" i="13" s="1"/>
  <c r="B7" i="4"/>
  <c r="F5" i="4"/>
  <c r="K214" i="5"/>
  <c r="L214" i="5" s="1"/>
  <c r="L52" i="5"/>
  <c r="M53" i="5"/>
  <c r="F200" i="5"/>
  <c r="F215" i="5" s="1"/>
  <c r="D200" i="5"/>
  <c r="D215" i="5" s="1"/>
  <c r="R40" i="5"/>
  <c r="H200" i="5"/>
  <c r="H215" i="5" s="1"/>
  <c r="E200" i="5"/>
  <c r="E215" i="5" s="1"/>
  <c r="G200" i="5"/>
  <c r="G215" i="5" s="1"/>
  <c r="I200" i="5"/>
  <c r="I215" i="5" s="1"/>
  <c r="B200" i="5"/>
  <c r="B215" i="5" s="1"/>
  <c r="J200" i="5"/>
  <c r="J215" i="5" s="1"/>
  <c r="C200" i="5"/>
  <c r="C215" i="5" s="1"/>
  <c r="H84" i="5"/>
  <c r="B84" i="5"/>
  <c r="E84" i="5"/>
  <c r="G84" i="5"/>
  <c r="I84" i="5"/>
  <c r="J84" i="5"/>
  <c r="D84" i="5"/>
  <c r="C84" i="5"/>
  <c r="F84" i="5"/>
  <c r="P47" i="2"/>
  <c r="M30" i="2"/>
  <c r="N30" i="2" s="1"/>
  <c r="Q30" i="2" s="1"/>
  <c r="B60" i="2" s="1"/>
  <c r="B75" i="2" s="1"/>
  <c r="AH307" i="1"/>
  <c r="AI307" i="1"/>
  <c r="AJ307" i="1"/>
  <c r="AK307" i="1"/>
  <c r="AL307" i="1"/>
  <c r="AM307" i="1"/>
  <c r="AN307" i="1"/>
  <c r="AO307" i="1"/>
  <c r="AP307" i="1"/>
  <c r="A13" i="1"/>
  <c r="J13" i="1" s="1"/>
  <c r="U13" i="1" s="1"/>
  <c r="AO13" i="1" s="1"/>
  <c r="B10" i="1"/>
  <c r="G24" i="13" l="1"/>
  <c r="H23" i="13"/>
  <c r="I23" i="13" s="1"/>
  <c r="G39" i="13"/>
  <c r="N8" i="13"/>
  <c r="H38" i="13"/>
  <c r="I38" i="13" s="1"/>
  <c r="D7" i="4"/>
  <c r="E7" i="4" s="1"/>
  <c r="A8" i="4"/>
  <c r="C8" i="4" s="1"/>
  <c r="E201" i="5"/>
  <c r="E216" i="5" s="1"/>
  <c r="C201" i="5"/>
  <c r="C216" i="5" s="1"/>
  <c r="J201" i="5"/>
  <c r="J216" i="5" s="1"/>
  <c r="I201" i="5"/>
  <c r="I216" i="5" s="1"/>
  <c r="D201" i="5"/>
  <c r="D216" i="5" s="1"/>
  <c r="G201" i="5"/>
  <c r="G216" i="5" s="1"/>
  <c r="F201" i="5"/>
  <c r="F216" i="5" s="1"/>
  <c r="H201" i="5"/>
  <c r="H216" i="5" s="1"/>
  <c r="B201" i="5"/>
  <c r="B216" i="5" s="1"/>
  <c r="I85" i="5"/>
  <c r="F85" i="5"/>
  <c r="H85" i="5"/>
  <c r="D85" i="5"/>
  <c r="C85" i="5"/>
  <c r="G85" i="5"/>
  <c r="E85" i="5"/>
  <c r="J85" i="5"/>
  <c r="B85" i="5"/>
  <c r="K215" i="5"/>
  <c r="L215" i="5" s="1"/>
  <c r="M54" i="5"/>
  <c r="L54" i="5" s="1"/>
  <c r="L53" i="5"/>
  <c r="P53" i="5" s="1"/>
  <c r="P46" i="2"/>
  <c r="C60" i="2"/>
  <c r="C75" i="2" s="1"/>
  <c r="E60" i="2"/>
  <c r="E75" i="2" s="1"/>
  <c r="D60" i="2"/>
  <c r="D75" i="2" s="1"/>
  <c r="F60" i="2"/>
  <c r="F75" i="2" s="1"/>
  <c r="I60" i="2"/>
  <c r="I75" i="2" s="1"/>
  <c r="G60" i="2"/>
  <c r="G75" i="2" s="1"/>
  <c r="H60" i="2"/>
  <c r="H75" i="2" s="1"/>
  <c r="J60" i="2"/>
  <c r="J75" i="2" s="1"/>
  <c r="I13" i="1"/>
  <c r="T13" i="1" s="1"/>
  <c r="AN13" i="1" s="1"/>
  <c r="C13" i="1"/>
  <c r="N13" i="1" s="1"/>
  <c r="AH13" i="1" s="1"/>
  <c r="K13" i="1"/>
  <c r="V13" i="1" s="1"/>
  <c r="AP13" i="1" s="1"/>
  <c r="H13" i="1"/>
  <c r="S13" i="1" s="1"/>
  <c r="AM13" i="1" s="1"/>
  <c r="D13" i="1"/>
  <c r="O13" i="1" s="1"/>
  <c r="AI13" i="1" s="1"/>
  <c r="E13" i="1"/>
  <c r="P13" i="1" s="1"/>
  <c r="AJ13" i="1" s="1"/>
  <c r="F13" i="1"/>
  <c r="Q13" i="1" s="1"/>
  <c r="AK13" i="1" s="1"/>
  <c r="G13" i="1"/>
  <c r="R13" i="1" s="1"/>
  <c r="AL13" i="1" s="1"/>
  <c r="AQ307" i="1"/>
  <c r="A14" i="1"/>
  <c r="J14" i="1" s="1"/>
  <c r="U14" i="1" s="1"/>
  <c r="AO14" i="1" s="1"/>
  <c r="F14" i="1"/>
  <c r="Q14" i="1" s="1"/>
  <c r="AK14" i="1" s="1"/>
  <c r="E14" i="1" l="1"/>
  <c r="P14" i="1" s="1"/>
  <c r="AJ14" i="1" s="1"/>
  <c r="H14" i="1"/>
  <c r="S14" i="1" s="1"/>
  <c r="AM14" i="1" s="1"/>
  <c r="K14" i="1"/>
  <c r="V14" i="1" s="1"/>
  <c r="AP14" i="1" s="1"/>
  <c r="G14" i="1"/>
  <c r="R14" i="1" s="1"/>
  <c r="AL14" i="1" s="1"/>
  <c r="C14" i="1"/>
  <c r="N14" i="1" s="1"/>
  <c r="AH14" i="1" s="1"/>
  <c r="G25" i="13"/>
  <c r="H24" i="13"/>
  <c r="I24" i="13" s="1"/>
  <c r="G40" i="13"/>
  <c r="N9" i="13"/>
  <c r="H39" i="13"/>
  <c r="I39" i="13" s="1"/>
  <c r="B8" i="4"/>
  <c r="F6" i="4"/>
  <c r="AQ13" i="1"/>
  <c r="C90" i="2"/>
  <c r="B104" i="2" s="1"/>
  <c r="B129" i="2" s="1"/>
  <c r="D99" i="5"/>
  <c r="L113" i="5" s="1"/>
  <c r="L138" i="5" s="1"/>
  <c r="P52" i="5"/>
  <c r="K216" i="5"/>
  <c r="L216" i="5" s="1"/>
  <c r="P45" i="2"/>
  <c r="P44" i="2" s="1"/>
  <c r="Q36" i="2"/>
  <c r="Q34" i="2"/>
  <c r="Q39" i="2"/>
  <c r="Q33" i="2"/>
  <c r="Q37" i="2"/>
  <c r="Q31" i="2"/>
  <c r="Q38" i="2"/>
  <c r="Q40" i="2"/>
  <c r="Q32" i="2"/>
  <c r="Q41" i="2"/>
  <c r="Q35" i="2"/>
  <c r="D14" i="1"/>
  <c r="O14" i="1" s="1"/>
  <c r="AI14" i="1" s="1"/>
  <c r="I14" i="1"/>
  <c r="T14" i="1" s="1"/>
  <c r="AN14" i="1" s="1"/>
  <c r="A15" i="1"/>
  <c r="G41" i="13" l="1"/>
  <c r="G26" i="13"/>
  <c r="H25" i="13"/>
  <c r="I25" i="13" s="1"/>
  <c r="N10" i="13"/>
  <c r="H40" i="13"/>
  <c r="I40" i="13" s="1"/>
  <c r="AQ14" i="1"/>
  <c r="A9" i="4"/>
  <c r="C9" i="4" s="1"/>
  <c r="D8" i="4"/>
  <c r="E8" i="4" s="1"/>
  <c r="P51" i="5"/>
  <c r="D98" i="5"/>
  <c r="K112" i="5" s="1"/>
  <c r="K137" i="5" s="1"/>
  <c r="E63" i="2"/>
  <c r="E78" i="2" s="1"/>
  <c r="F63" i="2"/>
  <c r="F78" i="2" s="1"/>
  <c r="G63" i="2"/>
  <c r="G78" i="2" s="1"/>
  <c r="B63" i="2"/>
  <c r="B78" i="2" s="1"/>
  <c r="H63" i="2"/>
  <c r="H78" i="2" s="1"/>
  <c r="I63" i="2"/>
  <c r="I78" i="2" s="1"/>
  <c r="J63" i="2"/>
  <c r="J78" i="2" s="1"/>
  <c r="D92" i="2" s="1"/>
  <c r="E106" i="2" s="1"/>
  <c r="E131" i="2" s="1"/>
  <c r="C63" i="2"/>
  <c r="C78" i="2" s="1"/>
  <c r="D63" i="2"/>
  <c r="D78" i="2" s="1"/>
  <c r="B65" i="2"/>
  <c r="B80" i="2" s="1"/>
  <c r="C65" i="2"/>
  <c r="C80" i="2" s="1"/>
  <c r="E65" i="2"/>
  <c r="E80" i="2" s="1"/>
  <c r="G65" i="2"/>
  <c r="G80" i="2" s="1"/>
  <c r="F65" i="2"/>
  <c r="F80" i="2" s="1"/>
  <c r="H65" i="2"/>
  <c r="H80" i="2" s="1"/>
  <c r="I65" i="2"/>
  <c r="I80" i="2" s="1"/>
  <c r="J65" i="2"/>
  <c r="J80" i="2" s="1"/>
  <c r="D94" i="2" s="1"/>
  <c r="G108" i="2" s="1"/>
  <c r="G133" i="2" s="1"/>
  <c r="D65" i="2"/>
  <c r="D80" i="2" s="1"/>
  <c r="G69" i="2"/>
  <c r="G84" i="2" s="1"/>
  <c r="H69" i="2"/>
  <c r="H84" i="2" s="1"/>
  <c r="I69" i="2"/>
  <c r="I84" i="2" s="1"/>
  <c r="B69" i="2"/>
  <c r="B84" i="2" s="1"/>
  <c r="J69" i="2"/>
  <c r="J84" i="2" s="1"/>
  <c r="D98" i="2" s="1"/>
  <c r="K112" i="2" s="1"/>
  <c r="K137" i="2" s="1"/>
  <c r="C69" i="2"/>
  <c r="C84" i="2" s="1"/>
  <c r="D69" i="2"/>
  <c r="D84" i="2" s="1"/>
  <c r="E69" i="2"/>
  <c r="E84" i="2" s="1"/>
  <c r="F69" i="2"/>
  <c r="F84" i="2" s="1"/>
  <c r="E70" i="2"/>
  <c r="E85" i="2" s="1"/>
  <c r="F70" i="2"/>
  <c r="F85" i="2" s="1"/>
  <c r="G70" i="2"/>
  <c r="G85" i="2" s="1"/>
  <c r="H70" i="2"/>
  <c r="H85" i="2" s="1"/>
  <c r="C70" i="2"/>
  <c r="C85" i="2" s="1"/>
  <c r="I70" i="2"/>
  <c r="I85" i="2" s="1"/>
  <c r="J70" i="2"/>
  <c r="J85" i="2" s="1"/>
  <c r="D99" i="2" s="1"/>
  <c r="L113" i="2" s="1"/>
  <c r="L138" i="2" s="1"/>
  <c r="B70" i="2"/>
  <c r="B85" i="2" s="1"/>
  <c r="D70" i="2"/>
  <c r="D85" i="2" s="1"/>
  <c r="E71" i="2"/>
  <c r="E86" i="2" s="1"/>
  <c r="G71" i="2"/>
  <c r="G86" i="2" s="1"/>
  <c r="I71" i="2"/>
  <c r="I86" i="2" s="1"/>
  <c r="H71" i="2"/>
  <c r="H86" i="2" s="1"/>
  <c r="J71" i="2"/>
  <c r="J86" i="2" s="1"/>
  <c r="B71" i="2"/>
  <c r="B86" i="2" s="1"/>
  <c r="C71" i="2"/>
  <c r="C86" i="2" s="1"/>
  <c r="D71" i="2"/>
  <c r="D86" i="2" s="1"/>
  <c r="F71" i="2"/>
  <c r="F86" i="2" s="1"/>
  <c r="I66" i="2"/>
  <c r="I81" i="2" s="1"/>
  <c r="B66" i="2"/>
  <c r="B81" i="2" s="1"/>
  <c r="J66" i="2"/>
  <c r="J81" i="2" s="1"/>
  <c r="D95" i="2" s="1"/>
  <c r="H109" i="2" s="1"/>
  <c r="H134" i="2" s="1"/>
  <c r="C66" i="2"/>
  <c r="C81" i="2" s="1"/>
  <c r="D66" i="2"/>
  <c r="D81" i="2" s="1"/>
  <c r="G66" i="2"/>
  <c r="G81" i="2" s="1"/>
  <c r="E66" i="2"/>
  <c r="E81" i="2" s="1"/>
  <c r="F66" i="2"/>
  <c r="F81" i="2" s="1"/>
  <c r="H66" i="2"/>
  <c r="H81" i="2" s="1"/>
  <c r="G68" i="2"/>
  <c r="G83" i="2" s="1"/>
  <c r="H68" i="2"/>
  <c r="H83" i="2" s="1"/>
  <c r="B68" i="2"/>
  <c r="B83" i="2" s="1"/>
  <c r="J68" i="2"/>
  <c r="J83" i="2" s="1"/>
  <c r="D97" i="2" s="1"/>
  <c r="J111" i="2" s="1"/>
  <c r="J136" i="2" s="1"/>
  <c r="D68" i="2"/>
  <c r="D83" i="2" s="1"/>
  <c r="C68" i="2"/>
  <c r="C83" i="2" s="1"/>
  <c r="E68" i="2"/>
  <c r="E83" i="2" s="1"/>
  <c r="F68" i="2"/>
  <c r="F83" i="2" s="1"/>
  <c r="I68" i="2"/>
  <c r="I83" i="2" s="1"/>
  <c r="B67" i="2"/>
  <c r="B82" i="2" s="1"/>
  <c r="I67" i="2"/>
  <c r="I82" i="2" s="1"/>
  <c r="J67" i="2"/>
  <c r="J82" i="2" s="1"/>
  <c r="D96" i="2" s="1"/>
  <c r="I110" i="2" s="1"/>
  <c r="I135" i="2" s="1"/>
  <c r="C67" i="2"/>
  <c r="C82" i="2" s="1"/>
  <c r="D67" i="2"/>
  <c r="D82" i="2" s="1"/>
  <c r="E67" i="2"/>
  <c r="E82" i="2" s="1"/>
  <c r="F67" i="2"/>
  <c r="F82" i="2" s="1"/>
  <c r="G67" i="2"/>
  <c r="G82" i="2" s="1"/>
  <c r="H67" i="2"/>
  <c r="H82" i="2" s="1"/>
  <c r="D64" i="2"/>
  <c r="D79" i="2" s="1"/>
  <c r="E64" i="2"/>
  <c r="E79" i="2" s="1"/>
  <c r="F64" i="2"/>
  <c r="F79" i="2" s="1"/>
  <c r="G64" i="2"/>
  <c r="G79" i="2" s="1"/>
  <c r="H64" i="2"/>
  <c r="H79" i="2" s="1"/>
  <c r="I64" i="2"/>
  <c r="I79" i="2" s="1"/>
  <c r="B64" i="2"/>
  <c r="B79" i="2" s="1"/>
  <c r="J64" i="2"/>
  <c r="J79" i="2" s="1"/>
  <c r="D93" i="2" s="1"/>
  <c r="F107" i="2" s="1"/>
  <c r="F132" i="2" s="1"/>
  <c r="C64" i="2"/>
  <c r="C79" i="2" s="1"/>
  <c r="E62" i="2"/>
  <c r="E77" i="2" s="1"/>
  <c r="F62" i="2"/>
  <c r="F77" i="2" s="1"/>
  <c r="G62" i="2"/>
  <c r="G77" i="2" s="1"/>
  <c r="H62" i="2"/>
  <c r="H77" i="2" s="1"/>
  <c r="B62" i="2"/>
  <c r="B77" i="2" s="1"/>
  <c r="I62" i="2"/>
  <c r="I77" i="2" s="1"/>
  <c r="J62" i="2"/>
  <c r="J77" i="2" s="1"/>
  <c r="D91" i="2" s="1"/>
  <c r="C62" i="2"/>
  <c r="C77" i="2" s="1"/>
  <c r="D62" i="2"/>
  <c r="D77" i="2" s="1"/>
  <c r="G61" i="2"/>
  <c r="G76" i="2" s="1"/>
  <c r="H61" i="2"/>
  <c r="H76" i="2" s="1"/>
  <c r="I61" i="2"/>
  <c r="I76" i="2" s="1"/>
  <c r="B61" i="2"/>
  <c r="B76" i="2" s="1"/>
  <c r="J61" i="2"/>
  <c r="J76" i="2" s="1"/>
  <c r="C61" i="2"/>
  <c r="C76" i="2" s="1"/>
  <c r="D61" i="2"/>
  <c r="D76" i="2" s="1"/>
  <c r="E61" i="2"/>
  <c r="E76" i="2" s="1"/>
  <c r="F61" i="2"/>
  <c r="F76" i="2" s="1"/>
  <c r="G15" i="1"/>
  <c r="R15" i="1" s="1"/>
  <c r="AL15" i="1" s="1"/>
  <c r="C15" i="1"/>
  <c r="N15" i="1" s="1"/>
  <c r="AH15" i="1" s="1"/>
  <c r="K15" i="1"/>
  <c r="V15" i="1" s="1"/>
  <c r="AP15" i="1" s="1"/>
  <c r="A16" i="1"/>
  <c r="H15" i="1"/>
  <c r="S15" i="1" s="1"/>
  <c r="AM15" i="1" s="1"/>
  <c r="E15" i="1"/>
  <c r="P15" i="1" s="1"/>
  <c r="AJ15" i="1" s="1"/>
  <c r="I15" i="1"/>
  <c r="T15" i="1" s="1"/>
  <c r="AN15" i="1" s="1"/>
  <c r="F15" i="1"/>
  <c r="Q15" i="1" s="1"/>
  <c r="AK15" i="1" s="1"/>
  <c r="J15" i="1"/>
  <c r="U15" i="1" s="1"/>
  <c r="AO15" i="1" s="1"/>
  <c r="D15" i="1"/>
  <c r="O15" i="1" s="1"/>
  <c r="AI15" i="1" s="1"/>
  <c r="G27" i="13" l="1"/>
  <c r="H26" i="13"/>
  <c r="I26" i="13" s="1"/>
  <c r="G42" i="13"/>
  <c r="N11" i="13"/>
  <c r="N12" i="13" s="1"/>
  <c r="H41" i="13"/>
  <c r="I41" i="13" s="1"/>
  <c r="D105" i="2"/>
  <c r="D130" i="2" s="1"/>
  <c r="F7" i="4"/>
  <c r="B9" i="4"/>
  <c r="D97" i="5"/>
  <c r="J111" i="5" s="1"/>
  <c r="J136" i="5" s="1"/>
  <c r="P50" i="5"/>
  <c r="D100" i="2"/>
  <c r="C101" i="2"/>
  <c r="M115" i="2" s="1"/>
  <c r="M140" i="2" s="1"/>
  <c r="D90" i="2"/>
  <c r="Q44" i="2"/>
  <c r="C91" i="2" s="1"/>
  <c r="I16" i="1"/>
  <c r="T16" i="1" s="1"/>
  <c r="AN16" i="1" s="1"/>
  <c r="C16" i="1"/>
  <c r="N16" i="1" s="1"/>
  <c r="AH16" i="1" s="1"/>
  <c r="K16" i="1"/>
  <c r="V16" i="1" s="1"/>
  <c r="AP16" i="1" s="1"/>
  <c r="F16" i="1"/>
  <c r="Q16" i="1" s="1"/>
  <c r="AK16" i="1" s="1"/>
  <c r="A17" i="1"/>
  <c r="G16" i="1"/>
  <c r="R16" i="1" s="1"/>
  <c r="AL16" i="1" s="1"/>
  <c r="D16" i="1"/>
  <c r="O16" i="1" s="1"/>
  <c r="AI16" i="1" s="1"/>
  <c r="J16" i="1"/>
  <c r="U16" i="1" s="1"/>
  <c r="AO16" i="1" s="1"/>
  <c r="H16" i="1"/>
  <c r="S16" i="1" s="1"/>
  <c r="AM16" i="1" s="1"/>
  <c r="E16" i="1"/>
  <c r="P16" i="1" s="1"/>
  <c r="AJ16" i="1" s="1"/>
  <c r="AQ15" i="1"/>
  <c r="G43" i="13" l="1"/>
  <c r="G28" i="13"/>
  <c r="H27" i="13"/>
  <c r="I27" i="13" s="1"/>
  <c r="H42" i="13"/>
  <c r="I42" i="13" s="1"/>
  <c r="M114" i="2"/>
  <c r="M139" i="2" s="1"/>
  <c r="C104" i="2"/>
  <c r="C129" i="2" s="1"/>
  <c r="D9" i="4"/>
  <c r="E9" i="4" s="1"/>
  <c r="A10" i="4"/>
  <c r="C10" i="4" s="1"/>
  <c r="D96" i="5"/>
  <c r="I110" i="5" s="1"/>
  <c r="I135" i="5" s="1"/>
  <c r="P49" i="5"/>
  <c r="C105" i="2"/>
  <c r="C130" i="2" s="1"/>
  <c r="B92" i="2"/>
  <c r="C106" i="2" s="1"/>
  <c r="C131" i="2" s="1"/>
  <c r="Q45" i="2"/>
  <c r="C92" i="2" s="1"/>
  <c r="J17" i="1"/>
  <c r="U17" i="1" s="1"/>
  <c r="AO17" i="1" s="1"/>
  <c r="E17" i="1"/>
  <c r="P17" i="1" s="1"/>
  <c r="AJ17" i="1" s="1"/>
  <c r="A18" i="1"/>
  <c r="F17" i="1"/>
  <c r="Q17" i="1" s="1"/>
  <c r="AK17" i="1" s="1"/>
  <c r="C17" i="1"/>
  <c r="N17" i="1" s="1"/>
  <c r="AH17" i="1" s="1"/>
  <c r="I17" i="1"/>
  <c r="T17" i="1" s="1"/>
  <c r="AN17" i="1" s="1"/>
  <c r="K17" i="1"/>
  <c r="V17" i="1" s="1"/>
  <c r="AP17" i="1" s="1"/>
  <c r="G17" i="1"/>
  <c r="R17" i="1" s="1"/>
  <c r="AL17" i="1" s="1"/>
  <c r="D17" i="1"/>
  <c r="O17" i="1" s="1"/>
  <c r="AI17" i="1" s="1"/>
  <c r="H17" i="1"/>
  <c r="S17" i="1" s="1"/>
  <c r="AM17" i="1" s="1"/>
  <c r="AQ16" i="1"/>
  <c r="H28" i="13" l="1"/>
  <c r="I28" i="13" s="1"/>
  <c r="G44" i="13"/>
  <c r="I44" i="13" s="1"/>
  <c r="G29" i="13"/>
  <c r="I29" i="13" s="1"/>
  <c r="H43" i="13"/>
  <c r="I43" i="13" s="1"/>
  <c r="F8" i="4"/>
  <c r="B10" i="4"/>
  <c r="D95" i="5"/>
  <c r="H109" i="5" s="1"/>
  <c r="H134" i="5" s="1"/>
  <c r="P48" i="5"/>
  <c r="D106" i="2"/>
  <c r="D131" i="2" s="1"/>
  <c r="B93" i="2"/>
  <c r="D107" i="2" s="1"/>
  <c r="D132" i="2" s="1"/>
  <c r="Q46" i="2"/>
  <c r="C93" i="2" s="1"/>
  <c r="AQ17" i="1"/>
  <c r="G18" i="1"/>
  <c r="R18" i="1" s="1"/>
  <c r="AL18" i="1" s="1"/>
  <c r="I18" i="1"/>
  <c r="T18" i="1" s="1"/>
  <c r="AN18" i="1" s="1"/>
  <c r="D18" i="1"/>
  <c r="O18" i="1" s="1"/>
  <c r="AI18" i="1" s="1"/>
  <c r="C18" i="1"/>
  <c r="N18" i="1" s="1"/>
  <c r="AH18" i="1" s="1"/>
  <c r="K18" i="1"/>
  <c r="V18" i="1" s="1"/>
  <c r="AP18" i="1" s="1"/>
  <c r="A19" i="1"/>
  <c r="E18" i="1"/>
  <c r="P18" i="1" s="1"/>
  <c r="AJ18" i="1" s="1"/>
  <c r="J18" i="1"/>
  <c r="U18" i="1" s="1"/>
  <c r="AO18" i="1" s="1"/>
  <c r="F18" i="1"/>
  <c r="Q18" i="1" s="1"/>
  <c r="AK18" i="1" s="1"/>
  <c r="H18" i="1"/>
  <c r="S18" i="1" s="1"/>
  <c r="AM18" i="1" s="1"/>
  <c r="I45" i="13" l="1"/>
  <c r="AQ18" i="1"/>
  <c r="A11" i="4"/>
  <c r="C11" i="4" s="1"/>
  <c r="D10" i="4"/>
  <c r="E10" i="4" s="1"/>
  <c r="P47" i="5"/>
  <c r="D94" i="5"/>
  <c r="G108" i="5" s="1"/>
  <c r="G133" i="5" s="1"/>
  <c r="E107" i="2"/>
  <c r="E132" i="2" s="1"/>
  <c r="B94" i="2"/>
  <c r="E108" i="2" s="1"/>
  <c r="E133" i="2" s="1"/>
  <c r="Q47" i="2"/>
  <c r="C94" i="2" s="1"/>
  <c r="F108" i="2" s="1"/>
  <c r="H19" i="1"/>
  <c r="S19" i="1" s="1"/>
  <c r="AM19" i="1" s="1"/>
  <c r="C19" i="1"/>
  <c r="N19" i="1" s="1"/>
  <c r="AH19" i="1" s="1"/>
  <c r="J19" i="1"/>
  <c r="U19" i="1" s="1"/>
  <c r="AO19" i="1" s="1"/>
  <c r="K19" i="1"/>
  <c r="V19" i="1" s="1"/>
  <c r="AP19" i="1" s="1"/>
  <c r="D19" i="1"/>
  <c r="O19" i="1" s="1"/>
  <c r="AI19" i="1" s="1"/>
  <c r="E19" i="1"/>
  <c r="P19" i="1" s="1"/>
  <c r="AJ19" i="1" s="1"/>
  <c r="G19" i="1"/>
  <c r="R19" i="1" s="1"/>
  <c r="AL19" i="1" s="1"/>
  <c r="I19" i="1"/>
  <c r="T19" i="1" s="1"/>
  <c r="AN19" i="1" s="1"/>
  <c r="A20" i="1"/>
  <c r="F19" i="1"/>
  <c r="Q19" i="1" s="1"/>
  <c r="AK19" i="1" s="1"/>
  <c r="F9" i="4" l="1"/>
  <c r="B11" i="4"/>
  <c r="D93" i="5"/>
  <c r="F107" i="5" s="1"/>
  <c r="F132" i="5" s="1"/>
  <c r="P46" i="5"/>
  <c r="F133" i="2"/>
  <c r="Q48" i="2"/>
  <c r="C95" i="2" s="1"/>
  <c r="B95" i="2"/>
  <c r="F109" i="2" s="1"/>
  <c r="F134" i="2" s="1"/>
  <c r="AQ19" i="1"/>
  <c r="C20" i="1"/>
  <c r="N20" i="1" s="1"/>
  <c r="AH20" i="1" s="1"/>
  <c r="G20" i="1"/>
  <c r="R20" i="1" s="1"/>
  <c r="AL20" i="1" s="1"/>
  <c r="F20" i="1"/>
  <c r="Q20" i="1" s="1"/>
  <c r="AK20" i="1" s="1"/>
  <c r="J20" i="1"/>
  <c r="U20" i="1" s="1"/>
  <c r="AO20" i="1" s="1"/>
  <c r="A21" i="1"/>
  <c r="D20" i="1"/>
  <c r="O20" i="1" s="1"/>
  <c r="AI20" i="1" s="1"/>
  <c r="K20" i="1"/>
  <c r="V20" i="1" s="1"/>
  <c r="AP20" i="1" s="1"/>
  <c r="E20" i="1"/>
  <c r="P20" i="1" s="1"/>
  <c r="AJ20" i="1" s="1"/>
  <c r="H20" i="1"/>
  <c r="S20" i="1" s="1"/>
  <c r="AM20" i="1" s="1"/>
  <c r="I20" i="1"/>
  <c r="T20" i="1" s="1"/>
  <c r="AN20" i="1" s="1"/>
  <c r="D11" i="4" l="1"/>
  <c r="E11" i="4" s="1"/>
  <c r="A12" i="4"/>
  <c r="C12" i="4" s="1"/>
  <c r="D92" i="5"/>
  <c r="E106" i="5" s="1"/>
  <c r="E131" i="5" s="1"/>
  <c r="P45" i="5"/>
  <c r="G109" i="2"/>
  <c r="G134" i="2" s="1"/>
  <c r="Q49" i="2"/>
  <c r="C96" i="2" s="1"/>
  <c r="H110" i="2" s="1"/>
  <c r="B96" i="2"/>
  <c r="G110" i="2" s="1"/>
  <c r="G135" i="2" s="1"/>
  <c r="H21" i="1"/>
  <c r="S21" i="1" s="1"/>
  <c r="AM21" i="1" s="1"/>
  <c r="F21" i="1"/>
  <c r="Q21" i="1" s="1"/>
  <c r="AK21" i="1" s="1"/>
  <c r="C21" i="1"/>
  <c r="N21" i="1" s="1"/>
  <c r="AH21" i="1" s="1"/>
  <c r="D21" i="1"/>
  <c r="O21" i="1" s="1"/>
  <c r="AI21" i="1" s="1"/>
  <c r="I21" i="1"/>
  <c r="T21" i="1" s="1"/>
  <c r="AN21" i="1" s="1"/>
  <c r="J21" i="1"/>
  <c r="U21" i="1" s="1"/>
  <c r="AO21" i="1" s="1"/>
  <c r="E21" i="1"/>
  <c r="P21" i="1" s="1"/>
  <c r="AJ21" i="1" s="1"/>
  <c r="A22" i="1"/>
  <c r="G21" i="1"/>
  <c r="R21" i="1" s="1"/>
  <c r="AL21" i="1" s="1"/>
  <c r="K21" i="1"/>
  <c r="V21" i="1" s="1"/>
  <c r="AP21" i="1" s="1"/>
  <c r="AQ20" i="1"/>
  <c r="F10" i="4" l="1"/>
  <c r="B12" i="4"/>
  <c r="D91" i="5"/>
  <c r="D105" i="5" s="1"/>
  <c r="D130" i="5" s="1"/>
  <c r="P44" i="5"/>
  <c r="D90" i="5" s="1"/>
  <c r="C104" i="5" s="1"/>
  <c r="C129" i="5" s="1"/>
  <c r="Q44" i="5"/>
  <c r="H135" i="2"/>
  <c r="Q50" i="2"/>
  <c r="C97" i="2" s="1"/>
  <c r="B97" i="2"/>
  <c r="H111" i="2" s="1"/>
  <c r="H136" i="2" s="1"/>
  <c r="G22" i="1"/>
  <c r="R22" i="1" s="1"/>
  <c r="AL22" i="1" s="1"/>
  <c r="K22" i="1"/>
  <c r="V22" i="1" s="1"/>
  <c r="AP22" i="1" s="1"/>
  <c r="E22" i="1"/>
  <c r="P22" i="1" s="1"/>
  <c r="AJ22" i="1" s="1"/>
  <c r="H22" i="1"/>
  <c r="S22" i="1" s="1"/>
  <c r="AM22" i="1" s="1"/>
  <c r="J22" i="1"/>
  <c r="U22" i="1" s="1"/>
  <c r="AO22" i="1" s="1"/>
  <c r="A23" i="1"/>
  <c r="I22" i="1"/>
  <c r="T22" i="1" s="1"/>
  <c r="AN22" i="1" s="1"/>
  <c r="C22" i="1"/>
  <c r="N22" i="1" s="1"/>
  <c r="AH22" i="1" s="1"/>
  <c r="F22" i="1"/>
  <c r="Q22" i="1" s="1"/>
  <c r="AK22" i="1" s="1"/>
  <c r="D22" i="1"/>
  <c r="O22" i="1" s="1"/>
  <c r="AI22" i="1" s="1"/>
  <c r="AQ21" i="1"/>
  <c r="AQ22" i="1" l="1"/>
  <c r="D12" i="4"/>
  <c r="E12" i="4" s="1"/>
  <c r="F11" i="4" s="1"/>
  <c r="C91" i="5"/>
  <c r="C105" i="5" s="1"/>
  <c r="C130" i="5" s="1"/>
  <c r="B92" i="5"/>
  <c r="C106" i="5" s="1"/>
  <c r="C131" i="5" s="1"/>
  <c r="Q45" i="5"/>
  <c r="I111" i="2"/>
  <c r="I136" i="2" s="1"/>
  <c r="Q51" i="2"/>
  <c r="C98" i="2" s="1"/>
  <c r="B98" i="2"/>
  <c r="I112" i="2" s="1"/>
  <c r="I137" i="2" s="1"/>
  <c r="D23" i="1"/>
  <c r="O23" i="1" s="1"/>
  <c r="AI23" i="1" s="1"/>
  <c r="A24" i="1"/>
  <c r="H23" i="1"/>
  <c r="S23" i="1" s="1"/>
  <c r="AM23" i="1" s="1"/>
  <c r="K23" i="1"/>
  <c r="V23" i="1" s="1"/>
  <c r="AP23" i="1" s="1"/>
  <c r="G23" i="1"/>
  <c r="R23" i="1" s="1"/>
  <c r="AL23" i="1" s="1"/>
  <c r="E23" i="1"/>
  <c r="P23" i="1" s="1"/>
  <c r="AJ23" i="1" s="1"/>
  <c r="I23" i="1"/>
  <c r="T23" i="1" s="1"/>
  <c r="AN23" i="1" s="1"/>
  <c r="C23" i="1"/>
  <c r="N23" i="1" s="1"/>
  <c r="AH23" i="1" s="1"/>
  <c r="F23" i="1"/>
  <c r="Q23" i="1" s="1"/>
  <c r="AK23" i="1" s="1"/>
  <c r="J23" i="1"/>
  <c r="U23" i="1" s="1"/>
  <c r="AO23" i="1" s="1"/>
  <c r="AQ23" i="1" l="1"/>
  <c r="B93" i="5"/>
  <c r="D107" i="5" s="1"/>
  <c r="D132" i="5" s="1"/>
  <c r="C92" i="5"/>
  <c r="D106" i="5" s="1"/>
  <c r="D131" i="5" s="1"/>
  <c r="Q46" i="5"/>
  <c r="J112" i="2"/>
  <c r="J137" i="2" s="1"/>
  <c r="Q52" i="2"/>
  <c r="C99" i="2" s="1"/>
  <c r="B99" i="2"/>
  <c r="J113" i="2" s="1"/>
  <c r="J138" i="2" s="1"/>
  <c r="I24" i="1"/>
  <c r="T24" i="1" s="1"/>
  <c r="AN24" i="1" s="1"/>
  <c r="K24" i="1"/>
  <c r="V24" i="1" s="1"/>
  <c r="AP24" i="1" s="1"/>
  <c r="F24" i="1"/>
  <c r="Q24" i="1" s="1"/>
  <c r="AK24" i="1" s="1"/>
  <c r="A25" i="1"/>
  <c r="G24" i="1"/>
  <c r="R24" i="1" s="1"/>
  <c r="AL24" i="1" s="1"/>
  <c r="D24" i="1"/>
  <c r="O24" i="1" s="1"/>
  <c r="AI24" i="1" s="1"/>
  <c r="C24" i="1"/>
  <c r="N24" i="1" s="1"/>
  <c r="AH24" i="1" s="1"/>
  <c r="E24" i="1"/>
  <c r="P24" i="1" s="1"/>
  <c r="AJ24" i="1" s="1"/>
  <c r="J24" i="1"/>
  <c r="U24" i="1" s="1"/>
  <c r="AO24" i="1" s="1"/>
  <c r="H24" i="1"/>
  <c r="S24" i="1" s="1"/>
  <c r="AM24" i="1" s="1"/>
  <c r="C93" i="5" l="1"/>
  <c r="E107" i="5" s="1"/>
  <c r="E132" i="5" s="1"/>
  <c r="B94" i="5"/>
  <c r="E108" i="5" s="1"/>
  <c r="E133" i="5" s="1"/>
  <c r="Q47" i="5"/>
  <c r="K113" i="2"/>
  <c r="K138" i="2" s="1"/>
  <c r="B100" i="2"/>
  <c r="K114" i="2" s="1"/>
  <c r="K139" i="2" s="1"/>
  <c r="Q53" i="2"/>
  <c r="C100" i="2" s="1"/>
  <c r="AQ24" i="1"/>
  <c r="H25" i="1"/>
  <c r="S25" i="1" s="1"/>
  <c r="AM25" i="1" s="1"/>
  <c r="F25" i="1"/>
  <c r="Q25" i="1" s="1"/>
  <c r="AK25" i="1" s="1"/>
  <c r="G25" i="1"/>
  <c r="R25" i="1" s="1"/>
  <c r="AL25" i="1" s="1"/>
  <c r="J25" i="1"/>
  <c r="U25" i="1" s="1"/>
  <c r="AO25" i="1" s="1"/>
  <c r="I25" i="1"/>
  <c r="T25" i="1" s="1"/>
  <c r="AN25" i="1" s="1"/>
  <c r="C25" i="1"/>
  <c r="N25" i="1" s="1"/>
  <c r="AH25" i="1" s="1"/>
  <c r="K25" i="1"/>
  <c r="V25" i="1" s="1"/>
  <c r="AP25" i="1" s="1"/>
  <c r="A26" i="1"/>
  <c r="E25" i="1"/>
  <c r="P25" i="1" s="1"/>
  <c r="AJ25" i="1" s="1"/>
  <c r="D25" i="1"/>
  <c r="O25" i="1" s="1"/>
  <c r="AI25" i="1" s="1"/>
  <c r="AQ25" i="1" l="1"/>
  <c r="B95" i="5"/>
  <c r="F109" i="5" s="1"/>
  <c r="F134" i="5" s="1"/>
  <c r="C94" i="5"/>
  <c r="F108" i="5" s="1"/>
  <c r="F133" i="5" s="1"/>
  <c r="Q48" i="5"/>
  <c r="L114" i="2"/>
  <c r="L139" i="2" s="1"/>
  <c r="B101" i="2"/>
  <c r="K26" i="1"/>
  <c r="V26" i="1" s="1"/>
  <c r="AP26" i="1" s="1"/>
  <c r="I26" i="1"/>
  <c r="T26" i="1" s="1"/>
  <c r="AN26" i="1" s="1"/>
  <c r="A27" i="1"/>
  <c r="E26" i="1"/>
  <c r="P26" i="1" s="1"/>
  <c r="AJ26" i="1" s="1"/>
  <c r="H26" i="1"/>
  <c r="S26" i="1" s="1"/>
  <c r="AM26" i="1" s="1"/>
  <c r="C26" i="1"/>
  <c r="N26" i="1" s="1"/>
  <c r="AH26" i="1" s="1"/>
  <c r="D26" i="1"/>
  <c r="O26" i="1" s="1"/>
  <c r="AI26" i="1" s="1"/>
  <c r="F26" i="1"/>
  <c r="Q26" i="1" s="1"/>
  <c r="AK26" i="1" s="1"/>
  <c r="J26" i="1"/>
  <c r="U26" i="1" s="1"/>
  <c r="AO26" i="1" s="1"/>
  <c r="G26" i="1"/>
  <c r="R26" i="1" s="1"/>
  <c r="AL26" i="1" s="1"/>
  <c r="L115" i="2" l="1"/>
  <c r="L140" i="2" s="1"/>
  <c r="C95" i="5"/>
  <c r="G109" i="5" s="1"/>
  <c r="G134" i="5" s="1"/>
  <c r="B96" i="5"/>
  <c r="G110" i="5" s="1"/>
  <c r="G135" i="5" s="1"/>
  <c r="Q49" i="5"/>
  <c r="AQ26" i="1"/>
  <c r="H27" i="1"/>
  <c r="S27" i="1" s="1"/>
  <c r="AM27" i="1" s="1"/>
  <c r="K27" i="1"/>
  <c r="V27" i="1" s="1"/>
  <c r="AP27" i="1" s="1"/>
  <c r="E27" i="1"/>
  <c r="P27" i="1" s="1"/>
  <c r="AJ27" i="1" s="1"/>
  <c r="D27" i="1"/>
  <c r="O27" i="1" s="1"/>
  <c r="AI27" i="1" s="1"/>
  <c r="I27" i="1"/>
  <c r="T27" i="1" s="1"/>
  <c r="AN27" i="1" s="1"/>
  <c r="G27" i="1"/>
  <c r="R27" i="1" s="1"/>
  <c r="AL27" i="1" s="1"/>
  <c r="C27" i="1"/>
  <c r="N27" i="1" s="1"/>
  <c r="AH27" i="1" s="1"/>
  <c r="A28" i="1"/>
  <c r="J27" i="1"/>
  <c r="U27" i="1" s="1"/>
  <c r="AO27" i="1" s="1"/>
  <c r="F27" i="1"/>
  <c r="Q27" i="1" s="1"/>
  <c r="AK27" i="1" s="1"/>
  <c r="AQ27" i="1" l="1"/>
  <c r="B97" i="5"/>
  <c r="H111" i="5" s="1"/>
  <c r="H136" i="5" s="1"/>
  <c r="C96" i="5"/>
  <c r="H110" i="5" s="1"/>
  <c r="H135" i="5" s="1"/>
  <c r="Q50" i="5"/>
  <c r="J28" i="1"/>
  <c r="U28" i="1" s="1"/>
  <c r="AO28" i="1" s="1"/>
  <c r="C28" i="1"/>
  <c r="N28" i="1" s="1"/>
  <c r="AH28" i="1" s="1"/>
  <c r="G28" i="1"/>
  <c r="R28" i="1" s="1"/>
  <c r="AL28" i="1" s="1"/>
  <c r="A29" i="1"/>
  <c r="K28" i="1"/>
  <c r="V28" i="1" s="1"/>
  <c r="AP28" i="1" s="1"/>
  <c r="D28" i="1"/>
  <c r="O28" i="1" s="1"/>
  <c r="AI28" i="1" s="1"/>
  <c r="F28" i="1"/>
  <c r="Q28" i="1" s="1"/>
  <c r="AK28" i="1" s="1"/>
  <c r="H28" i="1"/>
  <c r="S28" i="1" s="1"/>
  <c r="AM28" i="1" s="1"/>
  <c r="E28" i="1"/>
  <c r="P28" i="1" s="1"/>
  <c r="AJ28" i="1" s="1"/>
  <c r="I28" i="1"/>
  <c r="T28" i="1" s="1"/>
  <c r="AN28" i="1" s="1"/>
  <c r="C97" i="5" l="1"/>
  <c r="I111" i="5" s="1"/>
  <c r="I136" i="5" s="1"/>
  <c r="B98" i="5"/>
  <c r="I112" i="5" s="1"/>
  <c r="I137" i="5" s="1"/>
  <c r="Q51" i="5"/>
  <c r="D29" i="1"/>
  <c r="O29" i="1" s="1"/>
  <c r="AI29" i="1" s="1"/>
  <c r="E29" i="1"/>
  <c r="P29" i="1" s="1"/>
  <c r="AJ29" i="1" s="1"/>
  <c r="A30" i="1"/>
  <c r="I29" i="1"/>
  <c r="T29" i="1" s="1"/>
  <c r="AN29" i="1" s="1"/>
  <c r="G29" i="1"/>
  <c r="R29" i="1" s="1"/>
  <c r="AL29" i="1" s="1"/>
  <c r="H29" i="1"/>
  <c r="S29" i="1" s="1"/>
  <c r="AM29" i="1" s="1"/>
  <c r="K29" i="1"/>
  <c r="V29" i="1" s="1"/>
  <c r="AP29" i="1" s="1"/>
  <c r="F29" i="1"/>
  <c r="Q29" i="1" s="1"/>
  <c r="AK29" i="1" s="1"/>
  <c r="C29" i="1"/>
  <c r="N29" i="1" s="1"/>
  <c r="AH29" i="1" s="1"/>
  <c r="J29" i="1"/>
  <c r="U29" i="1" s="1"/>
  <c r="AO29" i="1" s="1"/>
  <c r="AQ28" i="1"/>
  <c r="B99" i="5" l="1"/>
  <c r="J113" i="5" s="1"/>
  <c r="J138" i="5" s="1"/>
  <c r="C98" i="5"/>
  <c r="J112" i="5" s="1"/>
  <c r="J137" i="5" s="1"/>
  <c r="Q52" i="5"/>
  <c r="K30" i="1"/>
  <c r="V30" i="1" s="1"/>
  <c r="AP30" i="1" s="1"/>
  <c r="E30" i="1"/>
  <c r="P30" i="1" s="1"/>
  <c r="AJ30" i="1" s="1"/>
  <c r="H30" i="1"/>
  <c r="S30" i="1" s="1"/>
  <c r="AM30" i="1" s="1"/>
  <c r="A31" i="1"/>
  <c r="I30" i="1"/>
  <c r="T30" i="1" s="1"/>
  <c r="AN30" i="1" s="1"/>
  <c r="F30" i="1"/>
  <c r="Q30" i="1" s="1"/>
  <c r="AK30" i="1" s="1"/>
  <c r="D30" i="1"/>
  <c r="O30" i="1" s="1"/>
  <c r="AI30" i="1" s="1"/>
  <c r="J30" i="1"/>
  <c r="U30" i="1" s="1"/>
  <c r="AO30" i="1" s="1"/>
  <c r="C30" i="1"/>
  <c r="N30" i="1" s="1"/>
  <c r="AH30" i="1" s="1"/>
  <c r="G30" i="1"/>
  <c r="R30" i="1" s="1"/>
  <c r="AL30" i="1" s="1"/>
  <c r="AQ29" i="1"/>
  <c r="C99" i="5" l="1"/>
  <c r="K113" i="5" s="1"/>
  <c r="K138" i="5" s="1"/>
  <c r="B100" i="5"/>
  <c r="K114" i="5" s="1"/>
  <c r="K139" i="5" s="1"/>
  <c r="Q53" i="5"/>
  <c r="D31" i="1"/>
  <c r="O31" i="1" s="1"/>
  <c r="AI31" i="1" s="1"/>
  <c r="C31" i="1"/>
  <c r="N31" i="1" s="1"/>
  <c r="AH31" i="1" s="1"/>
  <c r="E31" i="1"/>
  <c r="P31" i="1" s="1"/>
  <c r="AJ31" i="1" s="1"/>
  <c r="K31" i="1"/>
  <c r="V31" i="1" s="1"/>
  <c r="AP31" i="1" s="1"/>
  <c r="I31" i="1"/>
  <c r="T31" i="1" s="1"/>
  <c r="AN31" i="1" s="1"/>
  <c r="G31" i="1"/>
  <c r="R31" i="1" s="1"/>
  <c r="AL31" i="1" s="1"/>
  <c r="A32" i="1"/>
  <c r="H31" i="1"/>
  <c r="S31" i="1" s="1"/>
  <c r="AM31" i="1" s="1"/>
  <c r="J31" i="1"/>
  <c r="U31" i="1" s="1"/>
  <c r="AO31" i="1" s="1"/>
  <c r="F31" i="1"/>
  <c r="Q31" i="1" s="1"/>
  <c r="AK31" i="1" s="1"/>
  <c r="AQ30" i="1"/>
  <c r="B101" i="5" l="1"/>
  <c r="L115" i="5" s="1"/>
  <c r="L140" i="5" s="1"/>
  <c r="C100" i="5"/>
  <c r="L114" i="5" s="1"/>
  <c r="L139" i="5" s="1"/>
  <c r="I32" i="1"/>
  <c r="T32" i="1" s="1"/>
  <c r="AN32" i="1" s="1"/>
  <c r="C32" i="1"/>
  <c r="N32" i="1" s="1"/>
  <c r="AH32" i="1" s="1"/>
  <c r="A33" i="1"/>
  <c r="F32" i="1"/>
  <c r="Q32" i="1" s="1"/>
  <c r="AK32" i="1" s="1"/>
  <c r="H32" i="1"/>
  <c r="S32" i="1" s="1"/>
  <c r="AM32" i="1" s="1"/>
  <c r="K32" i="1"/>
  <c r="V32" i="1" s="1"/>
  <c r="AP32" i="1" s="1"/>
  <c r="J32" i="1"/>
  <c r="U32" i="1" s="1"/>
  <c r="AO32" i="1" s="1"/>
  <c r="E32" i="1"/>
  <c r="P32" i="1" s="1"/>
  <c r="AJ32" i="1" s="1"/>
  <c r="D32" i="1"/>
  <c r="O32" i="1" s="1"/>
  <c r="AI32" i="1" s="1"/>
  <c r="G32" i="1"/>
  <c r="R32" i="1" s="1"/>
  <c r="AL32" i="1" s="1"/>
  <c r="AQ31" i="1"/>
  <c r="D33" i="1" l="1"/>
  <c r="O33" i="1" s="1"/>
  <c r="AI33" i="1" s="1"/>
  <c r="H33" i="1"/>
  <c r="S33" i="1" s="1"/>
  <c r="AM33" i="1" s="1"/>
  <c r="A34" i="1"/>
  <c r="J33" i="1"/>
  <c r="U33" i="1" s="1"/>
  <c r="AO33" i="1" s="1"/>
  <c r="E33" i="1"/>
  <c r="P33" i="1" s="1"/>
  <c r="AJ33" i="1" s="1"/>
  <c r="F33" i="1"/>
  <c r="Q33" i="1" s="1"/>
  <c r="AK33" i="1" s="1"/>
  <c r="K33" i="1"/>
  <c r="V33" i="1" s="1"/>
  <c r="AP33" i="1" s="1"/>
  <c r="C33" i="1"/>
  <c r="N33" i="1" s="1"/>
  <c r="AH33" i="1" s="1"/>
  <c r="I33" i="1"/>
  <c r="T33" i="1" s="1"/>
  <c r="AN33" i="1" s="1"/>
  <c r="G33" i="1"/>
  <c r="R33" i="1" s="1"/>
  <c r="AL33" i="1" s="1"/>
  <c r="AQ32" i="1"/>
  <c r="AQ33" i="1" l="1"/>
  <c r="G34" i="1"/>
  <c r="R34" i="1" s="1"/>
  <c r="AL34" i="1" s="1"/>
  <c r="D34" i="1"/>
  <c r="O34" i="1" s="1"/>
  <c r="AI34" i="1" s="1"/>
  <c r="K34" i="1"/>
  <c r="V34" i="1" s="1"/>
  <c r="AP34" i="1" s="1"/>
  <c r="E34" i="1"/>
  <c r="P34" i="1" s="1"/>
  <c r="AJ34" i="1" s="1"/>
  <c r="I34" i="1"/>
  <c r="T34" i="1" s="1"/>
  <c r="AN34" i="1" s="1"/>
  <c r="H34" i="1"/>
  <c r="S34" i="1" s="1"/>
  <c r="AM34" i="1" s="1"/>
  <c r="J34" i="1"/>
  <c r="U34" i="1" s="1"/>
  <c r="AO34" i="1" s="1"/>
  <c r="A35" i="1"/>
  <c r="F34" i="1"/>
  <c r="Q34" i="1" s="1"/>
  <c r="AK34" i="1" s="1"/>
  <c r="C34" i="1"/>
  <c r="N34" i="1" s="1"/>
  <c r="AH34" i="1" s="1"/>
  <c r="AQ34" i="1" l="1"/>
  <c r="H35" i="1"/>
  <c r="S35" i="1" s="1"/>
  <c r="AM35" i="1" s="1"/>
  <c r="C35" i="1"/>
  <c r="N35" i="1" s="1"/>
  <c r="AH35" i="1" s="1"/>
  <c r="D35" i="1"/>
  <c r="O35" i="1" s="1"/>
  <c r="AI35" i="1" s="1"/>
  <c r="K35" i="1"/>
  <c r="V35" i="1" s="1"/>
  <c r="AP35" i="1" s="1"/>
  <c r="G35" i="1"/>
  <c r="R35" i="1" s="1"/>
  <c r="AL35" i="1" s="1"/>
  <c r="I35" i="1"/>
  <c r="T35" i="1" s="1"/>
  <c r="AN35" i="1" s="1"/>
  <c r="F35" i="1"/>
  <c r="Q35" i="1" s="1"/>
  <c r="AK35" i="1" s="1"/>
  <c r="J35" i="1"/>
  <c r="U35" i="1" s="1"/>
  <c r="AO35" i="1" s="1"/>
  <c r="A36" i="1"/>
  <c r="E35" i="1"/>
  <c r="P35" i="1" s="1"/>
  <c r="AJ35" i="1" s="1"/>
  <c r="AQ35" i="1" l="1"/>
  <c r="I36" i="1"/>
  <c r="T36" i="1" s="1"/>
  <c r="AN36" i="1" s="1"/>
  <c r="J36" i="1"/>
  <c r="U36" i="1" s="1"/>
  <c r="AO36" i="1" s="1"/>
  <c r="C36" i="1"/>
  <c r="N36" i="1" s="1"/>
  <c r="AH36" i="1" s="1"/>
  <c r="G36" i="1"/>
  <c r="R36" i="1" s="1"/>
  <c r="AL36" i="1" s="1"/>
  <c r="F36" i="1"/>
  <c r="Q36" i="1" s="1"/>
  <c r="AK36" i="1" s="1"/>
  <c r="D36" i="1"/>
  <c r="O36" i="1" s="1"/>
  <c r="AI36" i="1" s="1"/>
  <c r="K36" i="1"/>
  <c r="V36" i="1" s="1"/>
  <c r="AP36" i="1" s="1"/>
  <c r="E36" i="1"/>
  <c r="P36" i="1" s="1"/>
  <c r="AJ36" i="1" s="1"/>
  <c r="A37" i="1"/>
  <c r="H36" i="1"/>
  <c r="S36" i="1" s="1"/>
  <c r="AM36" i="1" s="1"/>
  <c r="AQ36" i="1" l="1"/>
  <c r="D37" i="1"/>
  <c r="O37" i="1" s="1"/>
  <c r="AI37" i="1" s="1"/>
  <c r="F37" i="1"/>
  <c r="Q37" i="1" s="1"/>
  <c r="AK37" i="1" s="1"/>
  <c r="H37" i="1"/>
  <c r="S37" i="1" s="1"/>
  <c r="AM37" i="1" s="1"/>
  <c r="J37" i="1"/>
  <c r="U37" i="1" s="1"/>
  <c r="AO37" i="1" s="1"/>
  <c r="A38" i="1"/>
  <c r="I37" i="1"/>
  <c r="T37" i="1" s="1"/>
  <c r="AN37" i="1" s="1"/>
  <c r="G37" i="1"/>
  <c r="R37" i="1" s="1"/>
  <c r="AL37" i="1" s="1"/>
  <c r="K37" i="1"/>
  <c r="V37" i="1" s="1"/>
  <c r="AP37" i="1" s="1"/>
  <c r="C37" i="1"/>
  <c r="N37" i="1" s="1"/>
  <c r="AH37" i="1" s="1"/>
  <c r="E37" i="1"/>
  <c r="P37" i="1" s="1"/>
  <c r="AJ37" i="1" s="1"/>
  <c r="G38" i="1" l="1"/>
  <c r="R38" i="1" s="1"/>
  <c r="AL38" i="1" s="1"/>
  <c r="A39" i="1"/>
  <c r="I38" i="1"/>
  <c r="T38" i="1" s="1"/>
  <c r="AN38" i="1" s="1"/>
  <c r="C38" i="1"/>
  <c r="N38" i="1" s="1"/>
  <c r="AH38" i="1" s="1"/>
  <c r="K38" i="1"/>
  <c r="V38" i="1" s="1"/>
  <c r="AP38" i="1" s="1"/>
  <c r="E38" i="1"/>
  <c r="P38" i="1" s="1"/>
  <c r="AJ38" i="1" s="1"/>
  <c r="D38" i="1"/>
  <c r="O38" i="1" s="1"/>
  <c r="AI38" i="1" s="1"/>
  <c r="H38" i="1"/>
  <c r="S38" i="1" s="1"/>
  <c r="AM38" i="1" s="1"/>
  <c r="J38" i="1"/>
  <c r="U38" i="1" s="1"/>
  <c r="AO38" i="1" s="1"/>
  <c r="F38" i="1"/>
  <c r="Q38" i="1" s="1"/>
  <c r="AK38" i="1" s="1"/>
  <c r="AQ37" i="1"/>
  <c r="AQ38" i="1" l="1"/>
  <c r="D39" i="1"/>
  <c r="O39" i="1" s="1"/>
  <c r="AI39" i="1" s="1"/>
  <c r="K39" i="1"/>
  <c r="V39" i="1" s="1"/>
  <c r="AP39" i="1" s="1"/>
  <c r="G39" i="1"/>
  <c r="R39" i="1" s="1"/>
  <c r="AL39" i="1" s="1"/>
  <c r="E39" i="1"/>
  <c r="P39" i="1" s="1"/>
  <c r="AJ39" i="1" s="1"/>
  <c r="J39" i="1"/>
  <c r="U39" i="1" s="1"/>
  <c r="AO39" i="1" s="1"/>
  <c r="A40" i="1"/>
  <c r="H39" i="1"/>
  <c r="S39" i="1" s="1"/>
  <c r="AM39" i="1" s="1"/>
  <c r="C39" i="1"/>
  <c r="N39" i="1" s="1"/>
  <c r="AH39" i="1" s="1"/>
  <c r="I39" i="1"/>
  <c r="T39" i="1" s="1"/>
  <c r="AN39" i="1" s="1"/>
  <c r="F39" i="1"/>
  <c r="Q39" i="1" s="1"/>
  <c r="AK39" i="1" s="1"/>
  <c r="I40" i="1" l="1"/>
  <c r="T40" i="1" s="1"/>
  <c r="AN40" i="1" s="1"/>
  <c r="C40" i="1"/>
  <c r="N40" i="1" s="1"/>
  <c r="AH40" i="1" s="1"/>
  <c r="K40" i="1"/>
  <c r="V40" i="1" s="1"/>
  <c r="AP40" i="1" s="1"/>
  <c r="F40" i="1"/>
  <c r="Q40" i="1" s="1"/>
  <c r="AK40" i="1" s="1"/>
  <c r="G40" i="1"/>
  <c r="R40" i="1" s="1"/>
  <c r="AL40" i="1" s="1"/>
  <c r="A41" i="1"/>
  <c r="H40" i="1"/>
  <c r="S40" i="1" s="1"/>
  <c r="AM40" i="1" s="1"/>
  <c r="D40" i="1"/>
  <c r="O40" i="1" s="1"/>
  <c r="AI40" i="1" s="1"/>
  <c r="J40" i="1"/>
  <c r="U40" i="1" s="1"/>
  <c r="AO40" i="1" s="1"/>
  <c r="E40" i="1"/>
  <c r="P40" i="1" s="1"/>
  <c r="AJ40" i="1" s="1"/>
  <c r="AQ39" i="1"/>
  <c r="D41" i="1" l="1"/>
  <c r="O41" i="1" s="1"/>
  <c r="AI41" i="1" s="1"/>
  <c r="J41" i="1"/>
  <c r="U41" i="1" s="1"/>
  <c r="AO41" i="1" s="1"/>
  <c r="E41" i="1"/>
  <c r="P41" i="1" s="1"/>
  <c r="AJ41" i="1" s="1"/>
  <c r="H41" i="1"/>
  <c r="S41" i="1" s="1"/>
  <c r="AM41" i="1" s="1"/>
  <c r="A42" i="1"/>
  <c r="I41" i="1"/>
  <c r="T41" i="1" s="1"/>
  <c r="AN41" i="1" s="1"/>
  <c r="K41" i="1"/>
  <c r="V41" i="1" s="1"/>
  <c r="AP41" i="1" s="1"/>
  <c r="C41" i="1"/>
  <c r="N41" i="1" s="1"/>
  <c r="AH41" i="1" s="1"/>
  <c r="F41" i="1"/>
  <c r="Q41" i="1" s="1"/>
  <c r="AK41" i="1" s="1"/>
  <c r="G41" i="1"/>
  <c r="R41" i="1" s="1"/>
  <c r="AL41" i="1" s="1"/>
  <c r="AQ40" i="1"/>
  <c r="AQ41" i="1" l="1"/>
  <c r="G42" i="1"/>
  <c r="R42" i="1" s="1"/>
  <c r="AL42" i="1" s="1"/>
  <c r="K42" i="1"/>
  <c r="V42" i="1" s="1"/>
  <c r="AP42" i="1" s="1"/>
  <c r="I42" i="1"/>
  <c r="T42" i="1" s="1"/>
  <c r="AN42" i="1" s="1"/>
  <c r="E42" i="1"/>
  <c r="P42" i="1" s="1"/>
  <c r="AJ42" i="1" s="1"/>
  <c r="A43" i="1"/>
  <c r="D42" i="1"/>
  <c r="O42" i="1" s="1"/>
  <c r="AI42" i="1" s="1"/>
  <c r="F42" i="1"/>
  <c r="Q42" i="1" s="1"/>
  <c r="AK42" i="1" s="1"/>
  <c r="H42" i="1"/>
  <c r="S42" i="1" s="1"/>
  <c r="AM42" i="1" s="1"/>
  <c r="J42" i="1"/>
  <c r="U42" i="1" s="1"/>
  <c r="AO42" i="1" s="1"/>
  <c r="C42" i="1"/>
  <c r="N42" i="1" s="1"/>
  <c r="AH42" i="1" s="1"/>
  <c r="H43" i="1" l="1"/>
  <c r="S43" i="1" s="1"/>
  <c r="AM43" i="1" s="1"/>
  <c r="G43" i="1"/>
  <c r="R43" i="1" s="1"/>
  <c r="AL43" i="1" s="1"/>
  <c r="E43" i="1"/>
  <c r="P43" i="1" s="1"/>
  <c r="AJ43" i="1" s="1"/>
  <c r="C43" i="1"/>
  <c r="N43" i="1" s="1"/>
  <c r="AH43" i="1" s="1"/>
  <c r="J43" i="1"/>
  <c r="U43" i="1" s="1"/>
  <c r="AO43" i="1" s="1"/>
  <c r="A44" i="1"/>
  <c r="K43" i="1"/>
  <c r="V43" i="1" s="1"/>
  <c r="AP43" i="1" s="1"/>
  <c r="D43" i="1"/>
  <c r="O43" i="1" s="1"/>
  <c r="AI43" i="1" s="1"/>
  <c r="I43" i="1"/>
  <c r="T43" i="1" s="1"/>
  <c r="AN43" i="1" s="1"/>
  <c r="F43" i="1"/>
  <c r="Q43" i="1" s="1"/>
  <c r="AK43" i="1" s="1"/>
  <c r="AQ42" i="1"/>
  <c r="C44" i="1" l="1"/>
  <c r="N44" i="1" s="1"/>
  <c r="AH44" i="1" s="1"/>
  <c r="A45" i="1"/>
  <c r="F44" i="1"/>
  <c r="Q44" i="1" s="1"/>
  <c r="AK44" i="1" s="1"/>
  <c r="J44" i="1"/>
  <c r="U44" i="1" s="1"/>
  <c r="AO44" i="1" s="1"/>
  <c r="K44" i="1"/>
  <c r="V44" i="1" s="1"/>
  <c r="AP44" i="1" s="1"/>
  <c r="D44" i="1"/>
  <c r="O44" i="1" s="1"/>
  <c r="AI44" i="1" s="1"/>
  <c r="H44" i="1"/>
  <c r="S44" i="1" s="1"/>
  <c r="AM44" i="1" s="1"/>
  <c r="E44" i="1"/>
  <c r="P44" i="1" s="1"/>
  <c r="AJ44" i="1" s="1"/>
  <c r="I44" i="1"/>
  <c r="T44" i="1" s="1"/>
  <c r="AN44" i="1" s="1"/>
  <c r="G44" i="1"/>
  <c r="R44" i="1" s="1"/>
  <c r="AL44" i="1" s="1"/>
  <c r="AQ43" i="1"/>
  <c r="D45" i="1" l="1"/>
  <c r="O45" i="1" s="1"/>
  <c r="AI45" i="1" s="1"/>
  <c r="H45" i="1"/>
  <c r="S45" i="1" s="1"/>
  <c r="AM45" i="1" s="1"/>
  <c r="F45" i="1"/>
  <c r="Q45" i="1" s="1"/>
  <c r="AK45" i="1" s="1"/>
  <c r="J45" i="1"/>
  <c r="U45" i="1" s="1"/>
  <c r="AO45" i="1" s="1"/>
  <c r="E45" i="1"/>
  <c r="P45" i="1" s="1"/>
  <c r="AJ45" i="1" s="1"/>
  <c r="K45" i="1"/>
  <c r="V45" i="1" s="1"/>
  <c r="AP45" i="1" s="1"/>
  <c r="A46" i="1"/>
  <c r="C45" i="1"/>
  <c r="N45" i="1" s="1"/>
  <c r="AH45" i="1" s="1"/>
  <c r="I45" i="1"/>
  <c r="T45" i="1" s="1"/>
  <c r="AN45" i="1" s="1"/>
  <c r="G45" i="1"/>
  <c r="R45" i="1" s="1"/>
  <c r="AL45" i="1" s="1"/>
  <c r="AQ44" i="1"/>
  <c r="AQ45" i="1" l="1"/>
  <c r="G46" i="1"/>
  <c r="R46" i="1" s="1"/>
  <c r="AL46" i="1" s="1"/>
  <c r="K46" i="1"/>
  <c r="V46" i="1" s="1"/>
  <c r="AP46" i="1" s="1"/>
  <c r="A47" i="1"/>
  <c r="I46" i="1"/>
  <c r="T46" i="1" s="1"/>
  <c r="AN46" i="1" s="1"/>
  <c r="E46" i="1"/>
  <c r="P46" i="1" s="1"/>
  <c r="AJ46" i="1" s="1"/>
  <c r="H46" i="1"/>
  <c r="S46" i="1" s="1"/>
  <c r="AM46" i="1" s="1"/>
  <c r="D46" i="1"/>
  <c r="O46" i="1" s="1"/>
  <c r="AI46" i="1" s="1"/>
  <c r="F46" i="1"/>
  <c r="Q46" i="1" s="1"/>
  <c r="AK46" i="1" s="1"/>
  <c r="C46" i="1"/>
  <c r="N46" i="1" s="1"/>
  <c r="AH46" i="1" s="1"/>
  <c r="J46" i="1"/>
  <c r="U46" i="1" s="1"/>
  <c r="AO46" i="1" s="1"/>
  <c r="AQ46" i="1" l="1"/>
  <c r="J47" i="1"/>
  <c r="U47" i="1" s="1"/>
  <c r="AO47" i="1" s="1"/>
  <c r="D47" i="1"/>
  <c r="O47" i="1" s="1"/>
  <c r="AI47" i="1" s="1"/>
  <c r="F47" i="1"/>
  <c r="Q47" i="1" s="1"/>
  <c r="AK47" i="1" s="1"/>
  <c r="H47" i="1"/>
  <c r="S47" i="1" s="1"/>
  <c r="AM47" i="1" s="1"/>
  <c r="A48" i="1"/>
  <c r="G47" i="1"/>
  <c r="R47" i="1" s="1"/>
  <c r="AL47" i="1" s="1"/>
  <c r="C47" i="1"/>
  <c r="N47" i="1" s="1"/>
  <c r="AH47" i="1" s="1"/>
  <c r="K47" i="1"/>
  <c r="V47" i="1" s="1"/>
  <c r="AP47" i="1" s="1"/>
  <c r="E47" i="1"/>
  <c r="P47" i="1" s="1"/>
  <c r="AJ47" i="1" s="1"/>
  <c r="I47" i="1"/>
  <c r="T47" i="1" s="1"/>
  <c r="AN47" i="1" s="1"/>
  <c r="AQ47" i="1" l="1"/>
  <c r="G48" i="1"/>
  <c r="R48" i="1" s="1"/>
  <c r="AL48" i="1" s="1"/>
  <c r="D48" i="1"/>
  <c r="O48" i="1" s="1"/>
  <c r="AI48" i="1" s="1"/>
  <c r="F48" i="1"/>
  <c r="Q48" i="1" s="1"/>
  <c r="AK48" i="1" s="1"/>
  <c r="A49" i="1"/>
  <c r="J48" i="1"/>
  <c r="U48" i="1" s="1"/>
  <c r="AO48" i="1" s="1"/>
  <c r="E48" i="1"/>
  <c r="P48" i="1" s="1"/>
  <c r="AJ48" i="1" s="1"/>
  <c r="C48" i="1"/>
  <c r="N48" i="1" s="1"/>
  <c r="AH48" i="1" s="1"/>
  <c r="K48" i="1"/>
  <c r="V48" i="1" s="1"/>
  <c r="AP48" i="1" s="1"/>
  <c r="H48" i="1"/>
  <c r="S48" i="1" s="1"/>
  <c r="AM48" i="1" s="1"/>
  <c r="I48" i="1"/>
  <c r="T48" i="1" s="1"/>
  <c r="AN48" i="1" s="1"/>
  <c r="AQ48" i="1" l="1"/>
  <c r="H49" i="1"/>
  <c r="S49" i="1" s="1"/>
  <c r="AM49" i="1" s="1"/>
  <c r="E49" i="1"/>
  <c r="P49" i="1" s="1"/>
  <c r="AJ49" i="1" s="1"/>
  <c r="A50" i="1"/>
  <c r="F49" i="1"/>
  <c r="Q49" i="1" s="1"/>
  <c r="AK49" i="1" s="1"/>
  <c r="C49" i="1"/>
  <c r="N49" i="1" s="1"/>
  <c r="AH49" i="1" s="1"/>
  <c r="J49" i="1"/>
  <c r="U49" i="1" s="1"/>
  <c r="AO49" i="1" s="1"/>
  <c r="I49" i="1"/>
  <c r="T49" i="1" s="1"/>
  <c r="AN49" i="1" s="1"/>
  <c r="G49" i="1"/>
  <c r="R49" i="1" s="1"/>
  <c r="AL49" i="1" s="1"/>
  <c r="K49" i="1"/>
  <c r="V49" i="1" s="1"/>
  <c r="AP49" i="1" s="1"/>
  <c r="D49" i="1"/>
  <c r="O49" i="1" s="1"/>
  <c r="AI49" i="1" s="1"/>
  <c r="AQ49" i="1" l="1"/>
  <c r="G50" i="1"/>
  <c r="R50" i="1" s="1"/>
  <c r="AL50" i="1" s="1"/>
  <c r="A51" i="1"/>
  <c r="K50" i="1"/>
  <c r="V50" i="1" s="1"/>
  <c r="AP50" i="1" s="1"/>
  <c r="I50" i="1"/>
  <c r="T50" i="1" s="1"/>
  <c r="AN50" i="1" s="1"/>
  <c r="E50" i="1"/>
  <c r="P50" i="1" s="1"/>
  <c r="AJ50" i="1" s="1"/>
  <c r="H50" i="1"/>
  <c r="S50" i="1" s="1"/>
  <c r="AM50" i="1" s="1"/>
  <c r="F50" i="1"/>
  <c r="Q50" i="1" s="1"/>
  <c r="AK50" i="1" s="1"/>
  <c r="D50" i="1"/>
  <c r="O50" i="1" s="1"/>
  <c r="AI50" i="1" s="1"/>
  <c r="J50" i="1"/>
  <c r="U50" i="1" s="1"/>
  <c r="AO50" i="1" s="1"/>
  <c r="C50" i="1"/>
  <c r="N50" i="1" s="1"/>
  <c r="AH50" i="1" s="1"/>
  <c r="AQ50" i="1" l="1"/>
  <c r="C51" i="1"/>
  <c r="N51" i="1" s="1"/>
  <c r="AH51" i="1" s="1"/>
  <c r="K51" i="1"/>
  <c r="V51" i="1" s="1"/>
  <c r="AP51" i="1" s="1"/>
  <c r="A52" i="1"/>
  <c r="D51" i="1"/>
  <c r="O51" i="1" s="1"/>
  <c r="AI51" i="1" s="1"/>
  <c r="E51" i="1"/>
  <c r="P51" i="1" s="1"/>
  <c r="AJ51" i="1" s="1"/>
  <c r="G51" i="1"/>
  <c r="R51" i="1" s="1"/>
  <c r="AL51" i="1" s="1"/>
  <c r="I51" i="1"/>
  <c r="T51" i="1" s="1"/>
  <c r="AN51" i="1" s="1"/>
  <c r="F51" i="1"/>
  <c r="Q51" i="1" s="1"/>
  <c r="AK51" i="1" s="1"/>
  <c r="J51" i="1"/>
  <c r="U51" i="1" s="1"/>
  <c r="AO51" i="1" s="1"/>
  <c r="H51" i="1"/>
  <c r="S51" i="1" s="1"/>
  <c r="AM51" i="1" s="1"/>
  <c r="I52" i="1" l="1"/>
  <c r="T52" i="1" s="1"/>
  <c r="AN52" i="1" s="1"/>
  <c r="C52" i="1"/>
  <c r="N52" i="1" s="1"/>
  <c r="AH52" i="1" s="1"/>
  <c r="G52" i="1"/>
  <c r="R52" i="1" s="1"/>
  <c r="AL52" i="1" s="1"/>
  <c r="F52" i="1"/>
  <c r="Q52" i="1" s="1"/>
  <c r="AK52" i="1" s="1"/>
  <c r="J52" i="1"/>
  <c r="U52" i="1" s="1"/>
  <c r="AO52" i="1" s="1"/>
  <c r="A53" i="1"/>
  <c r="D52" i="1"/>
  <c r="O52" i="1" s="1"/>
  <c r="AI52" i="1" s="1"/>
  <c r="K52" i="1"/>
  <c r="V52" i="1" s="1"/>
  <c r="AP52" i="1" s="1"/>
  <c r="H52" i="1"/>
  <c r="S52" i="1" s="1"/>
  <c r="AM52" i="1" s="1"/>
  <c r="E52" i="1"/>
  <c r="P52" i="1" s="1"/>
  <c r="AJ52" i="1" s="1"/>
  <c r="AQ51" i="1"/>
  <c r="F53" i="1" l="1"/>
  <c r="Q53" i="1" s="1"/>
  <c r="AK53" i="1" s="1"/>
  <c r="A54" i="1"/>
  <c r="I53" i="1"/>
  <c r="T53" i="1" s="1"/>
  <c r="AN53" i="1" s="1"/>
  <c r="J53" i="1"/>
  <c r="U53" i="1" s="1"/>
  <c r="AO53" i="1" s="1"/>
  <c r="C53" i="1"/>
  <c r="N53" i="1" s="1"/>
  <c r="AH53" i="1" s="1"/>
  <c r="E53" i="1"/>
  <c r="P53" i="1" s="1"/>
  <c r="AJ53" i="1" s="1"/>
  <c r="K53" i="1"/>
  <c r="V53" i="1" s="1"/>
  <c r="AP53" i="1" s="1"/>
  <c r="D53" i="1"/>
  <c r="O53" i="1" s="1"/>
  <c r="AI53" i="1" s="1"/>
  <c r="G53" i="1"/>
  <c r="R53" i="1" s="1"/>
  <c r="AL53" i="1" s="1"/>
  <c r="H53" i="1"/>
  <c r="S53" i="1" s="1"/>
  <c r="AM53" i="1" s="1"/>
  <c r="AQ52" i="1"/>
  <c r="AQ53" i="1" l="1"/>
  <c r="G54" i="1"/>
  <c r="R54" i="1" s="1"/>
  <c r="AL54" i="1" s="1"/>
  <c r="K54" i="1"/>
  <c r="V54" i="1" s="1"/>
  <c r="AP54" i="1" s="1"/>
  <c r="A55" i="1"/>
  <c r="H54" i="1"/>
  <c r="S54" i="1" s="1"/>
  <c r="AM54" i="1" s="1"/>
  <c r="C54" i="1"/>
  <c r="N54" i="1" s="1"/>
  <c r="AH54" i="1" s="1"/>
  <c r="E54" i="1"/>
  <c r="P54" i="1" s="1"/>
  <c r="AJ54" i="1" s="1"/>
  <c r="D54" i="1"/>
  <c r="O54" i="1" s="1"/>
  <c r="AI54" i="1" s="1"/>
  <c r="F54" i="1"/>
  <c r="Q54" i="1" s="1"/>
  <c r="AK54" i="1" s="1"/>
  <c r="I54" i="1"/>
  <c r="T54" i="1" s="1"/>
  <c r="AN54" i="1" s="1"/>
  <c r="J54" i="1"/>
  <c r="U54" i="1" s="1"/>
  <c r="AO54" i="1" s="1"/>
  <c r="AQ54" i="1" l="1"/>
  <c r="J55" i="1"/>
  <c r="U55" i="1" s="1"/>
  <c r="AO55" i="1" s="1"/>
  <c r="D55" i="1"/>
  <c r="O55" i="1" s="1"/>
  <c r="AI55" i="1" s="1"/>
  <c r="H55" i="1"/>
  <c r="S55" i="1" s="1"/>
  <c r="AM55" i="1" s="1"/>
  <c r="A56" i="1"/>
  <c r="F55" i="1"/>
  <c r="Q55" i="1" s="1"/>
  <c r="AK55" i="1" s="1"/>
  <c r="K55" i="1"/>
  <c r="V55" i="1" s="1"/>
  <c r="AP55" i="1" s="1"/>
  <c r="G55" i="1"/>
  <c r="R55" i="1" s="1"/>
  <c r="AL55" i="1" s="1"/>
  <c r="E55" i="1"/>
  <c r="P55" i="1" s="1"/>
  <c r="AJ55" i="1" s="1"/>
  <c r="C55" i="1"/>
  <c r="N55" i="1" s="1"/>
  <c r="AH55" i="1" s="1"/>
  <c r="I55" i="1"/>
  <c r="T55" i="1" s="1"/>
  <c r="AN55" i="1" s="1"/>
  <c r="F56" i="1" l="1"/>
  <c r="Q56" i="1" s="1"/>
  <c r="AK56" i="1" s="1"/>
  <c r="A57" i="1"/>
  <c r="G56" i="1"/>
  <c r="R56" i="1" s="1"/>
  <c r="AL56" i="1" s="1"/>
  <c r="D56" i="1"/>
  <c r="O56" i="1" s="1"/>
  <c r="AI56" i="1" s="1"/>
  <c r="J56" i="1"/>
  <c r="U56" i="1" s="1"/>
  <c r="AO56" i="1" s="1"/>
  <c r="C56" i="1"/>
  <c r="N56" i="1" s="1"/>
  <c r="AH56" i="1" s="1"/>
  <c r="K56" i="1"/>
  <c r="V56" i="1" s="1"/>
  <c r="AP56" i="1" s="1"/>
  <c r="H56" i="1"/>
  <c r="S56" i="1" s="1"/>
  <c r="AM56" i="1" s="1"/>
  <c r="I56" i="1"/>
  <c r="T56" i="1" s="1"/>
  <c r="AN56" i="1" s="1"/>
  <c r="E56" i="1"/>
  <c r="P56" i="1" s="1"/>
  <c r="AJ56" i="1" s="1"/>
  <c r="AQ55" i="1"/>
  <c r="AQ56" i="1" l="1"/>
  <c r="H57" i="1"/>
  <c r="S57" i="1" s="1"/>
  <c r="AM57" i="1" s="1"/>
  <c r="F57" i="1"/>
  <c r="Q57" i="1" s="1"/>
  <c r="AK57" i="1" s="1"/>
  <c r="J57" i="1"/>
  <c r="U57" i="1" s="1"/>
  <c r="AO57" i="1" s="1"/>
  <c r="I57" i="1"/>
  <c r="T57" i="1" s="1"/>
  <c r="AN57" i="1" s="1"/>
  <c r="D57" i="1"/>
  <c r="O57" i="1" s="1"/>
  <c r="AI57" i="1" s="1"/>
  <c r="A58" i="1"/>
  <c r="C57" i="1"/>
  <c r="N57" i="1" s="1"/>
  <c r="AH57" i="1" s="1"/>
  <c r="E57" i="1"/>
  <c r="P57" i="1" s="1"/>
  <c r="AJ57" i="1" s="1"/>
  <c r="G57" i="1"/>
  <c r="R57" i="1" s="1"/>
  <c r="AL57" i="1" s="1"/>
  <c r="K57" i="1"/>
  <c r="V57" i="1" s="1"/>
  <c r="AP57" i="1" s="1"/>
  <c r="AQ57" i="1" l="1"/>
  <c r="K58" i="1"/>
  <c r="V58" i="1" s="1"/>
  <c r="AP58" i="1" s="1"/>
  <c r="I58" i="1"/>
  <c r="T58" i="1" s="1"/>
  <c r="AN58" i="1" s="1"/>
  <c r="D58" i="1"/>
  <c r="O58" i="1" s="1"/>
  <c r="AI58" i="1" s="1"/>
  <c r="H58" i="1"/>
  <c r="S58" i="1" s="1"/>
  <c r="AM58" i="1" s="1"/>
  <c r="G58" i="1"/>
  <c r="R58" i="1" s="1"/>
  <c r="AL58" i="1" s="1"/>
  <c r="A59" i="1"/>
  <c r="J58" i="1"/>
  <c r="U58" i="1" s="1"/>
  <c r="AO58" i="1" s="1"/>
  <c r="E58" i="1"/>
  <c r="P58" i="1" s="1"/>
  <c r="AJ58" i="1" s="1"/>
  <c r="C58" i="1"/>
  <c r="N58" i="1" s="1"/>
  <c r="AH58" i="1" s="1"/>
  <c r="F58" i="1"/>
  <c r="Q58" i="1" s="1"/>
  <c r="AK58" i="1" s="1"/>
  <c r="AQ58" i="1" l="1"/>
  <c r="C59" i="1"/>
  <c r="N59" i="1" s="1"/>
  <c r="AH59" i="1" s="1"/>
  <c r="E59" i="1"/>
  <c r="P59" i="1" s="1"/>
  <c r="AJ59" i="1" s="1"/>
  <c r="D59" i="1"/>
  <c r="O59" i="1" s="1"/>
  <c r="AI59" i="1" s="1"/>
  <c r="J59" i="1"/>
  <c r="U59" i="1" s="1"/>
  <c r="AO59" i="1" s="1"/>
  <c r="A60" i="1"/>
  <c r="K59" i="1"/>
  <c r="V59" i="1" s="1"/>
  <c r="AP59" i="1" s="1"/>
  <c r="G59" i="1"/>
  <c r="R59" i="1" s="1"/>
  <c r="AL59" i="1" s="1"/>
  <c r="I59" i="1"/>
  <c r="T59" i="1" s="1"/>
  <c r="AN59" i="1" s="1"/>
  <c r="F59" i="1"/>
  <c r="Q59" i="1" s="1"/>
  <c r="AK59" i="1" s="1"/>
  <c r="H59" i="1"/>
  <c r="S59" i="1" s="1"/>
  <c r="AM59" i="1" s="1"/>
  <c r="AQ59" i="1" l="1"/>
  <c r="I60" i="1"/>
  <c r="T60" i="1" s="1"/>
  <c r="AN60" i="1" s="1"/>
  <c r="G60" i="1"/>
  <c r="R60" i="1" s="1"/>
  <c r="AL60" i="1" s="1"/>
  <c r="C60" i="1"/>
  <c r="N60" i="1" s="1"/>
  <c r="AH60" i="1" s="1"/>
  <c r="J60" i="1"/>
  <c r="U60" i="1" s="1"/>
  <c r="AO60" i="1" s="1"/>
  <c r="A61" i="1"/>
  <c r="K60" i="1"/>
  <c r="V60" i="1" s="1"/>
  <c r="AP60" i="1" s="1"/>
  <c r="F60" i="1"/>
  <c r="Q60" i="1" s="1"/>
  <c r="AK60" i="1" s="1"/>
  <c r="H60" i="1"/>
  <c r="S60" i="1" s="1"/>
  <c r="AM60" i="1" s="1"/>
  <c r="D60" i="1"/>
  <c r="O60" i="1" s="1"/>
  <c r="AI60" i="1" s="1"/>
  <c r="E60" i="1"/>
  <c r="P60" i="1" s="1"/>
  <c r="AJ60" i="1" s="1"/>
  <c r="F61" i="1" l="1"/>
  <c r="Q61" i="1" s="1"/>
  <c r="AK61" i="1" s="1"/>
  <c r="J61" i="1"/>
  <c r="U61" i="1" s="1"/>
  <c r="AO61" i="1" s="1"/>
  <c r="A62" i="1"/>
  <c r="E61" i="1"/>
  <c r="P61" i="1" s="1"/>
  <c r="AJ61" i="1" s="1"/>
  <c r="C61" i="1"/>
  <c r="N61" i="1" s="1"/>
  <c r="AH61" i="1" s="1"/>
  <c r="I61" i="1"/>
  <c r="T61" i="1" s="1"/>
  <c r="AN61" i="1" s="1"/>
  <c r="G61" i="1"/>
  <c r="R61" i="1" s="1"/>
  <c r="AL61" i="1" s="1"/>
  <c r="H61" i="1"/>
  <c r="S61" i="1" s="1"/>
  <c r="AM61" i="1" s="1"/>
  <c r="K61" i="1"/>
  <c r="V61" i="1" s="1"/>
  <c r="AP61" i="1" s="1"/>
  <c r="D61" i="1"/>
  <c r="O61" i="1" s="1"/>
  <c r="AI61" i="1" s="1"/>
  <c r="AQ60" i="1"/>
  <c r="AQ61" i="1" l="1"/>
  <c r="E62" i="1"/>
  <c r="P62" i="1" s="1"/>
  <c r="AJ62" i="1" s="1"/>
  <c r="A63" i="1"/>
  <c r="I62" i="1"/>
  <c r="T62" i="1" s="1"/>
  <c r="AN62" i="1" s="1"/>
  <c r="F62" i="1"/>
  <c r="Q62" i="1" s="1"/>
  <c r="AK62" i="1" s="1"/>
  <c r="D62" i="1"/>
  <c r="O62" i="1" s="1"/>
  <c r="AI62" i="1" s="1"/>
  <c r="C62" i="1"/>
  <c r="N62" i="1" s="1"/>
  <c r="AH62" i="1" s="1"/>
  <c r="J62" i="1"/>
  <c r="U62" i="1" s="1"/>
  <c r="AO62" i="1" s="1"/>
  <c r="G62" i="1"/>
  <c r="R62" i="1" s="1"/>
  <c r="AL62" i="1" s="1"/>
  <c r="K62" i="1"/>
  <c r="V62" i="1" s="1"/>
  <c r="AP62" i="1" s="1"/>
  <c r="H62" i="1"/>
  <c r="S62" i="1" s="1"/>
  <c r="AM62" i="1" s="1"/>
  <c r="AQ62" i="1" l="1"/>
  <c r="D63" i="1"/>
  <c r="O63" i="1" s="1"/>
  <c r="AI63" i="1" s="1"/>
  <c r="H63" i="1"/>
  <c r="S63" i="1" s="1"/>
  <c r="AM63" i="1" s="1"/>
  <c r="C63" i="1"/>
  <c r="N63" i="1" s="1"/>
  <c r="AH63" i="1" s="1"/>
  <c r="A64" i="1"/>
  <c r="G63" i="1"/>
  <c r="R63" i="1" s="1"/>
  <c r="AL63" i="1" s="1"/>
  <c r="E63" i="1"/>
  <c r="P63" i="1" s="1"/>
  <c r="AJ63" i="1" s="1"/>
  <c r="K63" i="1"/>
  <c r="V63" i="1" s="1"/>
  <c r="AP63" i="1" s="1"/>
  <c r="I63" i="1"/>
  <c r="T63" i="1" s="1"/>
  <c r="AN63" i="1" s="1"/>
  <c r="F63" i="1"/>
  <c r="Q63" i="1" s="1"/>
  <c r="AK63" i="1" s="1"/>
  <c r="J63" i="1"/>
  <c r="U63" i="1" s="1"/>
  <c r="AO63" i="1" s="1"/>
  <c r="K64" i="1" l="1"/>
  <c r="V64" i="1" s="1"/>
  <c r="AP64" i="1" s="1"/>
  <c r="A65" i="1"/>
  <c r="F64" i="1"/>
  <c r="Q64" i="1" s="1"/>
  <c r="AK64" i="1" s="1"/>
  <c r="D64" i="1"/>
  <c r="O64" i="1" s="1"/>
  <c r="AI64" i="1" s="1"/>
  <c r="H64" i="1"/>
  <c r="S64" i="1" s="1"/>
  <c r="AM64" i="1" s="1"/>
  <c r="J64" i="1"/>
  <c r="U64" i="1" s="1"/>
  <c r="AO64" i="1" s="1"/>
  <c r="G64" i="1"/>
  <c r="R64" i="1" s="1"/>
  <c r="AL64" i="1" s="1"/>
  <c r="E64" i="1"/>
  <c r="P64" i="1" s="1"/>
  <c r="AJ64" i="1" s="1"/>
  <c r="C64" i="1"/>
  <c r="N64" i="1" s="1"/>
  <c r="AH64" i="1" s="1"/>
  <c r="I64" i="1"/>
  <c r="T64" i="1" s="1"/>
  <c r="AN64" i="1" s="1"/>
  <c r="AQ63" i="1"/>
  <c r="J65" i="1" l="1"/>
  <c r="U65" i="1" s="1"/>
  <c r="AO65" i="1" s="1"/>
  <c r="F65" i="1"/>
  <c r="Q65" i="1" s="1"/>
  <c r="AK65" i="1" s="1"/>
  <c r="K65" i="1"/>
  <c r="V65" i="1" s="1"/>
  <c r="AP65" i="1" s="1"/>
  <c r="H65" i="1"/>
  <c r="S65" i="1" s="1"/>
  <c r="AM65" i="1" s="1"/>
  <c r="D65" i="1"/>
  <c r="O65" i="1" s="1"/>
  <c r="AI65" i="1" s="1"/>
  <c r="A66" i="1"/>
  <c r="E65" i="1"/>
  <c r="P65" i="1" s="1"/>
  <c r="AJ65" i="1" s="1"/>
  <c r="C65" i="1"/>
  <c r="N65" i="1" s="1"/>
  <c r="AH65" i="1" s="1"/>
  <c r="I65" i="1"/>
  <c r="T65" i="1" s="1"/>
  <c r="AN65" i="1" s="1"/>
  <c r="G65" i="1"/>
  <c r="R65" i="1" s="1"/>
  <c r="AL65" i="1" s="1"/>
  <c r="AQ64" i="1"/>
  <c r="AQ65" i="1" l="1"/>
  <c r="G66" i="1"/>
  <c r="R66" i="1" s="1"/>
  <c r="AL66" i="1" s="1"/>
  <c r="K66" i="1"/>
  <c r="V66" i="1" s="1"/>
  <c r="AP66" i="1" s="1"/>
  <c r="J66" i="1"/>
  <c r="U66" i="1" s="1"/>
  <c r="AO66" i="1" s="1"/>
  <c r="I66" i="1"/>
  <c r="T66" i="1" s="1"/>
  <c r="AN66" i="1" s="1"/>
  <c r="H66" i="1"/>
  <c r="S66" i="1" s="1"/>
  <c r="AM66" i="1" s="1"/>
  <c r="A67" i="1"/>
  <c r="D66" i="1"/>
  <c r="O66" i="1" s="1"/>
  <c r="AI66" i="1" s="1"/>
  <c r="F66" i="1"/>
  <c r="Q66" i="1" s="1"/>
  <c r="AK66" i="1" s="1"/>
  <c r="E66" i="1"/>
  <c r="P66" i="1" s="1"/>
  <c r="AJ66" i="1" s="1"/>
  <c r="C66" i="1"/>
  <c r="N66" i="1" s="1"/>
  <c r="AH66" i="1" s="1"/>
  <c r="H67" i="1" l="1"/>
  <c r="S67" i="1" s="1"/>
  <c r="AM67" i="1" s="1"/>
  <c r="D67" i="1"/>
  <c r="O67" i="1" s="1"/>
  <c r="AI67" i="1" s="1"/>
  <c r="C67" i="1"/>
  <c r="N67" i="1" s="1"/>
  <c r="AH67" i="1" s="1"/>
  <c r="A68" i="1"/>
  <c r="K67" i="1"/>
  <c r="V67" i="1" s="1"/>
  <c r="AP67" i="1" s="1"/>
  <c r="E67" i="1"/>
  <c r="P67" i="1" s="1"/>
  <c r="AJ67" i="1" s="1"/>
  <c r="G67" i="1"/>
  <c r="R67" i="1" s="1"/>
  <c r="AL67" i="1" s="1"/>
  <c r="I67" i="1"/>
  <c r="T67" i="1" s="1"/>
  <c r="AN67" i="1" s="1"/>
  <c r="F67" i="1"/>
  <c r="Q67" i="1" s="1"/>
  <c r="AK67" i="1" s="1"/>
  <c r="J67" i="1"/>
  <c r="U67" i="1" s="1"/>
  <c r="AO67" i="1" s="1"/>
  <c r="AQ66" i="1"/>
  <c r="F68" i="1" l="1"/>
  <c r="Q68" i="1" s="1"/>
  <c r="AK68" i="1" s="1"/>
  <c r="A69" i="1"/>
  <c r="J68" i="1"/>
  <c r="U68" i="1" s="1"/>
  <c r="AO68" i="1" s="1"/>
  <c r="H68" i="1"/>
  <c r="S68" i="1" s="1"/>
  <c r="AM68" i="1" s="1"/>
  <c r="K68" i="1"/>
  <c r="V68" i="1" s="1"/>
  <c r="AP68" i="1" s="1"/>
  <c r="D68" i="1"/>
  <c r="O68" i="1" s="1"/>
  <c r="AI68" i="1" s="1"/>
  <c r="C68" i="1"/>
  <c r="N68" i="1" s="1"/>
  <c r="AH68" i="1" s="1"/>
  <c r="E68" i="1"/>
  <c r="P68" i="1" s="1"/>
  <c r="AJ68" i="1" s="1"/>
  <c r="I68" i="1"/>
  <c r="T68" i="1" s="1"/>
  <c r="AN68" i="1" s="1"/>
  <c r="G68" i="1"/>
  <c r="R68" i="1" s="1"/>
  <c r="AL68" i="1" s="1"/>
  <c r="AQ67" i="1"/>
  <c r="H69" i="1" l="1"/>
  <c r="S69" i="1" s="1"/>
  <c r="AM69" i="1" s="1"/>
  <c r="F69" i="1"/>
  <c r="Q69" i="1" s="1"/>
  <c r="AK69" i="1" s="1"/>
  <c r="A70" i="1"/>
  <c r="I69" i="1"/>
  <c r="T69" i="1" s="1"/>
  <c r="AN69" i="1" s="1"/>
  <c r="K69" i="1"/>
  <c r="V69" i="1" s="1"/>
  <c r="AP69" i="1" s="1"/>
  <c r="J69" i="1"/>
  <c r="U69" i="1" s="1"/>
  <c r="AO69" i="1" s="1"/>
  <c r="C69" i="1"/>
  <c r="N69" i="1" s="1"/>
  <c r="AH69" i="1" s="1"/>
  <c r="E69" i="1"/>
  <c r="P69" i="1" s="1"/>
  <c r="AJ69" i="1" s="1"/>
  <c r="G69" i="1"/>
  <c r="R69" i="1" s="1"/>
  <c r="AL69" i="1" s="1"/>
  <c r="D69" i="1"/>
  <c r="O69" i="1" s="1"/>
  <c r="AI69" i="1" s="1"/>
  <c r="AQ68" i="1"/>
  <c r="AQ69" i="1" l="1"/>
  <c r="E70" i="1"/>
  <c r="P70" i="1" s="1"/>
  <c r="AJ70" i="1" s="1"/>
  <c r="D70" i="1"/>
  <c r="O70" i="1" s="1"/>
  <c r="AI70" i="1" s="1"/>
  <c r="A71" i="1"/>
  <c r="H70" i="1"/>
  <c r="S70" i="1" s="1"/>
  <c r="AM70" i="1" s="1"/>
  <c r="F70" i="1"/>
  <c r="Q70" i="1" s="1"/>
  <c r="AK70" i="1" s="1"/>
  <c r="I70" i="1"/>
  <c r="T70" i="1" s="1"/>
  <c r="AN70" i="1" s="1"/>
  <c r="G70" i="1"/>
  <c r="R70" i="1" s="1"/>
  <c r="AL70" i="1" s="1"/>
  <c r="J70" i="1"/>
  <c r="U70" i="1" s="1"/>
  <c r="AO70" i="1" s="1"/>
  <c r="C70" i="1"/>
  <c r="N70" i="1" s="1"/>
  <c r="AH70" i="1" s="1"/>
  <c r="K70" i="1"/>
  <c r="V70" i="1" s="1"/>
  <c r="AP70" i="1" s="1"/>
  <c r="AQ70" i="1" l="1"/>
  <c r="H71" i="1"/>
  <c r="S71" i="1" s="1"/>
  <c r="AM71" i="1" s="1"/>
  <c r="K71" i="1"/>
  <c r="V71" i="1" s="1"/>
  <c r="AP71" i="1" s="1"/>
  <c r="G71" i="1"/>
  <c r="R71" i="1" s="1"/>
  <c r="AL71" i="1" s="1"/>
  <c r="J71" i="1"/>
  <c r="U71" i="1" s="1"/>
  <c r="AO71" i="1" s="1"/>
  <c r="D71" i="1"/>
  <c r="O71" i="1" s="1"/>
  <c r="AI71" i="1" s="1"/>
  <c r="A72" i="1"/>
  <c r="E71" i="1"/>
  <c r="P71" i="1" s="1"/>
  <c r="AJ71" i="1" s="1"/>
  <c r="C71" i="1"/>
  <c r="N71" i="1" s="1"/>
  <c r="AH71" i="1" s="1"/>
  <c r="I71" i="1"/>
  <c r="T71" i="1" s="1"/>
  <c r="AN71" i="1" s="1"/>
  <c r="F71" i="1"/>
  <c r="Q71" i="1" s="1"/>
  <c r="AK71" i="1" s="1"/>
  <c r="AQ71" i="1" l="1"/>
  <c r="K72" i="1"/>
  <c r="V72" i="1" s="1"/>
  <c r="AP72" i="1" s="1"/>
  <c r="I72" i="1"/>
  <c r="T72" i="1" s="1"/>
  <c r="AN72" i="1" s="1"/>
  <c r="F72" i="1"/>
  <c r="Q72" i="1" s="1"/>
  <c r="AK72" i="1" s="1"/>
  <c r="A73" i="1"/>
  <c r="G72" i="1"/>
  <c r="R72" i="1" s="1"/>
  <c r="AL72" i="1" s="1"/>
  <c r="H72" i="1"/>
  <c r="S72" i="1" s="1"/>
  <c r="AM72" i="1" s="1"/>
  <c r="C72" i="1"/>
  <c r="N72" i="1" s="1"/>
  <c r="AH72" i="1" s="1"/>
  <c r="D72" i="1"/>
  <c r="O72" i="1" s="1"/>
  <c r="AI72" i="1" s="1"/>
  <c r="J72" i="1"/>
  <c r="U72" i="1" s="1"/>
  <c r="AO72" i="1" s="1"/>
  <c r="E72" i="1"/>
  <c r="P72" i="1" s="1"/>
  <c r="AJ72" i="1" s="1"/>
  <c r="AQ72" i="1" l="1"/>
  <c r="G73" i="1"/>
  <c r="R73" i="1" s="1"/>
  <c r="AL73" i="1" s="1"/>
  <c r="K73" i="1"/>
  <c r="V73" i="1" s="1"/>
  <c r="AP73" i="1" s="1"/>
  <c r="H73" i="1"/>
  <c r="S73" i="1" s="1"/>
  <c r="AM73" i="1" s="1"/>
  <c r="J73" i="1"/>
  <c r="U73" i="1" s="1"/>
  <c r="AO73" i="1" s="1"/>
  <c r="F73" i="1"/>
  <c r="Q73" i="1" s="1"/>
  <c r="AK73" i="1" s="1"/>
  <c r="A74" i="1"/>
  <c r="E73" i="1"/>
  <c r="P73" i="1" s="1"/>
  <c r="AJ73" i="1" s="1"/>
  <c r="C73" i="1"/>
  <c r="N73" i="1" s="1"/>
  <c r="AH73" i="1" s="1"/>
  <c r="I73" i="1"/>
  <c r="T73" i="1" s="1"/>
  <c r="AN73" i="1" s="1"/>
  <c r="D73" i="1"/>
  <c r="O73" i="1" s="1"/>
  <c r="AI73" i="1" s="1"/>
  <c r="H74" i="1" l="1"/>
  <c r="S74" i="1" s="1"/>
  <c r="AM74" i="1" s="1"/>
  <c r="A75" i="1"/>
  <c r="D74" i="1"/>
  <c r="O74" i="1" s="1"/>
  <c r="AI74" i="1" s="1"/>
  <c r="K74" i="1"/>
  <c r="V74" i="1" s="1"/>
  <c r="AP74" i="1" s="1"/>
  <c r="I74" i="1"/>
  <c r="T74" i="1" s="1"/>
  <c r="AN74" i="1" s="1"/>
  <c r="F74" i="1"/>
  <c r="Q74" i="1" s="1"/>
  <c r="AK74" i="1" s="1"/>
  <c r="E74" i="1"/>
  <c r="P74" i="1" s="1"/>
  <c r="AJ74" i="1" s="1"/>
  <c r="J74" i="1"/>
  <c r="U74" i="1" s="1"/>
  <c r="AO74" i="1" s="1"/>
  <c r="G74" i="1"/>
  <c r="R74" i="1" s="1"/>
  <c r="AL74" i="1" s="1"/>
  <c r="C74" i="1"/>
  <c r="N74" i="1" s="1"/>
  <c r="AH74" i="1" s="1"/>
  <c r="AQ73" i="1"/>
  <c r="D75" i="1" l="1"/>
  <c r="O75" i="1" s="1"/>
  <c r="AI75" i="1" s="1"/>
  <c r="C75" i="1"/>
  <c r="N75" i="1" s="1"/>
  <c r="AH75" i="1" s="1"/>
  <c r="K75" i="1"/>
  <c r="V75" i="1" s="1"/>
  <c r="AP75" i="1" s="1"/>
  <c r="E75" i="1"/>
  <c r="P75" i="1" s="1"/>
  <c r="AJ75" i="1" s="1"/>
  <c r="G75" i="1"/>
  <c r="R75" i="1" s="1"/>
  <c r="AL75" i="1" s="1"/>
  <c r="F75" i="1"/>
  <c r="Q75" i="1" s="1"/>
  <c r="AK75" i="1" s="1"/>
  <c r="H75" i="1"/>
  <c r="S75" i="1" s="1"/>
  <c r="AM75" i="1" s="1"/>
  <c r="A76" i="1"/>
  <c r="I75" i="1"/>
  <c r="T75" i="1" s="1"/>
  <c r="AN75" i="1" s="1"/>
  <c r="J75" i="1"/>
  <c r="U75" i="1" s="1"/>
  <c r="AO75" i="1" s="1"/>
  <c r="AQ74" i="1"/>
  <c r="J76" i="1" l="1"/>
  <c r="U76" i="1" s="1"/>
  <c r="AO76" i="1" s="1"/>
  <c r="K76" i="1"/>
  <c r="V76" i="1" s="1"/>
  <c r="AP76" i="1" s="1"/>
  <c r="F76" i="1"/>
  <c r="Q76" i="1" s="1"/>
  <c r="AK76" i="1" s="1"/>
  <c r="C76" i="1"/>
  <c r="N76" i="1" s="1"/>
  <c r="AH76" i="1" s="1"/>
  <c r="H76" i="1"/>
  <c r="S76" i="1" s="1"/>
  <c r="AM76" i="1" s="1"/>
  <c r="I76" i="1"/>
  <c r="T76" i="1" s="1"/>
  <c r="AN76" i="1" s="1"/>
  <c r="E76" i="1"/>
  <c r="P76" i="1" s="1"/>
  <c r="AJ76" i="1" s="1"/>
  <c r="G76" i="1"/>
  <c r="R76" i="1" s="1"/>
  <c r="AL76" i="1" s="1"/>
  <c r="A77" i="1"/>
  <c r="D76" i="1"/>
  <c r="O76" i="1" s="1"/>
  <c r="AI76" i="1" s="1"/>
  <c r="AQ75" i="1"/>
  <c r="AQ76" i="1" l="1"/>
  <c r="H77" i="1"/>
  <c r="S77" i="1" s="1"/>
  <c r="AM77" i="1" s="1"/>
  <c r="G77" i="1"/>
  <c r="R77" i="1" s="1"/>
  <c r="AL77" i="1" s="1"/>
  <c r="D77" i="1"/>
  <c r="O77" i="1" s="1"/>
  <c r="AI77" i="1" s="1"/>
  <c r="F77" i="1"/>
  <c r="Q77" i="1" s="1"/>
  <c r="AK77" i="1" s="1"/>
  <c r="C77" i="1"/>
  <c r="N77" i="1" s="1"/>
  <c r="AH77" i="1" s="1"/>
  <c r="I77" i="1"/>
  <c r="T77" i="1" s="1"/>
  <c r="AN77" i="1" s="1"/>
  <c r="A78" i="1"/>
  <c r="J77" i="1"/>
  <c r="U77" i="1" s="1"/>
  <c r="AO77" i="1" s="1"/>
  <c r="E77" i="1"/>
  <c r="P77" i="1" s="1"/>
  <c r="AJ77" i="1" s="1"/>
  <c r="K77" i="1"/>
  <c r="V77" i="1" s="1"/>
  <c r="AP77" i="1" s="1"/>
  <c r="AQ77" i="1" l="1"/>
  <c r="G78" i="1"/>
  <c r="R78" i="1" s="1"/>
  <c r="AL78" i="1" s="1"/>
  <c r="K78" i="1"/>
  <c r="V78" i="1" s="1"/>
  <c r="AP78" i="1" s="1"/>
  <c r="E78" i="1"/>
  <c r="P78" i="1" s="1"/>
  <c r="AJ78" i="1" s="1"/>
  <c r="J78" i="1"/>
  <c r="U78" i="1" s="1"/>
  <c r="AO78" i="1" s="1"/>
  <c r="I78" i="1"/>
  <c r="T78" i="1" s="1"/>
  <c r="AN78" i="1" s="1"/>
  <c r="C78" i="1"/>
  <c r="N78" i="1" s="1"/>
  <c r="AH78" i="1" s="1"/>
  <c r="A79" i="1"/>
  <c r="D78" i="1"/>
  <c r="O78" i="1" s="1"/>
  <c r="AI78" i="1" s="1"/>
  <c r="F78" i="1"/>
  <c r="Q78" i="1" s="1"/>
  <c r="AK78" i="1" s="1"/>
  <c r="H78" i="1"/>
  <c r="S78" i="1" s="1"/>
  <c r="AM78" i="1" s="1"/>
  <c r="AQ78" i="1" l="1"/>
  <c r="D79" i="1"/>
  <c r="O79" i="1" s="1"/>
  <c r="AI79" i="1" s="1"/>
  <c r="K79" i="1"/>
  <c r="V79" i="1" s="1"/>
  <c r="AP79" i="1" s="1"/>
  <c r="G79" i="1"/>
  <c r="R79" i="1" s="1"/>
  <c r="AL79" i="1" s="1"/>
  <c r="I79" i="1"/>
  <c r="T79" i="1" s="1"/>
  <c r="AN79" i="1" s="1"/>
  <c r="A80" i="1"/>
  <c r="H79" i="1"/>
  <c r="S79" i="1" s="1"/>
  <c r="AM79" i="1" s="1"/>
  <c r="E79" i="1"/>
  <c r="P79" i="1" s="1"/>
  <c r="AJ79" i="1" s="1"/>
  <c r="C79" i="1"/>
  <c r="N79" i="1" s="1"/>
  <c r="AH79" i="1" s="1"/>
  <c r="F79" i="1"/>
  <c r="Q79" i="1" s="1"/>
  <c r="AK79" i="1" s="1"/>
  <c r="J79" i="1"/>
  <c r="U79" i="1" s="1"/>
  <c r="AO79" i="1" s="1"/>
  <c r="C80" i="1" l="1"/>
  <c r="N80" i="1" s="1"/>
  <c r="AH80" i="1" s="1"/>
  <c r="K80" i="1"/>
  <c r="V80" i="1" s="1"/>
  <c r="AP80" i="1" s="1"/>
  <c r="G80" i="1"/>
  <c r="R80" i="1" s="1"/>
  <c r="AL80" i="1" s="1"/>
  <c r="I80" i="1"/>
  <c r="T80" i="1" s="1"/>
  <c r="AN80" i="1" s="1"/>
  <c r="A81" i="1"/>
  <c r="F80" i="1"/>
  <c r="Q80" i="1" s="1"/>
  <c r="AK80" i="1" s="1"/>
  <c r="D80" i="1"/>
  <c r="O80" i="1" s="1"/>
  <c r="AI80" i="1" s="1"/>
  <c r="J80" i="1"/>
  <c r="U80" i="1" s="1"/>
  <c r="AO80" i="1" s="1"/>
  <c r="H80" i="1"/>
  <c r="S80" i="1" s="1"/>
  <c r="AM80" i="1" s="1"/>
  <c r="E80" i="1"/>
  <c r="P80" i="1" s="1"/>
  <c r="AJ80" i="1" s="1"/>
  <c r="AQ79" i="1"/>
  <c r="D81" i="1" l="1"/>
  <c r="O81" i="1" s="1"/>
  <c r="AI81" i="1" s="1"/>
  <c r="H81" i="1"/>
  <c r="S81" i="1" s="1"/>
  <c r="AM81" i="1" s="1"/>
  <c r="J81" i="1"/>
  <c r="U81" i="1" s="1"/>
  <c r="AO81" i="1" s="1"/>
  <c r="A82" i="1"/>
  <c r="I81" i="1"/>
  <c r="T81" i="1" s="1"/>
  <c r="AN81" i="1" s="1"/>
  <c r="C81" i="1"/>
  <c r="N81" i="1" s="1"/>
  <c r="AH81" i="1" s="1"/>
  <c r="E81" i="1"/>
  <c r="P81" i="1" s="1"/>
  <c r="AJ81" i="1" s="1"/>
  <c r="G81" i="1"/>
  <c r="R81" i="1" s="1"/>
  <c r="AL81" i="1" s="1"/>
  <c r="F81" i="1"/>
  <c r="Q81" i="1" s="1"/>
  <c r="AK81" i="1" s="1"/>
  <c r="K81" i="1"/>
  <c r="V81" i="1" s="1"/>
  <c r="AP81" i="1" s="1"/>
  <c r="AQ80" i="1"/>
  <c r="AQ81" i="1" l="1"/>
  <c r="G82" i="1"/>
  <c r="R82" i="1" s="1"/>
  <c r="AL82" i="1" s="1"/>
  <c r="D82" i="1"/>
  <c r="O82" i="1" s="1"/>
  <c r="AI82" i="1" s="1"/>
  <c r="K82" i="1"/>
  <c r="V82" i="1" s="1"/>
  <c r="AP82" i="1" s="1"/>
  <c r="A83" i="1"/>
  <c r="E82" i="1"/>
  <c r="P82" i="1" s="1"/>
  <c r="AJ82" i="1" s="1"/>
  <c r="F82" i="1"/>
  <c r="Q82" i="1" s="1"/>
  <c r="AK82" i="1" s="1"/>
  <c r="H82" i="1"/>
  <c r="S82" i="1" s="1"/>
  <c r="AM82" i="1" s="1"/>
  <c r="J82" i="1"/>
  <c r="U82" i="1" s="1"/>
  <c r="AO82" i="1" s="1"/>
  <c r="C82" i="1"/>
  <c r="N82" i="1" s="1"/>
  <c r="AH82" i="1" s="1"/>
  <c r="I82" i="1"/>
  <c r="T82" i="1" s="1"/>
  <c r="AN82" i="1" s="1"/>
  <c r="H83" i="1" l="1"/>
  <c r="S83" i="1" s="1"/>
  <c r="AM83" i="1" s="1"/>
  <c r="D83" i="1"/>
  <c r="O83" i="1" s="1"/>
  <c r="AI83" i="1" s="1"/>
  <c r="G83" i="1"/>
  <c r="R83" i="1" s="1"/>
  <c r="AL83" i="1" s="1"/>
  <c r="A84" i="1"/>
  <c r="C83" i="1"/>
  <c r="N83" i="1" s="1"/>
  <c r="AH83" i="1" s="1"/>
  <c r="I83" i="1"/>
  <c r="T83" i="1" s="1"/>
  <c r="AN83" i="1" s="1"/>
  <c r="F83" i="1"/>
  <c r="Q83" i="1" s="1"/>
  <c r="AK83" i="1" s="1"/>
  <c r="J83" i="1"/>
  <c r="U83" i="1" s="1"/>
  <c r="AO83" i="1" s="1"/>
  <c r="E83" i="1"/>
  <c r="P83" i="1" s="1"/>
  <c r="AJ83" i="1" s="1"/>
  <c r="K83" i="1"/>
  <c r="V83" i="1" s="1"/>
  <c r="AP83" i="1" s="1"/>
  <c r="AQ82" i="1"/>
  <c r="AQ83" i="1" l="1"/>
  <c r="K84" i="1"/>
  <c r="V84" i="1" s="1"/>
  <c r="AP84" i="1" s="1"/>
  <c r="J84" i="1"/>
  <c r="U84" i="1" s="1"/>
  <c r="AO84" i="1" s="1"/>
  <c r="A85" i="1"/>
  <c r="C84" i="1"/>
  <c r="N84" i="1" s="1"/>
  <c r="AH84" i="1" s="1"/>
  <c r="D84" i="1"/>
  <c r="O84" i="1" s="1"/>
  <c r="AI84" i="1" s="1"/>
  <c r="F84" i="1"/>
  <c r="Q84" i="1" s="1"/>
  <c r="AK84" i="1" s="1"/>
  <c r="E84" i="1"/>
  <c r="P84" i="1" s="1"/>
  <c r="AJ84" i="1" s="1"/>
  <c r="I84" i="1"/>
  <c r="T84" i="1" s="1"/>
  <c r="AN84" i="1" s="1"/>
  <c r="H84" i="1"/>
  <c r="S84" i="1" s="1"/>
  <c r="AM84" i="1" s="1"/>
  <c r="G84" i="1"/>
  <c r="R84" i="1" s="1"/>
  <c r="AL84" i="1" s="1"/>
  <c r="AQ84" i="1" l="1"/>
  <c r="D85" i="1"/>
  <c r="O85" i="1" s="1"/>
  <c r="AI85" i="1" s="1"/>
  <c r="H85" i="1"/>
  <c r="S85" i="1" s="1"/>
  <c r="AM85" i="1" s="1"/>
  <c r="F85" i="1"/>
  <c r="Q85" i="1" s="1"/>
  <c r="AK85" i="1" s="1"/>
  <c r="J85" i="1"/>
  <c r="U85" i="1" s="1"/>
  <c r="AO85" i="1" s="1"/>
  <c r="K85" i="1"/>
  <c r="V85" i="1" s="1"/>
  <c r="AP85" i="1" s="1"/>
  <c r="E85" i="1"/>
  <c r="P85" i="1" s="1"/>
  <c r="AJ85" i="1" s="1"/>
  <c r="A86" i="1"/>
  <c r="I85" i="1"/>
  <c r="T85" i="1" s="1"/>
  <c r="AN85" i="1" s="1"/>
  <c r="C85" i="1"/>
  <c r="N85" i="1" s="1"/>
  <c r="AH85" i="1" s="1"/>
  <c r="G85" i="1"/>
  <c r="R85" i="1" s="1"/>
  <c r="AL85" i="1" s="1"/>
  <c r="G86" i="1" l="1"/>
  <c r="R86" i="1" s="1"/>
  <c r="AL86" i="1" s="1"/>
  <c r="K86" i="1"/>
  <c r="V86" i="1" s="1"/>
  <c r="AP86" i="1" s="1"/>
  <c r="E86" i="1"/>
  <c r="P86" i="1" s="1"/>
  <c r="AJ86" i="1" s="1"/>
  <c r="I86" i="1"/>
  <c r="T86" i="1" s="1"/>
  <c r="AN86" i="1" s="1"/>
  <c r="A87" i="1"/>
  <c r="F86" i="1"/>
  <c r="Q86" i="1" s="1"/>
  <c r="AK86" i="1" s="1"/>
  <c r="H86" i="1"/>
  <c r="S86" i="1" s="1"/>
  <c r="AM86" i="1" s="1"/>
  <c r="D86" i="1"/>
  <c r="O86" i="1" s="1"/>
  <c r="AI86" i="1" s="1"/>
  <c r="J86" i="1"/>
  <c r="U86" i="1" s="1"/>
  <c r="AO86" i="1" s="1"/>
  <c r="C86" i="1"/>
  <c r="N86" i="1" s="1"/>
  <c r="AH86" i="1" s="1"/>
  <c r="AQ85" i="1"/>
  <c r="D87" i="1" l="1"/>
  <c r="O87" i="1" s="1"/>
  <c r="AI87" i="1" s="1"/>
  <c r="C87" i="1"/>
  <c r="N87" i="1" s="1"/>
  <c r="AH87" i="1" s="1"/>
  <c r="G87" i="1"/>
  <c r="R87" i="1" s="1"/>
  <c r="AL87" i="1" s="1"/>
  <c r="A88" i="1"/>
  <c r="H87" i="1"/>
  <c r="S87" i="1" s="1"/>
  <c r="AM87" i="1" s="1"/>
  <c r="E87" i="1"/>
  <c r="P87" i="1" s="1"/>
  <c r="AJ87" i="1" s="1"/>
  <c r="K87" i="1"/>
  <c r="V87" i="1" s="1"/>
  <c r="AP87" i="1" s="1"/>
  <c r="I87" i="1"/>
  <c r="T87" i="1" s="1"/>
  <c r="AN87" i="1" s="1"/>
  <c r="J87" i="1"/>
  <c r="U87" i="1" s="1"/>
  <c r="AO87" i="1" s="1"/>
  <c r="F87" i="1"/>
  <c r="Q87" i="1" s="1"/>
  <c r="AK87" i="1" s="1"/>
  <c r="AQ86" i="1"/>
  <c r="I88" i="1" l="1"/>
  <c r="T88" i="1" s="1"/>
  <c r="AN88" i="1" s="1"/>
  <c r="C88" i="1"/>
  <c r="N88" i="1" s="1"/>
  <c r="AH88" i="1" s="1"/>
  <c r="K88" i="1"/>
  <c r="V88" i="1" s="1"/>
  <c r="AP88" i="1" s="1"/>
  <c r="F88" i="1"/>
  <c r="Q88" i="1" s="1"/>
  <c r="AK88" i="1" s="1"/>
  <c r="H88" i="1"/>
  <c r="S88" i="1" s="1"/>
  <c r="AM88" i="1" s="1"/>
  <c r="G88" i="1"/>
  <c r="R88" i="1" s="1"/>
  <c r="AL88" i="1" s="1"/>
  <c r="A89" i="1"/>
  <c r="J88" i="1"/>
  <c r="U88" i="1" s="1"/>
  <c r="AO88" i="1" s="1"/>
  <c r="D88" i="1"/>
  <c r="O88" i="1" s="1"/>
  <c r="AI88" i="1" s="1"/>
  <c r="E88" i="1"/>
  <c r="P88" i="1" s="1"/>
  <c r="AJ88" i="1" s="1"/>
  <c r="AQ87" i="1"/>
  <c r="D89" i="1" l="1"/>
  <c r="O89" i="1" s="1"/>
  <c r="AI89" i="1" s="1"/>
  <c r="H89" i="1"/>
  <c r="S89" i="1" s="1"/>
  <c r="AM89" i="1" s="1"/>
  <c r="K89" i="1"/>
  <c r="V89" i="1" s="1"/>
  <c r="AP89" i="1" s="1"/>
  <c r="J89" i="1"/>
  <c r="U89" i="1" s="1"/>
  <c r="AO89" i="1" s="1"/>
  <c r="E89" i="1"/>
  <c r="P89" i="1" s="1"/>
  <c r="AJ89" i="1" s="1"/>
  <c r="F89" i="1"/>
  <c r="Q89" i="1" s="1"/>
  <c r="AK89" i="1" s="1"/>
  <c r="I89" i="1"/>
  <c r="T89" i="1" s="1"/>
  <c r="AN89" i="1" s="1"/>
  <c r="G89" i="1"/>
  <c r="R89" i="1" s="1"/>
  <c r="AL89" i="1" s="1"/>
  <c r="A90" i="1"/>
  <c r="C89" i="1"/>
  <c r="N89" i="1" s="1"/>
  <c r="AH89" i="1" s="1"/>
  <c r="AQ88" i="1"/>
  <c r="AQ89" i="1" l="1"/>
  <c r="G90" i="1"/>
  <c r="R90" i="1" s="1"/>
  <c r="AL90" i="1" s="1"/>
  <c r="K90" i="1"/>
  <c r="V90" i="1" s="1"/>
  <c r="AP90" i="1" s="1"/>
  <c r="I90" i="1"/>
  <c r="T90" i="1" s="1"/>
  <c r="AN90" i="1" s="1"/>
  <c r="A91" i="1"/>
  <c r="H90" i="1"/>
  <c r="S90" i="1" s="1"/>
  <c r="AM90" i="1" s="1"/>
  <c r="F90" i="1"/>
  <c r="Q90" i="1" s="1"/>
  <c r="AK90" i="1" s="1"/>
  <c r="D90" i="1"/>
  <c r="O90" i="1" s="1"/>
  <c r="AI90" i="1" s="1"/>
  <c r="C90" i="1"/>
  <c r="N90" i="1" s="1"/>
  <c r="AH90" i="1" s="1"/>
  <c r="E90" i="1"/>
  <c r="P90" i="1" s="1"/>
  <c r="AJ90" i="1" s="1"/>
  <c r="J90" i="1"/>
  <c r="U90" i="1" s="1"/>
  <c r="AO90" i="1" s="1"/>
  <c r="H91" i="1" l="1"/>
  <c r="S91" i="1" s="1"/>
  <c r="AM91" i="1" s="1"/>
  <c r="C91" i="1"/>
  <c r="N91" i="1" s="1"/>
  <c r="AH91" i="1" s="1"/>
  <c r="K91" i="1"/>
  <c r="V91" i="1" s="1"/>
  <c r="AP91" i="1" s="1"/>
  <c r="F91" i="1"/>
  <c r="Q91" i="1" s="1"/>
  <c r="AK91" i="1" s="1"/>
  <c r="J91" i="1"/>
  <c r="U91" i="1" s="1"/>
  <c r="AO91" i="1" s="1"/>
  <c r="A92" i="1"/>
  <c r="D91" i="1"/>
  <c r="O91" i="1" s="1"/>
  <c r="AI91" i="1" s="1"/>
  <c r="E91" i="1"/>
  <c r="P91" i="1" s="1"/>
  <c r="AJ91" i="1" s="1"/>
  <c r="G91" i="1"/>
  <c r="R91" i="1" s="1"/>
  <c r="AL91" i="1" s="1"/>
  <c r="I91" i="1"/>
  <c r="T91" i="1" s="1"/>
  <c r="AN91" i="1" s="1"/>
  <c r="AQ90" i="1"/>
  <c r="I92" i="1" l="1"/>
  <c r="T92" i="1" s="1"/>
  <c r="AN92" i="1" s="1"/>
  <c r="G92" i="1"/>
  <c r="R92" i="1" s="1"/>
  <c r="AL92" i="1" s="1"/>
  <c r="K92" i="1"/>
  <c r="V92" i="1" s="1"/>
  <c r="AP92" i="1" s="1"/>
  <c r="C92" i="1"/>
  <c r="N92" i="1" s="1"/>
  <c r="AH92" i="1" s="1"/>
  <c r="A93" i="1"/>
  <c r="F92" i="1"/>
  <c r="Q92" i="1" s="1"/>
  <c r="AK92" i="1" s="1"/>
  <c r="D92" i="1"/>
  <c r="O92" i="1" s="1"/>
  <c r="AI92" i="1" s="1"/>
  <c r="J92" i="1"/>
  <c r="U92" i="1" s="1"/>
  <c r="AO92" i="1" s="1"/>
  <c r="H92" i="1"/>
  <c r="S92" i="1" s="1"/>
  <c r="AM92" i="1" s="1"/>
  <c r="E92" i="1"/>
  <c r="P92" i="1" s="1"/>
  <c r="AJ92" i="1" s="1"/>
  <c r="AQ91" i="1"/>
  <c r="H93" i="1" l="1"/>
  <c r="S93" i="1" s="1"/>
  <c r="AM93" i="1" s="1"/>
  <c r="A94" i="1"/>
  <c r="J93" i="1"/>
  <c r="U93" i="1" s="1"/>
  <c r="AO93" i="1" s="1"/>
  <c r="F93" i="1"/>
  <c r="Q93" i="1" s="1"/>
  <c r="AK93" i="1" s="1"/>
  <c r="I93" i="1"/>
  <c r="T93" i="1" s="1"/>
  <c r="AN93" i="1" s="1"/>
  <c r="C93" i="1"/>
  <c r="N93" i="1" s="1"/>
  <c r="AH93" i="1" s="1"/>
  <c r="E93" i="1"/>
  <c r="P93" i="1" s="1"/>
  <c r="AJ93" i="1" s="1"/>
  <c r="K93" i="1"/>
  <c r="V93" i="1" s="1"/>
  <c r="AP93" i="1" s="1"/>
  <c r="G93" i="1"/>
  <c r="R93" i="1" s="1"/>
  <c r="AL93" i="1" s="1"/>
  <c r="D93" i="1"/>
  <c r="O93" i="1" s="1"/>
  <c r="AI93" i="1" s="1"/>
  <c r="AQ92" i="1"/>
  <c r="AQ93" i="1" l="1"/>
  <c r="K94" i="1"/>
  <c r="V94" i="1" s="1"/>
  <c r="AP94" i="1" s="1"/>
  <c r="E94" i="1"/>
  <c r="P94" i="1" s="1"/>
  <c r="AJ94" i="1" s="1"/>
  <c r="I94" i="1"/>
  <c r="T94" i="1" s="1"/>
  <c r="AN94" i="1" s="1"/>
  <c r="A95" i="1"/>
  <c r="C94" i="1"/>
  <c r="N94" i="1" s="1"/>
  <c r="AH94" i="1" s="1"/>
  <c r="D94" i="1"/>
  <c r="O94" i="1" s="1"/>
  <c r="AI94" i="1" s="1"/>
  <c r="F94" i="1"/>
  <c r="Q94" i="1" s="1"/>
  <c r="AK94" i="1" s="1"/>
  <c r="H94" i="1"/>
  <c r="S94" i="1" s="1"/>
  <c r="AM94" i="1" s="1"/>
  <c r="J94" i="1"/>
  <c r="U94" i="1" s="1"/>
  <c r="AO94" i="1" s="1"/>
  <c r="G94" i="1"/>
  <c r="R94" i="1" s="1"/>
  <c r="AL94" i="1" s="1"/>
  <c r="AQ94" i="1" l="1"/>
  <c r="D95" i="1"/>
  <c r="O95" i="1" s="1"/>
  <c r="AI95" i="1" s="1"/>
  <c r="H95" i="1"/>
  <c r="S95" i="1" s="1"/>
  <c r="AM95" i="1" s="1"/>
  <c r="K95" i="1"/>
  <c r="V95" i="1" s="1"/>
  <c r="AP95" i="1" s="1"/>
  <c r="G95" i="1"/>
  <c r="R95" i="1" s="1"/>
  <c r="AL95" i="1" s="1"/>
  <c r="J95" i="1"/>
  <c r="U95" i="1" s="1"/>
  <c r="AO95" i="1" s="1"/>
  <c r="A96" i="1"/>
  <c r="E95" i="1"/>
  <c r="P95" i="1" s="1"/>
  <c r="AJ95" i="1" s="1"/>
  <c r="C95" i="1"/>
  <c r="N95" i="1" s="1"/>
  <c r="AH95" i="1" s="1"/>
  <c r="I95" i="1"/>
  <c r="T95" i="1" s="1"/>
  <c r="AN95" i="1" s="1"/>
  <c r="F95" i="1"/>
  <c r="Q95" i="1" s="1"/>
  <c r="AK95" i="1" s="1"/>
  <c r="K96" i="1" l="1"/>
  <c r="V96" i="1" s="1"/>
  <c r="AP96" i="1" s="1"/>
  <c r="G96" i="1"/>
  <c r="R96" i="1" s="1"/>
  <c r="AL96" i="1" s="1"/>
  <c r="A97" i="1"/>
  <c r="F96" i="1"/>
  <c r="Q96" i="1" s="1"/>
  <c r="AK96" i="1" s="1"/>
  <c r="I96" i="1"/>
  <c r="T96" i="1" s="1"/>
  <c r="AN96" i="1" s="1"/>
  <c r="D96" i="1"/>
  <c r="O96" i="1" s="1"/>
  <c r="AI96" i="1" s="1"/>
  <c r="J96" i="1"/>
  <c r="U96" i="1" s="1"/>
  <c r="AO96" i="1" s="1"/>
  <c r="H96" i="1"/>
  <c r="S96" i="1" s="1"/>
  <c r="AM96" i="1" s="1"/>
  <c r="E96" i="1"/>
  <c r="P96" i="1" s="1"/>
  <c r="AJ96" i="1" s="1"/>
  <c r="C96" i="1"/>
  <c r="N96" i="1" s="1"/>
  <c r="AH96" i="1" s="1"/>
  <c r="AQ95" i="1"/>
  <c r="D97" i="1" l="1"/>
  <c r="O97" i="1" s="1"/>
  <c r="AI97" i="1" s="1"/>
  <c r="H97" i="1"/>
  <c r="S97" i="1" s="1"/>
  <c r="AM97" i="1" s="1"/>
  <c r="J97" i="1"/>
  <c r="U97" i="1" s="1"/>
  <c r="AO97" i="1" s="1"/>
  <c r="A98" i="1"/>
  <c r="E97" i="1"/>
  <c r="P97" i="1" s="1"/>
  <c r="AJ97" i="1" s="1"/>
  <c r="C97" i="1"/>
  <c r="N97" i="1" s="1"/>
  <c r="AH97" i="1" s="1"/>
  <c r="G97" i="1"/>
  <c r="R97" i="1" s="1"/>
  <c r="AL97" i="1" s="1"/>
  <c r="K97" i="1"/>
  <c r="V97" i="1" s="1"/>
  <c r="AP97" i="1" s="1"/>
  <c r="F97" i="1"/>
  <c r="Q97" i="1" s="1"/>
  <c r="AK97" i="1" s="1"/>
  <c r="I97" i="1"/>
  <c r="T97" i="1" s="1"/>
  <c r="AN97" i="1" s="1"/>
  <c r="AQ96" i="1"/>
  <c r="AQ97" i="1" l="1"/>
  <c r="K98" i="1"/>
  <c r="V98" i="1" s="1"/>
  <c r="AP98" i="1" s="1"/>
  <c r="I98" i="1"/>
  <c r="T98" i="1" s="1"/>
  <c r="AN98" i="1" s="1"/>
  <c r="G98" i="1"/>
  <c r="R98" i="1" s="1"/>
  <c r="AL98" i="1" s="1"/>
  <c r="E98" i="1"/>
  <c r="P98" i="1" s="1"/>
  <c r="AJ98" i="1" s="1"/>
  <c r="D98" i="1"/>
  <c r="O98" i="1" s="1"/>
  <c r="AI98" i="1" s="1"/>
  <c r="A99" i="1"/>
  <c r="F98" i="1"/>
  <c r="Q98" i="1" s="1"/>
  <c r="AK98" i="1" s="1"/>
  <c r="H98" i="1"/>
  <c r="S98" i="1" s="1"/>
  <c r="AM98" i="1" s="1"/>
  <c r="C98" i="1"/>
  <c r="N98" i="1" s="1"/>
  <c r="AH98" i="1" s="1"/>
  <c r="J98" i="1"/>
  <c r="U98" i="1" s="1"/>
  <c r="AO98" i="1" s="1"/>
  <c r="AQ98" i="1" l="1"/>
  <c r="J99" i="1"/>
  <c r="U99" i="1" s="1"/>
  <c r="AO99" i="1" s="1"/>
  <c r="G99" i="1"/>
  <c r="R99" i="1" s="1"/>
  <c r="AL99" i="1" s="1"/>
  <c r="F99" i="1"/>
  <c r="Q99" i="1" s="1"/>
  <c r="AK99" i="1" s="1"/>
  <c r="H99" i="1"/>
  <c r="S99" i="1" s="1"/>
  <c r="AM99" i="1" s="1"/>
  <c r="C99" i="1"/>
  <c r="N99" i="1" s="1"/>
  <c r="AH99" i="1" s="1"/>
  <c r="A100" i="1"/>
  <c r="K99" i="1"/>
  <c r="V99" i="1" s="1"/>
  <c r="AP99" i="1" s="1"/>
  <c r="E99" i="1"/>
  <c r="P99" i="1" s="1"/>
  <c r="AJ99" i="1" s="1"/>
  <c r="D99" i="1"/>
  <c r="O99" i="1" s="1"/>
  <c r="AI99" i="1" s="1"/>
  <c r="I99" i="1"/>
  <c r="T99" i="1" s="1"/>
  <c r="AN99" i="1" s="1"/>
  <c r="AQ99" i="1" l="1"/>
  <c r="G100" i="1"/>
  <c r="R100" i="1" s="1"/>
  <c r="AL100" i="1" s="1"/>
  <c r="C100" i="1"/>
  <c r="N100" i="1" s="1"/>
  <c r="AH100" i="1" s="1"/>
  <c r="F100" i="1"/>
  <c r="Q100" i="1" s="1"/>
  <c r="AK100" i="1" s="1"/>
  <c r="J100" i="1"/>
  <c r="U100" i="1" s="1"/>
  <c r="AO100" i="1" s="1"/>
  <c r="A101" i="1"/>
  <c r="I100" i="1"/>
  <c r="T100" i="1" s="1"/>
  <c r="AN100" i="1" s="1"/>
  <c r="D100" i="1"/>
  <c r="O100" i="1" s="1"/>
  <c r="AI100" i="1" s="1"/>
  <c r="K100" i="1"/>
  <c r="V100" i="1" s="1"/>
  <c r="AP100" i="1" s="1"/>
  <c r="H100" i="1"/>
  <c r="S100" i="1" s="1"/>
  <c r="AM100" i="1" s="1"/>
  <c r="E100" i="1"/>
  <c r="P100" i="1" s="1"/>
  <c r="AJ100" i="1" s="1"/>
  <c r="H101" i="1" l="1"/>
  <c r="S101" i="1" s="1"/>
  <c r="AM101" i="1" s="1"/>
  <c r="F101" i="1"/>
  <c r="Q101" i="1" s="1"/>
  <c r="AK101" i="1" s="1"/>
  <c r="C101" i="1"/>
  <c r="N101" i="1" s="1"/>
  <c r="AH101" i="1" s="1"/>
  <c r="J101" i="1"/>
  <c r="U101" i="1" s="1"/>
  <c r="AO101" i="1" s="1"/>
  <c r="I101" i="1"/>
  <c r="T101" i="1" s="1"/>
  <c r="AN101" i="1" s="1"/>
  <c r="E101" i="1"/>
  <c r="P101" i="1" s="1"/>
  <c r="AJ101" i="1" s="1"/>
  <c r="K101" i="1"/>
  <c r="V101" i="1" s="1"/>
  <c r="AP101" i="1" s="1"/>
  <c r="D101" i="1"/>
  <c r="O101" i="1" s="1"/>
  <c r="AI101" i="1" s="1"/>
  <c r="A102" i="1"/>
  <c r="G101" i="1"/>
  <c r="R101" i="1" s="1"/>
  <c r="AL101" i="1" s="1"/>
  <c r="AQ100" i="1"/>
  <c r="AQ101" i="1" l="1"/>
  <c r="G102" i="1"/>
  <c r="R102" i="1" s="1"/>
  <c r="AL102" i="1" s="1"/>
  <c r="K102" i="1"/>
  <c r="V102" i="1" s="1"/>
  <c r="AP102" i="1" s="1"/>
  <c r="E102" i="1"/>
  <c r="P102" i="1" s="1"/>
  <c r="AJ102" i="1" s="1"/>
  <c r="D102" i="1"/>
  <c r="O102" i="1" s="1"/>
  <c r="AI102" i="1" s="1"/>
  <c r="J102" i="1"/>
  <c r="U102" i="1" s="1"/>
  <c r="AO102" i="1" s="1"/>
  <c r="A103" i="1"/>
  <c r="H102" i="1"/>
  <c r="S102" i="1" s="1"/>
  <c r="AM102" i="1" s="1"/>
  <c r="F102" i="1"/>
  <c r="Q102" i="1" s="1"/>
  <c r="AK102" i="1" s="1"/>
  <c r="I102" i="1"/>
  <c r="T102" i="1" s="1"/>
  <c r="AN102" i="1" s="1"/>
  <c r="C102" i="1"/>
  <c r="N102" i="1" s="1"/>
  <c r="AH102" i="1" s="1"/>
  <c r="AQ102" i="1" l="1"/>
  <c r="D103" i="1"/>
  <c r="O103" i="1" s="1"/>
  <c r="AI103" i="1" s="1"/>
  <c r="H103" i="1"/>
  <c r="S103" i="1" s="1"/>
  <c r="AM103" i="1" s="1"/>
  <c r="K103" i="1"/>
  <c r="V103" i="1" s="1"/>
  <c r="AP103" i="1" s="1"/>
  <c r="A104" i="1"/>
  <c r="G103" i="1"/>
  <c r="R103" i="1" s="1"/>
  <c r="AL103" i="1" s="1"/>
  <c r="J103" i="1"/>
  <c r="U103" i="1" s="1"/>
  <c r="AO103" i="1" s="1"/>
  <c r="E103" i="1"/>
  <c r="P103" i="1" s="1"/>
  <c r="AJ103" i="1" s="1"/>
  <c r="C103" i="1"/>
  <c r="N103" i="1" s="1"/>
  <c r="AH103" i="1" s="1"/>
  <c r="I103" i="1"/>
  <c r="T103" i="1" s="1"/>
  <c r="AN103" i="1" s="1"/>
  <c r="F103" i="1"/>
  <c r="Q103" i="1" s="1"/>
  <c r="AK103" i="1" s="1"/>
  <c r="AQ103" i="1" l="1"/>
  <c r="C104" i="1"/>
  <c r="N104" i="1" s="1"/>
  <c r="AH104" i="1" s="1"/>
  <c r="A105" i="1"/>
  <c r="F104" i="1"/>
  <c r="Q104" i="1" s="1"/>
  <c r="AK104" i="1" s="1"/>
  <c r="I104" i="1"/>
  <c r="T104" i="1" s="1"/>
  <c r="AN104" i="1" s="1"/>
  <c r="D104" i="1"/>
  <c r="O104" i="1" s="1"/>
  <c r="AI104" i="1" s="1"/>
  <c r="J104" i="1"/>
  <c r="U104" i="1" s="1"/>
  <c r="AO104" i="1" s="1"/>
  <c r="H104" i="1"/>
  <c r="S104" i="1" s="1"/>
  <c r="AM104" i="1" s="1"/>
  <c r="E104" i="1"/>
  <c r="P104" i="1" s="1"/>
  <c r="AJ104" i="1" s="1"/>
  <c r="K104" i="1"/>
  <c r="V104" i="1" s="1"/>
  <c r="AP104" i="1" s="1"/>
  <c r="G104" i="1"/>
  <c r="R104" i="1" s="1"/>
  <c r="AL104" i="1" s="1"/>
  <c r="H105" i="1" l="1"/>
  <c r="S105" i="1" s="1"/>
  <c r="AM105" i="1" s="1"/>
  <c r="J105" i="1"/>
  <c r="U105" i="1" s="1"/>
  <c r="AO105" i="1" s="1"/>
  <c r="I105" i="1"/>
  <c r="T105" i="1" s="1"/>
  <c r="AN105" i="1" s="1"/>
  <c r="A106" i="1"/>
  <c r="E105" i="1"/>
  <c r="P105" i="1" s="1"/>
  <c r="AJ105" i="1" s="1"/>
  <c r="F105" i="1"/>
  <c r="Q105" i="1" s="1"/>
  <c r="AK105" i="1" s="1"/>
  <c r="K105" i="1"/>
  <c r="V105" i="1" s="1"/>
  <c r="AP105" i="1" s="1"/>
  <c r="C105" i="1"/>
  <c r="N105" i="1" s="1"/>
  <c r="AH105" i="1" s="1"/>
  <c r="G105" i="1"/>
  <c r="R105" i="1" s="1"/>
  <c r="AL105" i="1" s="1"/>
  <c r="D105" i="1"/>
  <c r="O105" i="1" s="1"/>
  <c r="AI105" i="1" s="1"/>
  <c r="AQ104" i="1"/>
  <c r="AQ105" i="1" l="1"/>
  <c r="G106" i="1"/>
  <c r="R106" i="1" s="1"/>
  <c r="AL106" i="1" s="1"/>
  <c r="K106" i="1"/>
  <c r="V106" i="1" s="1"/>
  <c r="AP106" i="1" s="1"/>
  <c r="I106" i="1"/>
  <c r="T106" i="1" s="1"/>
  <c r="AN106" i="1" s="1"/>
  <c r="C106" i="1"/>
  <c r="N106" i="1" s="1"/>
  <c r="AH106" i="1" s="1"/>
  <c r="E106" i="1"/>
  <c r="P106" i="1" s="1"/>
  <c r="AJ106" i="1" s="1"/>
  <c r="A107" i="1"/>
  <c r="D106" i="1"/>
  <c r="O106" i="1" s="1"/>
  <c r="AI106" i="1" s="1"/>
  <c r="F106" i="1"/>
  <c r="Q106" i="1" s="1"/>
  <c r="AK106" i="1" s="1"/>
  <c r="H106" i="1"/>
  <c r="S106" i="1" s="1"/>
  <c r="AM106" i="1" s="1"/>
  <c r="J106" i="1"/>
  <c r="U106" i="1" s="1"/>
  <c r="AO106" i="1" s="1"/>
  <c r="H107" i="1" l="1"/>
  <c r="S107" i="1" s="1"/>
  <c r="AM107" i="1" s="1"/>
  <c r="G107" i="1"/>
  <c r="R107" i="1" s="1"/>
  <c r="AL107" i="1" s="1"/>
  <c r="C107" i="1"/>
  <c r="N107" i="1" s="1"/>
  <c r="AH107" i="1" s="1"/>
  <c r="F107" i="1"/>
  <c r="Q107" i="1" s="1"/>
  <c r="AK107" i="1" s="1"/>
  <c r="A108" i="1"/>
  <c r="K107" i="1"/>
  <c r="V107" i="1" s="1"/>
  <c r="AP107" i="1" s="1"/>
  <c r="E107" i="1"/>
  <c r="P107" i="1" s="1"/>
  <c r="AJ107" i="1" s="1"/>
  <c r="D107" i="1"/>
  <c r="O107" i="1" s="1"/>
  <c r="AI107" i="1" s="1"/>
  <c r="J107" i="1"/>
  <c r="U107" i="1" s="1"/>
  <c r="AO107" i="1" s="1"/>
  <c r="I107" i="1"/>
  <c r="T107" i="1" s="1"/>
  <c r="AN107" i="1" s="1"/>
  <c r="AQ106" i="1"/>
  <c r="AQ107" i="1" l="1"/>
  <c r="C108" i="1"/>
  <c r="N108" i="1" s="1"/>
  <c r="AH108" i="1" s="1"/>
  <c r="J108" i="1"/>
  <c r="U108" i="1" s="1"/>
  <c r="AO108" i="1" s="1"/>
  <c r="A109" i="1"/>
  <c r="D108" i="1"/>
  <c r="O108" i="1" s="1"/>
  <c r="AI108" i="1" s="1"/>
  <c r="F108" i="1"/>
  <c r="Q108" i="1" s="1"/>
  <c r="AK108" i="1" s="1"/>
  <c r="H108" i="1"/>
  <c r="S108" i="1" s="1"/>
  <c r="AM108" i="1" s="1"/>
  <c r="I108" i="1"/>
  <c r="T108" i="1" s="1"/>
  <c r="AN108" i="1" s="1"/>
  <c r="E108" i="1"/>
  <c r="P108" i="1" s="1"/>
  <c r="AJ108" i="1" s="1"/>
  <c r="G108" i="1"/>
  <c r="R108" i="1" s="1"/>
  <c r="AL108" i="1" s="1"/>
  <c r="K108" i="1"/>
  <c r="V108" i="1" s="1"/>
  <c r="AP108" i="1" s="1"/>
  <c r="D109" i="1" l="1"/>
  <c r="O109" i="1" s="1"/>
  <c r="AI109" i="1" s="1"/>
  <c r="J109" i="1"/>
  <c r="U109" i="1" s="1"/>
  <c r="AO109" i="1" s="1"/>
  <c r="F109" i="1"/>
  <c r="Q109" i="1" s="1"/>
  <c r="AK109" i="1" s="1"/>
  <c r="A110" i="1"/>
  <c r="E109" i="1"/>
  <c r="P109" i="1" s="1"/>
  <c r="AJ109" i="1" s="1"/>
  <c r="C109" i="1"/>
  <c r="N109" i="1" s="1"/>
  <c r="AH109" i="1" s="1"/>
  <c r="I109" i="1"/>
  <c r="T109" i="1" s="1"/>
  <c r="AN109" i="1" s="1"/>
  <c r="G109" i="1"/>
  <c r="R109" i="1" s="1"/>
  <c r="AL109" i="1" s="1"/>
  <c r="K109" i="1"/>
  <c r="V109" i="1" s="1"/>
  <c r="AP109" i="1" s="1"/>
  <c r="H109" i="1"/>
  <c r="S109" i="1" s="1"/>
  <c r="AM109" i="1" s="1"/>
  <c r="AQ108" i="1"/>
  <c r="AQ109" i="1" l="1"/>
  <c r="E110" i="1"/>
  <c r="P110" i="1" s="1"/>
  <c r="AJ110" i="1" s="1"/>
  <c r="H110" i="1"/>
  <c r="S110" i="1" s="1"/>
  <c r="AM110" i="1" s="1"/>
  <c r="A111" i="1"/>
  <c r="C110" i="1"/>
  <c r="N110" i="1" s="1"/>
  <c r="AH110" i="1" s="1"/>
  <c r="I110" i="1"/>
  <c r="T110" i="1" s="1"/>
  <c r="AN110" i="1" s="1"/>
  <c r="F110" i="1"/>
  <c r="Q110" i="1" s="1"/>
  <c r="AK110" i="1" s="1"/>
  <c r="D110" i="1"/>
  <c r="O110" i="1" s="1"/>
  <c r="AI110" i="1" s="1"/>
  <c r="J110" i="1"/>
  <c r="U110" i="1" s="1"/>
  <c r="AO110" i="1" s="1"/>
  <c r="K110" i="1"/>
  <c r="V110" i="1" s="1"/>
  <c r="AP110" i="1" s="1"/>
  <c r="G110" i="1"/>
  <c r="R110" i="1" s="1"/>
  <c r="AL110" i="1" s="1"/>
  <c r="AQ110" i="1" l="1"/>
  <c r="D111" i="1"/>
  <c r="O111" i="1" s="1"/>
  <c r="AI111" i="1" s="1"/>
  <c r="F111" i="1"/>
  <c r="Q111" i="1" s="1"/>
  <c r="AK111" i="1" s="1"/>
  <c r="H111" i="1"/>
  <c r="S111" i="1" s="1"/>
  <c r="AM111" i="1" s="1"/>
  <c r="C111" i="1"/>
  <c r="N111" i="1" s="1"/>
  <c r="AH111" i="1" s="1"/>
  <c r="A112" i="1"/>
  <c r="G111" i="1"/>
  <c r="R111" i="1" s="1"/>
  <c r="AL111" i="1" s="1"/>
  <c r="E111" i="1"/>
  <c r="P111" i="1" s="1"/>
  <c r="AJ111" i="1" s="1"/>
  <c r="K111" i="1"/>
  <c r="V111" i="1" s="1"/>
  <c r="AP111" i="1" s="1"/>
  <c r="I111" i="1"/>
  <c r="T111" i="1" s="1"/>
  <c r="AN111" i="1" s="1"/>
  <c r="J111" i="1"/>
  <c r="U111" i="1" s="1"/>
  <c r="AO111" i="1" s="1"/>
  <c r="C112" i="1" l="1"/>
  <c r="N112" i="1" s="1"/>
  <c r="AH112" i="1" s="1"/>
  <c r="K112" i="1"/>
  <c r="V112" i="1" s="1"/>
  <c r="AP112" i="1" s="1"/>
  <c r="A113" i="1"/>
  <c r="J112" i="1"/>
  <c r="U112" i="1" s="1"/>
  <c r="AO112" i="1" s="1"/>
  <c r="E112" i="1"/>
  <c r="P112" i="1" s="1"/>
  <c r="AJ112" i="1" s="1"/>
  <c r="G112" i="1"/>
  <c r="R112" i="1" s="1"/>
  <c r="AL112" i="1" s="1"/>
  <c r="D112" i="1"/>
  <c r="O112" i="1" s="1"/>
  <c r="AI112" i="1" s="1"/>
  <c r="F112" i="1"/>
  <c r="Q112" i="1" s="1"/>
  <c r="AK112" i="1" s="1"/>
  <c r="H112" i="1"/>
  <c r="S112" i="1" s="1"/>
  <c r="AM112" i="1" s="1"/>
  <c r="I112" i="1"/>
  <c r="T112" i="1" s="1"/>
  <c r="AN112" i="1" s="1"/>
  <c r="AQ111" i="1"/>
  <c r="D113" i="1" l="1"/>
  <c r="O113" i="1" s="1"/>
  <c r="AI113" i="1" s="1"/>
  <c r="H113" i="1"/>
  <c r="S113" i="1" s="1"/>
  <c r="AM113" i="1" s="1"/>
  <c r="J113" i="1"/>
  <c r="U113" i="1" s="1"/>
  <c r="AO113" i="1" s="1"/>
  <c r="E113" i="1"/>
  <c r="P113" i="1" s="1"/>
  <c r="AJ113" i="1" s="1"/>
  <c r="K113" i="1"/>
  <c r="V113" i="1" s="1"/>
  <c r="AP113" i="1" s="1"/>
  <c r="A114" i="1"/>
  <c r="F113" i="1"/>
  <c r="Q113" i="1" s="1"/>
  <c r="AK113" i="1" s="1"/>
  <c r="I113" i="1"/>
  <c r="T113" i="1" s="1"/>
  <c r="AN113" i="1" s="1"/>
  <c r="G113" i="1"/>
  <c r="R113" i="1" s="1"/>
  <c r="AL113" i="1" s="1"/>
  <c r="C113" i="1"/>
  <c r="N113" i="1" s="1"/>
  <c r="AH113" i="1" s="1"/>
  <c r="AQ112" i="1"/>
  <c r="G114" i="1" l="1"/>
  <c r="R114" i="1" s="1"/>
  <c r="AL114" i="1" s="1"/>
  <c r="K114" i="1"/>
  <c r="V114" i="1" s="1"/>
  <c r="AP114" i="1" s="1"/>
  <c r="I114" i="1"/>
  <c r="T114" i="1" s="1"/>
  <c r="AN114" i="1" s="1"/>
  <c r="E114" i="1"/>
  <c r="P114" i="1" s="1"/>
  <c r="AJ114" i="1" s="1"/>
  <c r="A115" i="1"/>
  <c r="H114" i="1"/>
  <c r="S114" i="1" s="1"/>
  <c r="AM114" i="1" s="1"/>
  <c r="F114" i="1"/>
  <c r="Q114" i="1" s="1"/>
  <c r="AK114" i="1" s="1"/>
  <c r="C114" i="1"/>
  <c r="N114" i="1" s="1"/>
  <c r="AH114" i="1" s="1"/>
  <c r="D114" i="1"/>
  <c r="O114" i="1" s="1"/>
  <c r="AI114" i="1" s="1"/>
  <c r="J114" i="1"/>
  <c r="U114" i="1" s="1"/>
  <c r="AO114" i="1" s="1"/>
  <c r="AQ113" i="1"/>
  <c r="AQ114" i="1" l="1"/>
  <c r="J115" i="1"/>
  <c r="U115" i="1" s="1"/>
  <c r="AO115" i="1" s="1"/>
  <c r="H115" i="1"/>
  <c r="S115" i="1" s="1"/>
  <c r="AM115" i="1" s="1"/>
  <c r="G115" i="1"/>
  <c r="R115" i="1" s="1"/>
  <c r="AL115" i="1" s="1"/>
  <c r="F115" i="1"/>
  <c r="Q115" i="1" s="1"/>
  <c r="AK115" i="1" s="1"/>
  <c r="C115" i="1"/>
  <c r="N115" i="1" s="1"/>
  <c r="AH115" i="1" s="1"/>
  <c r="K115" i="1"/>
  <c r="V115" i="1" s="1"/>
  <c r="AP115" i="1" s="1"/>
  <c r="E115" i="1"/>
  <c r="P115" i="1" s="1"/>
  <c r="AJ115" i="1" s="1"/>
  <c r="A116" i="1"/>
  <c r="D115" i="1"/>
  <c r="O115" i="1" s="1"/>
  <c r="AI115" i="1" s="1"/>
  <c r="I115" i="1"/>
  <c r="T115" i="1" s="1"/>
  <c r="AN115" i="1" s="1"/>
  <c r="G116" i="1" l="1"/>
  <c r="R116" i="1" s="1"/>
  <c r="AL116" i="1" s="1"/>
  <c r="F116" i="1"/>
  <c r="Q116" i="1" s="1"/>
  <c r="AK116" i="1" s="1"/>
  <c r="A117" i="1"/>
  <c r="J116" i="1"/>
  <c r="U116" i="1" s="1"/>
  <c r="AO116" i="1" s="1"/>
  <c r="C116" i="1"/>
  <c r="N116" i="1" s="1"/>
  <c r="AH116" i="1" s="1"/>
  <c r="D116" i="1"/>
  <c r="O116" i="1" s="1"/>
  <c r="AI116" i="1" s="1"/>
  <c r="K116" i="1"/>
  <c r="V116" i="1" s="1"/>
  <c r="AP116" i="1" s="1"/>
  <c r="I116" i="1"/>
  <c r="T116" i="1" s="1"/>
  <c r="AN116" i="1" s="1"/>
  <c r="H116" i="1"/>
  <c r="S116" i="1" s="1"/>
  <c r="AM116" i="1" s="1"/>
  <c r="E116" i="1"/>
  <c r="P116" i="1" s="1"/>
  <c r="AJ116" i="1" s="1"/>
  <c r="AQ115" i="1"/>
  <c r="AQ116" i="1" l="1"/>
  <c r="F117" i="1"/>
  <c r="Q117" i="1" s="1"/>
  <c r="AK117" i="1" s="1"/>
  <c r="I117" i="1"/>
  <c r="T117" i="1" s="1"/>
  <c r="AN117" i="1" s="1"/>
  <c r="J117" i="1"/>
  <c r="U117" i="1" s="1"/>
  <c r="AO117" i="1" s="1"/>
  <c r="H117" i="1"/>
  <c r="S117" i="1" s="1"/>
  <c r="AM117" i="1" s="1"/>
  <c r="A118" i="1"/>
  <c r="C117" i="1"/>
  <c r="N117" i="1" s="1"/>
  <c r="AH117" i="1" s="1"/>
  <c r="E117" i="1"/>
  <c r="P117" i="1" s="1"/>
  <c r="AJ117" i="1" s="1"/>
  <c r="G117" i="1"/>
  <c r="R117" i="1" s="1"/>
  <c r="AL117" i="1" s="1"/>
  <c r="K117" i="1"/>
  <c r="V117" i="1" s="1"/>
  <c r="AP117" i="1" s="1"/>
  <c r="D117" i="1"/>
  <c r="O117" i="1" s="1"/>
  <c r="AI117" i="1" s="1"/>
  <c r="AQ117" i="1" l="1"/>
  <c r="K118" i="1"/>
  <c r="V118" i="1" s="1"/>
  <c r="AP118" i="1" s="1"/>
  <c r="E118" i="1"/>
  <c r="P118" i="1" s="1"/>
  <c r="AJ118" i="1" s="1"/>
  <c r="A119" i="1"/>
  <c r="H118" i="1"/>
  <c r="S118" i="1" s="1"/>
  <c r="AM118" i="1" s="1"/>
  <c r="F118" i="1"/>
  <c r="Q118" i="1" s="1"/>
  <c r="AK118" i="1" s="1"/>
  <c r="I118" i="1"/>
  <c r="T118" i="1" s="1"/>
  <c r="AN118" i="1" s="1"/>
  <c r="J118" i="1"/>
  <c r="U118" i="1" s="1"/>
  <c r="AO118" i="1" s="1"/>
  <c r="D118" i="1"/>
  <c r="O118" i="1" s="1"/>
  <c r="AI118" i="1" s="1"/>
  <c r="G118" i="1"/>
  <c r="R118" i="1" s="1"/>
  <c r="AL118" i="1" s="1"/>
  <c r="C118" i="1"/>
  <c r="N118" i="1" s="1"/>
  <c r="AH118" i="1" s="1"/>
  <c r="AQ118" i="1" l="1"/>
  <c r="J119" i="1"/>
  <c r="U119" i="1" s="1"/>
  <c r="AO119" i="1" s="1"/>
  <c r="D119" i="1"/>
  <c r="O119" i="1" s="1"/>
  <c r="AI119" i="1" s="1"/>
  <c r="H119" i="1"/>
  <c r="S119" i="1" s="1"/>
  <c r="AM119" i="1" s="1"/>
  <c r="A120" i="1"/>
  <c r="G119" i="1"/>
  <c r="R119" i="1" s="1"/>
  <c r="AL119" i="1" s="1"/>
  <c r="K119" i="1"/>
  <c r="V119" i="1" s="1"/>
  <c r="AP119" i="1" s="1"/>
  <c r="E119" i="1"/>
  <c r="P119" i="1" s="1"/>
  <c r="AJ119" i="1" s="1"/>
  <c r="C119" i="1"/>
  <c r="N119" i="1" s="1"/>
  <c r="AH119" i="1" s="1"/>
  <c r="I119" i="1"/>
  <c r="T119" i="1" s="1"/>
  <c r="AN119" i="1" s="1"/>
  <c r="F119" i="1"/>
  <c r="Q119" i="1" s="1"/>
  <c r="AK119" i="1" s="1"/>
  <c r="AQ119" i="1" l="1"/>
  <c r="C120" i="1"/>
  <c r="N120" i="1" s="1"/>
  <c r="AH120" i="1" s="1"/>
  <c r="G120" i="1"/>
  <c r="R120" i="1" s="1"/>
  <c r="AL120" i="1" s="1"/>
  <c r="A121" i="1"/>
  <c r="F120" i="1"/>
  <c r="Q120" i="1" s="1"/>
  <c r="AK120" i="1" s="1"/>
  <c r="I120" i="1"/>
  <c r="T120" i="1" s="1"/>
  <c r="AN120" i="1" s="1"/>
  <c r="D120" i="1"/>
  <c r="O120" i="1" s="1"/>
  <c r="AI120" i="1" s="1"/>
  <c r="J120" i="1"/>
  <c r="U120" i="1" s="1"/>
  <c r="AO120" i="1" s="1"/>
  <c r="H120" i="1"/>
  <c r="S120" i="1" s="1"/>
  <c r="AM120" i="1" s="1"/>
  <c r="E120" i="1"/>
  <c r="P120" i="1" s="1"/>
  <c r="AJ120" i="1" s="1"/>
  <c r="K120" i="1"/>
  <c r="V120" i="1" s="1"/>
  <c r="AP120" i="1" s="1"/>
  <c r="H121" i="1" l="1"/>
  <c r="S121" i="1" s="1"/>
  <c r="AM121" i="1" s="1"/>
  <c r="J121" i="1"/>
  <c r="U121" i="1" s="1"/>
  <c r="AO121" i="1" s="1"/>
  <c r="I121" i="1"/>
  <c r="T121" i="1" s="1"/>
  <c r="AN121" i="1" s="1"/>
  <c r="A122" i="1"/>
  <c r="E121" i="1"/>
  <c r="P121" i="1" s="1"/>
  <c r="AJ121" i="1" s="1"/>
  <c r="C121" i="1"/>
  <c r="N121" i="1" s="1"/>
  <c r="AH121" i="1" s="1"/>
  <c r="F121" i="1"/>
  <c r="Q121" i="1" s="1"/>
  <c r="AK121" i="1" s="1"/>
  <c r="G121" i="1"/>
  <c r="R121" i="1" s="1"/>
  <c r="AL121" i="1" s="1"/>
  <c r="K121" i="1"/>
  <c r="V121" i="1" s="1"/>
  <c r="AP121" i="1" s="1"/>
  <c r="D121" i="1"/>
  <c r="O121" i="1" s="1"/>
  <c r="AI121" i="1" s="1"/>
  <c r="AQ120" i="1"/>
  <c r="AQ121" i="1" l="1"/>
  <c r="K122" i="1"/>
  <c r="V122" i="1" s="1"/>
  <c r="AP122" i="1" s="1"/>
  <c r="I122" i="1"/>
  <c r="T122" i="1" s="1"/>
  <c r="AN122" i="1" s="1"/>
  <c r="E122" i="1"/>
  <c r="P122" i="1" s="1"/>
  <c r="AJ122" i="1" s="1"/>
  <c r="A123" i="1"/>
  <c r="D122" i="1"/>
  <c r="O122" i="1" s="1"/>
  <c r="AI122" i="1" s="1"/>
  <c r="F122" i="1"/>
  <c r="Q122" i="1" s="1"/>
  <c r="AK122" i="1" s="1"/>
  <c r="H122" i="1"/>
  <c r="S122" i="1" s="1"/>
  <c r="AM122" i="1" s="1"/>
  <c r="J122" i="1"/>
  <c r="U122" i="1" s="1"/>
  <c r="AO122" i="1" s="1"/>
  <c r="C122" i="1"/>
  <c r="N122" i="1" s="1"/>
  <c r="AH122" i="1" s="1"/>
  <c r="G122" i="1"/>
  <c r="R122" i="1" s="1"/>
  <c r="AL122" i="1" s="1"/>
  <c r="H123" i="1" l="1"/>
  <c r="S123" i="1" s="1"/>
  <c r="AM123" i="1" s="1"/>
  <c r="G123" i="1"/>
  <c r="R123" i="1" s="1"/>
  <c r="AL123" i="1" s="1"/>
  <c r="J123" i="1"/>
  <c r="U123" i="1" s="1"/>
  <c r="AO123" i="1" s="1"/>
  <c r="C123" i="1"/>
  <c r="N123" i="1" s="1"/>
  <c r="AH123" i="1" s="1"/>
  <c r="A124" i="1"/>
  <c r="K123" i="1"/>
  <c r="V123" i="1" s="1"/>
  <c r="AP123" i="1" s="1"/>
  <c r="E123" i="1"/>
  <c r="P123" i="1" s="1"/>
  <c r="AJ123" i="1" s="1"/>
  <c r="D123" i="1"/>
  <c r="O123" i="1" s="1"/>
  <c r="AI123" i="1" s="1"/>
  <c r="I123" i="1"/>
  <c r="T123" i="1" s="1"/>
  <c r="AN123" i="1" s="1"/>
  <c r="F123" i="1"/>
  <c r="Q123" i="1" s="1"/>
  <c r="AK123" i="1" s="1"/>
  <c r="AQ122" i="1"/>
  <c r="I124" i="1" l="1"/>
  <c r="T124" i="1" s="1"/>
  <c r="AN124" i="1" s="1"/>
  <c r="G124" i="1"/>
  <c r="R124" i="1" s="1"/>
  <c r="AL124" i="1" s="1"/>
  <c r="C124" i="1"/>
  <c r="N124" i="1" s="1"/>
  <c r="AH124" i="1" s="1"/>
  <c r="H124" i="1"/>
  <c r="S124" i="1" s="1"/>
  <c r="AM124" i="1" s="1"/>
  <c r="J124" i="1"/>
  <c r="U124" i="1" s="1"/>
  <c r="AO124" i="1" s="1"/>
  <c r="A125" i="1"/>
  <c r="K124" i="1"/>
  <c r="V124" i="1" s="1"/>
  <c r="AP124" i="1" s="1"/>
  <c r="F124" i="1"/>
  <c r="Q124" i="1" s="1"/>
  <c r="AK124" i="1" s="1"/>
  <c r="E124" i="1"/>
  <c r="P124" i="1" s="1"/>
  <c r="AJ124" i="1" s="1"/>
  <c r="D124" i="1"/>
  <c r="O124" i="1" s="1"/>
  <c r="AI124" i="1" s="1"/>
  <c r="AQ123" i="1"/>
  <c r="H125" i="1" l="1"/>
  <c r="S125" i="1" s="1"/>
  <c r="AM125" i="1" s="1"/>
  <c r="F125" i="1"/>
  <c r="Q125" i="1" s="1"/>
  <c r="AK125" i="1" s="1"/>
  <c r="J125" i="1"/>
  <c r="U125" i="1" s="1"/>
  <c r="AO125" i="1" s="1"/>
  <c r="A126" i="1"/>
  <c r="E125" i="1"/>
  <c r="P125" i="1" s="1"/>
  <c r="AJ125" i="1" s="1"/>
  <c r="C125" i="1"/>
  <c r="N125" i="1" s="1"/>
  <c r="AH125" i="1" s="1"/>
  <c r="I125" i="1"/>
  <c r="T125" i="1" s="1"/>
  <c r="AN125" i="1" s="1"/>
  <c r="K125" i="1"/>
  <c r="V125" i="1" s="1"/>
  <c r="AP125" i="1" s="1"/>
  <c r="D125" i="1"/>
  <c r="O125" i="1" s="1"/>
  <c r="AI125" i="1" s="1"/>
  <c r="G125" i="1"/>
  <c r="R125" i="1" s="1"/>
  <c r="AL125" i="1" s="1"/>
  <c r="AQ124" i="1"/>
  <c r="AQ125" i="1" l="1"/>
  <c r="G126" i="1"/>
  <c r="R126" i="1" s="1"/>
  <c r="AL126" i="1" s="1"/>
  <c r="K126" i="1"/>
  <c r="V126" i="1" s="1"/>
  <c r="AP126" i="1" s="1"/>
  <c r="E126" i="1"/>
  <c r="P126" i="1" s="1"/>
  <c r="AJ126" i="1" s="1"/>
  <c r="H126" i="1"/>
  <c r="S126" i="1" s="1"/>
  <c r="AM126" i="1" s="1"/>
  <c r="A127" i="1"/>
  <c r="I126" i="1"/>
  <c r="T126" i="1" s="1"/>
  <c r="AN126" i="1" s="1"/>
  <c r="F126" i="1"/>
  <c r="Q126" i="1" s="1"/>
  <c r="AK126" i="1" s="1"/>
  <c r="D126" i="1"/>
  <c r="O126" i="1" s="1"/>
  <c r="AI126" i="1" s="1"/>
  <c r="J126" i="1"/>
  <c r="U126" i="1" s="1"/>
  <c r="AO126" i="1" s="1"/>
  <c r="C126" i="1"/>
  <c r="N126" i="1" s="1"/>
  <c r="AH126" i="1" s="1"/>
  <c r="J127" i="1" l="1"/>
  <c r="U127" i="1" s="1"/>
  <c r="AO127" i="1" s="1"/>
  <c r="D127" i="1"/>
  <c r="O127" i="1" s="1"/>
  <c r="AI127" i="1" s="1"/>
  <c r="I127" i="1"/>
  <c r="T127" i="1" s="1"/>
  <c r="AN127" i="1" s="1"/>
  <c r="H127" i="1"/>
  <c r="S127" i="1" s="1"/>
  <c r="AM127" i="1" s="1"/>
  <c r="C127" i="1"/>
  <c r="N127" i="1" s="1"/>
  <c r="AH127" i="1" s="1"/>
  <c r="G127" i="1"/>
  <c r="R127" i="1" s="1"/>
  <c r="AL127" i="1" s="1"/>
  <c r="K127" i="1"/>
  <c r="V127" i="1" s="1"/>
  <c r="AP127" i="1" s="1"/>
  <c r="A128" i="1"/>
  <c r="E127" i="1"/>
  <c r="P127" i="1" s="1"/>
  <c r="AJ127" i="1" s="1"/>
  <c r="F127" i="1"/>
  <c r="Q127" i="1" s="1"/>
  <c r="AK127" i="1" s="1"/>
  <c r="AQ126" i="1"/>
  <c r="C128" i="1" l="1"/>
  <c r="N128" i="1" s="1"/>
  <c r="AH128" i="1" s="1"/>
  <c r="K128" i="1"/>
  <c r="V128" i="1" s="1"/>
  <c r="AP128" i="1" s="1"/>
  <c r="J128" i="1"/>
  <c r="U128" i="1" s="1"/>
  <c r="AO128" i="1" s="1"/>
  <c r="F128" i="1"/>
  <c r="Q128" i="1" s="1"/>
  <c r="AK128" i="1" s="1"/>
  <c r="G128" i="1"/>
  <c r="R128" i="1" s="1"/>
  <c r="AL128" i="1" s="1"/>
  <c r="A129" i="1"/>
  <c r="D128" i="1"/>
  <c r="O128" i="1" s="1"/>
  <c r="AI128" i="1" s="1"/>
  <c r="H128" i="1"/>
  <c r="S128" i="1" s="1"/>
  <c r="AM128" i="1" s="1"/>
  <c r="E128" i="1"/>
  <c r="P128" i="1" s="1"/>
  <c r="AJ128" i="1" s="1"/>
  <c r="I128" i="1"/>
  <c r="T128" i="1" s="1"/>
  <c r="AN128" i="1" s="1"/>
  <c r="AQ127" i="1"/>
  <c r="I129" i="1" l="1"/>
  <c r="T129" i="1" s="1"/>
  <c r="AN129" i="1" s="1"/>
  <c r="F129" i="1"/>
  <c r="Q129" i="1" s="1"/>
  <c r="AK129" i="1" s="1"/>
  <c r="J129" i="1"/>
  <c r="U129" i="1" s="1"/>
  <c r="AO129" i="1" s="1"/>
  <c r="E129" i="1"/>
  <c r="P129" i="1" s="1"/>
  <c r="AJ129" i="1" s="1"/>
  <c r="A130" i="1"/>
  <c r="K129" i="1"/>
  <c r="V129" i="1" s="1"/>
  <c r="AP129" i="1" s="1"/>
  <c r="D129" i="1"/>
  <c r="O129" i="1" s="1"/>
  <c r="AI129" i="1" s="1"/>
  <c r="C129" i="1"/>
  <c r="N129" i="1" s="1"/>
  <c r="AH129" i="1" s="1"/>
  <c r="G129" i="1"/>
  <c r="R129" i="1" s="1"/>
  <c r="AL129" i="1" s="1"/>
  <c r="H129" i="1"/>
  <c r="S129" i="1" s="1"/>
  <c r="AM129" i="1" s="1"/>
  <c r="AQ128" i="1"/>
  <c r="AQ129" i="1" l="1"/>
  <c r="E130" i="1"/>
  <c r="P130" i="1" s="1"/>
  <c r="AJ130" i="1" s="1"/>
  <c r="H130" i="1"/>
  <c r="S130" i="1" s="1"/>
  <c r="AM130" i="1" s="1"/>
  <c r="A131" i="1"/>
  <c r="F130" i="1"/>
  <c r="Q130" i="1" s="1"/>
  <c r="AK130" i="1" s="1"/>
  <c r="C130" i="1"/>
  <c r="N130" i="1" s="1"/>
  <c r="AH130" i="1" s="1"/>
  <c r="I130" i="1"/>
  <c r="T130" i="1" s="1"/>
  <c r="AN130" i="1" s="1"/>
  <c r="G130" i="1"/>
  <c r="R130" i="1" s="1"/>
  <c r="AL130" i="1" s="1"/>
  <c r="J130" i="1"/>
  <c r="U130" i="1" s="1"/>
  <c r="AO130" i="1" s="1"/>
  <c r="D130" i="1"/>
  <c r="O130" i="1" s="1"/>
  <c r="AI130" i="1" s="1"/>
  <c r="K130" i="1"/>
  <c r="V130" i="1" s="1"/>
  <c r="AP130" i="1" s="1"/>
  <c r="AQ130" i="1" l="1"/>
  <c r="C131" i="1"/>
  <c r="N131" i="1" s="1"/>
  <c r="AH131" i="1" s="1"/>
  <c r="H131" i="1"/>
  <c r="S131" i="1" s="1"/>
  <c r="AM131" i="1" s="1"/>
  <c r="I131" i="1"/>
  <c r="T131" i="1" s="1"/>
  <c r="AN131" i="1" s="1"/>
  <c r="E131" i="1"/>
  <c r="P131" i="1" s="1"/>
  <c r="AJ131" i="1" s="1"/>
  <c r="A132" i="1"/>
  <c r="D131" i="1"/>
  <c r="O131" i="1" s="1"/>
  <c r="AI131" i="1" s="1"/>
  <c r="F131" i="1"/>
  <c r="Q131" i="1" s="1"/>
  <c r="AK131" i="1" s="1"/>
  <c r="K131" i="1"/>
  <c r="V131" i="1" s="1"/>
  <c r="AP131" i="1" s="1"/>
  <c r="G131" i="1"/>
  <c r="R131" i="1" s="1"/>
  <c r="AL131" i="1" s="1"/>
  <c r="J131" i="1"/>
  <c r="U131" i="1" s="1"/>
  <c r="AO131" i="1" s="1"/>
  <c r="H132" i="1" l="1"/>
  <c r="S132" i="1" s="1"/>
  <c r="AM132" i="1" s="1"/>
  <c r="K132" i="1"/>
  <c r="V132" i="1" s="1"/>
  <c r="AP132" i="1" s="1"/>
  <c r="G132" i="1"/>
  <c r="R132" i="1" s="1"/>
  <c r="AL132" i="1" s="1"/>
  <c r="D132" i="1"/>
  <c r="O132" i="1" s="1"/>
  <c r="AI132" i="1" s="1"/>
  <c r="J132" i="1"/>
  <c r="U132" i="1" s="1"/>
  <c r="AO132" i="1" s="1"/>
  <c r="F132" i="1"/>
  <c r="Q132" i="1" s="1"/>
  <c r="AK132" i="1" s="1"/>
  <c r="I132" i="1"/>
  <c r="T132" i="1" s="1"/>
  <c r="AN132" i="1" s="1"/>
  <c r="C132" i="1"/>
  <c r="N132" i="1" s="1"/>
  <c r="AH132" i="1" s="1"/>
  <c r="A133" i="1"/>
  <c r="E132" i="1"/>
  <c r="P132" i="1" s="1"/>
  <c r="AJ132" i="1" s="1"/>
  <c r="AQ131" i="1"/>
  <c r="AQ132" i="1" l="1"/>
  <c r="J133" i="1"/>
  <c r="U133" i="1" s="1"/>
  <c r="AO133" i="1" s="1"/>
  <c r="G133" i="1"/>
  <c r="R133" i="1" s="1"/>
  <c r="AL133" i="1" s="1"/>
  <c r="A134" i="1"/>
  <c r="C133" i="1"/>
  <c r="N133" i="1" s="1"/>
  <c r="AH133" i="1" s="1"/>
  <c r="H133" i="1"/>
  <c r="S133" i="1" s="1"/>
  <c r="AM133" i="1" s="1"/>
  <c r="F133" i="1"/>
  <c r="Q133" i="1" s="1"/>
  <c r="AK133" i="1" s="1"/>
  <c r="K133" i="1"/>
  <c r="V133" i="1" s="1"/>
  <c r="AP133" i="1" s="1"/>
  <c r="D133" i="1"/>
  <c r="O133" i="1" s="1"/>
  <c r="AI133" i="1" s="1"/>
  <c r="I133" i="1"/>
  <c r="T133" i="1" s="1"/>
  <c r="AN133" i="1" s="1"/>
  <c r="E133" i="1"/>
  <c r="P133" i="1" s="1"/>
  <c r="AJ133" i="1" s="1"/>
  <c r="AQ133" i="1" l="1"/>
  <c r="F134" i="1"/>
  <c r="Q134" i="1" s="1"/>
  <c r="AK134" i="1" s="1"/>
  <c r="E134" i="1"/>
  <c r="P134" i="1" s="1"/>
  <c r="AJ134" i="1" s="1"/>
  <c r="G134" i="1"/>
  <c r="R134" i="1" s="1"/>
  <c r="AL134" i="1" s="1"/>
  <c r="I134" i="1"/>
  <c r="T134" i="1" s="1"/>
  <c r="AN134" i="1" s="1"/>
  <c r="H134" i="1"/>
  <c r="S134" i="1" s="1"/>
  <c r="AM134" i="1" s="1"/>
  <c r="A135" i="1"/>
  <c r="D134" i="1"/>
  <c r="O134" i="1" s="1"/>
  <c r="AI134" i="1" s="1"/>
  <c r="C134" i="1"/>
  <c r="N134" i="1" s="1"/>
  <c r="AH134" i="1" s="1"/>
  <c r="J134" i="1"/>
  <c r="U134" i="1" s="1"/>
  <c r="AO134" i="1" s="1"/>
  <c r="K134" i="1"/>
  <c r="V134" i="1" s="1"/>
  <c r="AP134" i="1" s="1"/>
  <c r="K135" i="1" l="1"/>
  <c r="V135" i="1" s="1"/>
  <c r="AP135" i="1" s="1"/>
  <c r="G135" i="1"/>
  <c r="R135" i="1" s="1"/>
  <c r="AL135" i="1" s="1"/>
  <c r="H135" i="1"/>
  <c r="S135" i="1" s="1"/>
  <c r="AM135" i="1" s="1"/>
  <c r="D135" i="1"/>
  <c r="O135" i="1" s="1"/>
  <c r="AI135" i="1" s="1"/>
  <c r="A136" i="1"/>
  <c r="I135" i="1"/>
  <c r="T135" i="1" s="1"/>
  <c r="AN135" i="1" s="1"/>
  <c r="C135" i="1"/>
  <c r="N135" i="1" s="1"/>
  <c r="AH135" i="1" s="1"/>
  <c r="E135" i="1"/>
  <c r="P135" i="1" s="1"/>
  <c r="AJ135" i="1" s="1"/>
  <c r="F135" i="1"/>
  <c r="Q135" i="1" s="1"/>
  <c r="AK135" i="1" s="1"/>
  <c r="J135" i="1"/>
  <c r="U135" i="1" s="1"/>
  <c r="AO135" i="1" s="1"/>
  <c r="AQ134" i="1"/>
  <c r="AQ135" i="1" l="1"/>
  <c r="J136" i="1"/>
  <c r="U136" i="1" s="1"/>
  <c r="AO136" i="1" s="1"/>
  <c r="F136" i="1"/>
  <c r="Q136" i="1" s="1"/>
  <c r="AK136" i="1" s="1"/>
  <c r="H136" i="1"/>
  <c r="S136" i="1" s="1"/>
  <c r="AM136" i="1" s="1"/>
  <c r="K136" i="1"/>
  <c r="V136" i="1" s="1"/>
  <c r="AP136" i="1" s="1"/>
  <c r="D136" i="1"/>
  <c r="O136" i="1" s="1"/>
  <c r="AI136" i="1" s="1"/>
  <c r="A137" i="1"/>
  <c r="G136" i="1"/>
  <c r="R136" i="1" s="1"/>
  <c r="AL136" i="1" s="1"/>
  <c r="E136" i="1"/>
  <c r="P136" i="1" s="1"/>
  <c r="AJ136" i="1" s="1"/>
  <c r="C136" i="1"/>
  <c r="N136" i="1" s="1"/>
  <c r="AH136" i="1" s="1"/>
  <c r="I136" i="1"/>
  <c r="T136" i="1" s="1"/>
  <c r="AN136" i="1" s="1"/>
  <c r="K137" i="1" l="1"/>
  <c r="V137" i="1" s="1"/>
  <c r="AP137" i="1" s="1"/>
  <c r="J137" i="1"/>
  <c r="U137" i="1" s="1"/>
  <c r="AO137" i="1" s="1"/>
  <c r="C137" i="1"/>
  <c r="N137" i="1" s="1"/>
  <c r="AH137" i="1" s="1"/>
  <c r="A138" i="1"/>
  <c r="I137" i="1"/>
  <c r="T137" i="1" s="1"/>
  <c r="AN137" i="1" s="1"/>
  <c r="D137" i="1"/>
  <c r="O137" i="1" s="1"/>
  <c r="AI137" i="1" s="1"/>
  <c r="H137" i="1"/>
  <c r="S137" i="1" s="1"/>
  <c r="AM137" i="1" s="1"/>
  <c r="F137" i="1"/>
  <c r="Q137" i="1" s="1"/>
  <c r="AK137" i="1" s="1"/>
  <c r="E137" i="1"/>
  <c r="P137" i="1" s="1"/>
  <c r="AJ137" i="1" s="1"/>
  <c r="G137" i="1"/>
  <c r="R137" i="1" s="1"/>
  <c r="AL137" i="1" s="1"/>
  <c r="AQ136" i="1"/>
  <c r="H138" i="1" l="1"/>
  <c r="S138" i="1" s="1"/>
  <c r="AM138" i="1" s="1"/>
  <c r="E138" i="1"/>
  <c r="P138" i="1" s="1"/>
  <c r="AJ138" i="1" s="1"/>
  <c r="D138" i="1"/>
  <c r="O138" i="1" s="1"/>
  <c r="AI138" i="1" s="1"/>
  <c r="I138" i="1"/>
  <c r="T138" i="1" s="1"/>
  <c r="AN138" i="1" s="1"/>
  <c r="A139" i="1"/>
  <c r="J138" i="1"/>
  <c r="U138" i="1" s="1"/>
  <c r="AO138" i="1" s="1"/>
  <c r="C138" i="1"/>
  <c r="N138" i="1" s="1"/>
  <c r="AH138" i="1" s="1"/>
  <c r="K138" i="1"/>
  <c r="V138" i="1" s="1"/>
  <c r="AP138" i="1" s="1"/>
  <c r="F138" i="1"/>
  <c r="Q138" i="1" s="1"/>
  <c r="AK138" i="1" s="1"/>
  <c r="G138" i="1"/>
  <c r="R138" i="1" s="1"/>
  <c r="AL138" i="1" s="1"/>
  <c r="AQ137" i="1"/>
  <c r="G139" i="1" l="1"/>
  <c r="R139" i="1" s="1"/>
  <c r="AL139" i="1" s="1"/>
  <c r="C139" i="1"/>
  <c r="N139" i="1" s="1"/>
  <c r="AH139" i="1" s="1"/>
  <c r="E139" i="1"/>
  <c r="P139" i="1" s="1"/>
  <c r="AJ139" i="1" s="1"/>
  <c r="A140" i="1"/>
  <c r="K139" i="1"/>
  <c r="V139" i="1" s="1"/>
  <c r="AP139" i="1" s="1"/>
  <c r="H139" i="1"/>
  <c r="S139" i="1" s="1"/>
  <c r="AM139" i="1" s="1"/>
  <c r="J139" i="1"/>
  <c r="U139" i="1" s="1"/>
  <c r="AO139" i="1" s="1"/>
  <c r="F139" i="1"/>
  <c r="Q139" i="1" s="1"/>
  <c r="AK139" i="1" s="1"/>
  <c r="D139" i="1"/>
  <c r="O139" i="1" s="1"/>
  <c r="AI139" i="1" s="1"/>
  <c r="I139" i="1"/>
  <c r="T139" i="1" s="1"/>
  <c r="AN139" i="1" s="1"/>
  <c r="AQ138" i="1"/>
  <c r="K140" i="1" l="1"/>
  <c r="V140" i="1" s="1"/>
  <c r="AP140" i="1" s="1"/>
  <c r="H140" i="1"/>
  <c r="S140" i="1" s="1"/>
  <c r="AM140" i="1" s="1"/>
  <c r="D140" i="1"/>
  <c r="O140" i="1" s="1"/>
  <c r="AI140" i="1" s="1"/>
  <c r="E140" i="1"/>
  <c r="P140" i="1" s="1"/>
  <c r="AJ140" i="1" s="1"/>
  <c r="I140" i="1"/>
  <c r="T140" i="1" s="1"/>
  <c r="AN140" i="1" s="1"/>
  <c r="G140" i="1"/>
  <c r="R140" i="1" s="1"/>
  <c r="AL140" i="1" s="1"/>
  <c r="J140" i="1"/>
  <c r="U140" i="1" s="1"/>
  <c r="AO140" i="1" s="1"/>
  <c r="F140" i="1"/>
  <c r="Q140" i="1" s="1"/>
  <c r="AK140" i="1" s="1"/>
  <c r="A141" i="1"/>
  <c r="C140" i="1"/>
  <c r="N140" i="1" s="1"/>
  <c r="AH140" i="1" s="1"/>
  <c r="AQ139" i="1"/>
  <c r="AQ140" i="1" l="1"/>
  <c r="J141" i="1"/>
  <c r="U141" i="1" s="1"/>
  <c r="AO141" i="1" s="1"/>
  <c r="F141" i="1"/>
  <c r="Q141" i="1" s="1"/>
  <c r="AK141" i="1" s="1"/>
  <c r="I141" i="1"/>
  <c r="T141" i="1" s="1"/>
  <c r="AN141" i="1" s="1"/>
  <c r="A142" i="1"/>
  <c r="E141" i="1"/>
  <c r="P141" i="1" s="1"/>
  <c r="AJ141" i="1" s="1"/>
  <c r="K141" i="1"/>
  <c r="V141" i="1" s="1"/>
  <c r="AP141" i="1" s="1"/>
  <c r="H141" i="1"/>
  <c r="S141" i="1" s="1"/>
  <c r="AM141" i="1" s="1"/>
  <c r="G141" i="1"/>
  <c r="R141" i="1" s="1"/>
  <c r="AL141" i="1" s="1"/>
  <c r="C141" i="1"/>
  <c r="N141" i="1" s="1"/>
  <c r="AH141" i="1" s="1"/>
  <c r="D141" i="1"/>
  <c r="O141" i="1" s="1"/>
  <c r="AI141" i="1" s="1"/>
  <c r="D142" i="1" l="1"/>
  <c r="O142" i="1" s="1"/>
  <c r="AI142" i="1" s="1"/>
  <c r="I142" i="1"/>
  <c r="T142" i="1" s="1"/>
  <c r="AN142" i="1" s="1"/>
  <c r="E142" i="1"/>
  <c r="P142" i="1" s="1"/>
  <c r="AJ142" i="1" s="1"/>
  <c r="J142" i="1"/>
  <c r="U142" i="1" s="1"/>
  <c r="AO142" i="1" s="1"/>
  <c r="A143" i="1"/>
  <c r="F142" i="1"/>
  <c r="Q142" i="1" s="1"/>
  <c r="AK142" i="1" s="1"/>
  <c r="C142" i="1"/>
  <c r="N142" i="1" s="1"/>
  <c r="AH142" i="1" s="1"/>
  <c r="H142" i="1"/>
  <c r="S142" i="1" s="1"/>
  <c r="AM142" i="1" s="1"/>
  <c r="G142" i="1"/>
  <c r="R142" i="1" s="1"/>
  <c r="AL142" i="1" s="1"/>
  <c r="K142" i="1"/>
  <c r="V142" i="1" s="1"/>
  <c r="AP142" i="1" s="1"/>
  <c r="AQ141" i="1"/>
  <c r="AQ142" i="1" l="1"/>
  <c r="C143" i="1"/>
  <c r="N143" i="1" s="1"/>
  <c r="AH143" i="1" s="1"/>
  <c r="G143" i="1"/>
  <c r="R143" i="1" s="1"/>
  <c r="AL143" i="1" s="1"/>
  <c r="H143" i="1"/>
  <c r="S143" i="1" s="1"/>
  <c r="AM143" i="1" s="1"/>
  <c r="A144" i="1"/>
  <c r="D143" i="1"/>
  <c r="O143" i="1" s="1"/>
  <c r="AI143" i="1" s="1"/>
  <c r="F143" i="1"/>
  <c r="Q143" i="1" s="1"/>
  <c r="AK143" i="1" s="1"/>
  <c r="I143" i="1"/>
  <c r="T143" i="1" s="1"/>
  <c r="AN143" i="1" s="1"/>
  <c r="J143" i="1"/>
  <c r="U143" i="1" s="1"/>
  <c r="AO143" i="1" s="1"/>
  <c r="E143" i="1"/>
  <c r="P143" i="1" s="1"/>
  <c r="AJ143" i="1" s="1"/>
  <c r="K143" i="1"/>
  <c r="V143" i="1" s="1"/>
  <c r="AP143" i="1" s="1"/>
  <c r="D144" i="1" l="1"/>
  <c r="O144" i="1" s="1"/>
  <c r="AI144" i="1" s="1"/>
  <c r="C144" i="1"/>
  <c r="N144" i="1" s="1"/>
  <c r="AH144" i="1" s="1"/>
  <c r="H144" i="1"/>
  <c r="S144" i="1" s="1"/>
  <c r="AM144" i="1" s="1"/>
  <c r="A145" i="1"/>
  <c r="K144" i="1"/>
  <c r="V144" i="1" s="1"/>
  <c r="AP144" i="1" s="1"/>
  <c r="E144" i="1"/>
  <c r="P144" i="1" s="1"/>
  <c r="AJ144" i="1" s="1"/>
  <c r="F144" i="1"/>
  <c r="Q144" i="1" s="1"/>
  <c r="AK144" i="1" s="1"/>
  <c r="I144" i="1"/>
  <c r="T144" i="1" s="1"/>
  <c r="AN144" i="1" s="1"/>
  <c r="G144" i="1"/>
  <c r="R144" i="1" s="1"/>
  <c r="AL144" i="1" s="1"/>
  <c r="J144" i="1"/>
  <c r="U144" i="1" s="1"/>
  <c r="AO144" i="1" s="1"/>
  <c r="AQ143" i="1"/>
  <c r="F145" i="1" l="1"/>
  <c r="Q145" i="1" s="1"/>
  <c r="AK145" i="1" s="1"/>
  <c r="E145" i="1"/>
  <c r="P145" i="1" s="1"/>
  <c r="AJ145" i="1" s="1"/>
  <c r="J145" i="1"/>
  <c r="U145" i="1" s="1"/>
  <c r="AO145" i="1" s="1"/>
  <c r="A146" i="1"/>
  <c r="K145" i="1"/>
  <c r="V145" i="1" s="1"/>
  <c r="AP145" i="1" s="1"/>
  <c r="D145" i="1"/>
  <c r="O145" i="1" s="1"/>
  <c r="AI145" i="1" s="1"/>
  <c r="G145" i="1"/>
  <c r="R145" i="1" s="1"/>
  <c r="AL145" i="1" s="1"/>
  <c r="H145" i="1"/>
  <c r="S145" i="1" s="1"/>
  <c r="AM145" i="1" s="1"/>
  <c r="C145" i="1"/>
  <c r="N145" i="1" s="1"/>
  <c r="AH145" i="1" s="1"/>
  <c r="I145" i="1"/>
  <c r="T145" i="1" s="1"/>
  <c r="AN145" i="1" s="1"/>
  <c r="AQ144" i="1"/>
  <c r="J146" i="1" l="1"/>
  <c r="U146" i="1" s="1"/>
  <c r="AO146" i="1" s="1"/>
  <c r="H146" i="1"/>
  <c r="S146" i="1" s="1"/>
  <c r="AM146" i="1" s="1"/>
  <c r="F146" i="1"/>
  <c r="Q146" i="1" s="1"/>
  <c r="AK146" i="1" s="1"/>
  <c r="A147" i="1"/>
  <c r="D146" i="1"/>
  <c r="O146" i="1" s="1"/>
  <c r="AI146" i="1" s="1"/>
  <c r="C146" i="1"/>
  <c r="N146" i="1" s="1"/>
  <c r="AH146" i="1" s="1"/>
  <c r="G146" i="1"/>
  <c r="R146" i="1" s="1"/>
  <c r="AL146" i="1" s="1"/>
  <c r="I146" i="1"/>
  <c r="T146" i="1" s="1"/>
  <c r="AN146" i="1" s="1"/>
  <c r="K146" i="1"/>
  <c r="V146" i="1" s="1"/>
  <c r="AP146" i="1" s="1"/>
  <c r="E146" i="1"/>
  <c r="P146" i="1" s="1"/>
  <c r="AJ146" i="1" s="1"/>
  <c r="AQ145" i="1"/>
  <c r="AQ146" i="1" l="1"/>
  <c r="C147" i="1"/>
  <c r="N147" i="1" s="1"/>
  <c r="AH147" i="1" s="1"/>
  <c r="H147" i="1"/>
  <c r="S147" i="1" s="1"/>
  <c r="AM147" i="1" s="1"/>
  <c r="D147" i="1"/>
  <c r="O147" i="1" s="1"/>
  <c r="AI147" i="1" s="1"/>
  <c r="K147" i="1"/>
  <c r="V147" i="1" s="1"/>
  <c r="AP147" i="1" s="1"/>
  <c r="I147" i="1"/>
  <c r="T147" i="1" s="1"/>
  <c r="AN147" i="1" s="1"/>
  <c r="A148" i="1"/>
  <c r="E147" i="1"/>
  <c r="P147" i="1" s="1"/>
  <c r="AJ147" i="1" s="1"/>
  <c r="F147" i="1"/>
  <c r="Q147" i="1" s="1"/>
  <c r="AK147" i="1" s="1"/>
  <c r="G147" i="1"/>
  <c r="R147" i="1" s="1"/>
  <c r="AL147" i="1" s="1"/>
  <c r="J147" i="1"/>
  <c r="U147" i="1" s="1"/>
  <c r="AO147" i="1" s="1"/>
  <c r="H148" i="1" l="1"/>
  <c r="S148" i="1" s="1"/>
  <c r="AM148" i="1" s="1"/>
  <c r="D148" i="1"/>
  <c r="O148" i="1" s="1"/>
  <c r="AI148" i="1" s="1"/>
  <c r="J148" i="1"/>
  <c r="U148" i="1" s="1"/>
  <c r="AO148" i="1" s="1"/>
  <c r="G148" i="1"/>
  <c r="R148" i="1" s="1"/>
  <c r="AL148" i="1" s="1"/>
  <c r="C148" i="1"/>
  <c r="N148" i="1" s="1"/>
  <c r="AH148" i="1" s="1"/>
  <c r="K148" i="1"/>
  <c r="V148" i="1" s="1"/>
  <c r="AP148" i="1" s="1"/>
  <c r="A149" i="1"/>
  <c r="F148" i="1"/>
  <c r="Q148" i="1" s="1"/>
  <c r="AK148" i="1" s="1"/>
  <c r="E148" i="1"/>
  <c r="P148" i="1" s="1"/>
  <c r="AJ148" i="1" s="1"/>
  <c r="I148" i="1"/>
  <c r="T148" i="1" s="1"/>
  <c r="AN148" i="1" s="1"/>
  <c r="AQ147" i="1"/>
  <c r="K149" i="1" l="1"/>
  <c r="V149" i="1" s="1"/>
  <c r="AP149" i="1" s="1"/>
  <c r="G149" i="1"/>
  <c r="R149" i="1" s="1"/>
  <c r="AL149" i="1" s="1"/>
  <c r="E149" i="1"/>
  <c r="P149" i="1" s="1"/>
  <c r="AJ149" i="1" s="1"/>
  <c r="J149" i="1"/>
  <c r="U149" i="1" s="1"/>
  <c r="AO149" i="1" s="1"/>
  <c r="A150" i="1"/>
  <c r="I149" i="1"/>
  <c r="T149" i="1" s="1"/>
  <c r="AN149" i="1" s="1"/>
  <c r="C149" i="1"/>
  <c r="N149" i="1" s="1"/>
  <c r="AH149" i="1" s="1"/>
  <c r="H149" i="1"/>
  <c r="S149" i="1" s="1"/>
  <c r="AM149" i="1" s="1"/>
  <c r="D149" i="1"/>
  <c r="O149" i="1" s="1"/>
  <c r="AI149" i="1" s="1"/>
  <c r="F149" i="1"/>
  <c r="Q149" i="1" s="1"/>
  <c r="AK149" i="1" s="1"/>
  <c r="AQ148" i="1"/>
  <c r="AQ149" i="1" l="1"/>
  <c r="F150" i="1"/>
  <c r="Q150" i="1" s="1"/>
  <c r="AK150" i="1" s="1"/>
  <c r="H150" i="1"/>
  <c r="S150" i="1" s="1"/>
  <c r="AM150" i="1" s="1"/>
  <c r="I150" i="1"/>
  <c r="T150" i="1" s="1"/>
  <c r="AN150" i="1" s="1"/>
  <c r="D150" i="1"/>
  <c r="O150" i="1" s="1"/>
  <c r="AI150" i="1" s="1"/>
  <c r="A151" i="1"/>
  <c r="E150" i="1"/>
  <c r="P150" i="1" s="1"/>
  <c r="AJ150" i="1" s="1"/>
  <c r="C150" i="1"/>
  <c r="N150" i="1" s="1"/>
  <c r="AH150" i="1" s="1"/>
  <c r="J150" i="1"/>
  <c r="U150" i="1" s="1"/>
  <c r="AO150" i="1" s="1"/>
  <c r="K150" i="1"/>
  <c r="V150" i="1" s="1"/>
  <c r="AP150" i="1" s="1"/>
  <c r="G150" i="1"/>
  <c r="R150" i="1" s="1"/>
  <c r="AL150" i="1" s="1"/>
  <c r="AQ150" i="1" l="1"/>
  <c r="H151" i="1"/>
  <c r="S151" i="1" s="1"/>
  <c r="AM151" i="1" s="1"/>
  <c r="E151" i="1"/>
  <c r="P151" i="1" s="1"/>
  <c r="AJ151" i="1" s="1"/>
  <c r="D151" i="1"/>
  <c r="O151" i="1" s="1"/>
  <c r="AI151" i="1" s="1"/>
  <c r="C151" i="1"/>
  <c r="N151" i="1" s="1"/>
  <c r="AH151" i="1" s="1"/>
  <c r="I151" i="1"/>
  <c r="T151" i="1" s="1"/>
  <c r="AN151" i="1" s="1"/>
  <c r="G151" i="1"/>
  <c r="R151" i="1" s="1"/>
  <c r="AL151" i="1" s="1"/>
  <c r="J151" i="1"/>
  <c r="U151" i="1" s="1"/>
  <c r="AO151" i="1" s="1"/>
  <c r="A152" i="1"/>
  <c r="K151" i="1"/>
  <c r="V151" i="1" s="1"/>
  <c r="AP151" i="1" s="1"/>
  <c r="F151" i="1"/>
  <c r="Q151" i="1" s="1"/>
  <c r="AK151" i="1" s="1"/>
  <c r="G152" i="1" l="1"/>
  <c r="R152" i="1" s="1"/>
  <c r="AL152" i="1" s="1"/>
  <c r="F152" i="1"/>
  <c r="Q152" i="1" s="1"/>
  <c r="AK152" i="1" s="1"/>
  <c r="H152" i="1"/>
  <c r="S152" i="1" s="1"/>
  <c r="AM152" i="1" s="1"/>
  <c r="A153" i="1"/>
  <c r="E152" i="1"/>
  <c r="P152" i="1" s="1"/>
  <c r="AJ152" i="1" s="1"/>
  <c r="I152" i="1"/>
  <c r="T152" i="1" s="1"/>
  <c r="AN152" i="1" s="1"/>
  <c r="D152" i="1"/>
  <c r="O152" i="1" s="1"/>
  <c r="AI152" i="1" s="1"/>
  <c r="J152" i="1"/>
  <c r="U152" i="1" s="1"/>
  <c r="AO152" i="1" s="1"/>
  <c r="K152" i="1"/>
  <c r="V152" i="1" s="1"/>
  <c r="AP152" i="1" s="1"/>
  <c r="C152" i="1"/>
  <c r="N152" i="1" s="1"/>
  <c r="AH152" i="1" s="1"/>
  <c r="AQ151" i="1"/>
  <c r="I153" i="1" l="1"/>
  <c r="T153" i="1" s="1"/>
  <c r="AN153" i="1" s="1"/>
  <c r="G153" i="1"/>
  <c r="R153" i="1" s="1"/>
  <c r="AL153" i="1" s="1"/>
  <c r="C153" i="1"/>
  <c r="N153" i="1" s="1"/>
  <c r="AH153" i="1" s="1"/>
  <c r="J153" i="1"/>
  <c r="U153" i="1" s="1"/>
  <c r="AO153" i="1" s="1"/>
  <c r="A154" i="1"/>
  <c r="D153" i="1"/>
  <c r="O153" i="1" s="1"/>
  <c r="AI153" i="1" s="1"/>
  <c r="E153" i="1"/>
  <c r="P153" i="1" s="1"/>
  <c r="AJ153" i="1" s="1"/>
  <c r="F153" i="1"/>
  <c r="Q153" i="1" s="1"/>
  <c r="AK153" i="1" s="1"/>
  <c r="K153" i="1"/>
  <c r="V153" i="1" s="1"/>
  <c r="AP153" i="1" s="1"/>
  <c r="H153" i="1"/>
  <c r="S153" i="1" s="1"/>
  <c r="AM153" i="1" s="1"/>
  <c r="AQ152" i="1"/>
  <c r="J154" i="1" l="1"/>
  <c r="U154" i="1" s="1"/>
  <c r="AO154" i="1" s="1"/>
  <c r="D154" i="1"/>
  <c r="O154" i="1" s="1"/>
  <c r="AI154" i="1" s="1"/>
  <c r="G154" i="1"/>
  <c r="R154" i="1" s="1"/>
  <c r="AL154" i="1" s="1"/>
  <c r="K154" i="1"/>
  <c r="V154" i="1" s="1"/>
  <c r="AP154" i="1" s="1"/>
  <c r="H154" i="1"/>
  <c r="S154" i="1" s="1"/>
  <c r="AM154" i="1" s="1"/>
  <c r="I154" i="1"/>
  <c r="T154" i="1" s="1"/>
  <c r="AN154" i="1" s="1"/>
  <c r="A155" i="1"/>
  <c r="E154" i="1"/>
  <c r="P154" i="1" s="1"/>
  <c r="AJ154" i="1" s="1"/>
  <c r="C154" i="1"/>
  <c r="N154" i="1" s="1"/>
  <c r="AH154" i="1" s="1"/>
  <c r="F154" i="1"/>
  <c r="Q154" i="1" s="1"/>
  <c r="AK154" i="1" s="1"/>
  <c r="AQ153" i="1"/>
  <c r="I155" i="1" l="1"/>
  <c r="T155" i="1" s="1"/>
  <c r="AN155" i="1" s="1"/>
  <c r="E155" i="1"/>
  <c r="P155" i="1" s="1"/>
  <c r="AJ155" i="1" s="1"/>
  <c r="K155" i="1"/>
  <c r="V155" i="1" s="1"/>
  <c r="AP155" i="1" s="1"/>
  <c r="G155" i="1"/>
  <c r="R155" i="1" s="1"/>
  <c r="AL155" i="1" s="1"/>
  <c r="A156" i="1"/>
  <c r="C155" i="1"/>
  <c r="N155" i="1" s="1"/>
  <c r="AH155" i="1" s="1"/>
  <c r="H155" i="1"/>
  <c r="S155" i="1" s="1"/>
  <c r="AM155" i="1" s="1"/>
  <c r="D155" i="1"/>
  <c r="O155" i="1" s="1"/>
  <c r="AI155" i="1" s="1"/>
  <c r="F155" i="1"/>
  <c r="Q155" i="1" s="1"/>
  <c r="AK155" i="1" s="1"/>
  <c r="J155" i="1"/>
  <c r="U155" i="1" s="1"/>
  <c r="AO155" i="1" s="1"/>
  <c r="AQ154" i="1"/>
  <c r="AQ155" i="1" l="1"/>
  <c r="K156" i="1"/>
  <c r="V156" i="1" s="1"/>
  <c r="AP156" i="1" s="1"/>
  <c r="C156" i="1"/>
  <c r="N156" i="1" s="1"/>
  <c r="AH156" i="1" s="1"/>
  <c r="G156" i="1"/>
  <c r="R156" i="1" s="1"/>
  <c r="AL156" i="1" s="1"/>
  <c r="H156" i="1"/>
  <c r="S156" i="1" s="1"/>
  <c r="AM156" i="1" s="1"/>
  <c r="A157" i="1"/>
  <c r="J156" i="1"/>
  <c r="U156" i="1" s="1"/>
  <c r="AO156" i="1" s="1"/>
  <c r="E156" i="1"/>
  <c r="P156" i="1" s="1"/>
  <c r="AJ156" i="1" s="1"/>
  <c r="D156" i="1"/>
  <c r="O156" i="1" s="1"/>
  <c r="AI156" i="1" s="1"/>
  <c r="I156" i="1"/>
  <c r="T156" i="1" s="1"/>
  <c r="AN156" i="1" s="1"/>
  <c r="F156" i="1"/>
  <c r="Q156" i="1" s="1"/>
  <c r="AK156" i="1" s="1"/>
  <c r="E157" i="1" l="1"/>
  <c r="P157" i="1" s="1"/>
  <c r="AJ157" i="1" s="1"/>
  <c r="C157" i="1"/>
  <c r="N157" i="1" s="1"/>
  <c r="AH157" i="1" s="1"/>
  <c r="J157" i="1"/>
  <c r="U157" i="1" s="1"/>
  <c r="AO157" i="1" s="1"/>
  <c r="I157" i="1"/>
  <c r="T157" i="1" s="1"/>
  <c r="AN157" i="1" s="1"/>
  <c r="A158" i="1"/>
  <c r="F157" i="1"/>
  <c r="Q157" i="1" s="1"/>
  <c r="AK157" i="1" s="1"/>
  <c r="D157" i="1"/>
  <c r="O157" i="1" s="1"/>
  <c r="AI157" i="1" s="1"/>
  <c r="K157" i="1"/>
  <c r="V157" i="1" s="1"/>
  <c r="AP157" i="1" s="1"/>
  <c r="H157" i="1"/>
  <c r="S157" i="1" s="1"/>
  <c r="AM157" i="1" s="1"/>
  <c r="G157" i="1"/>
  <c r="R157" i="1" s="1"/>
  <c r="AL157" i="1" s="1"/>
  <c r="AQ156" i="1"/>
  <c r="D158" i="1" l="1"/>
  <c r="O158" i="1" s="1"/>
  <c r="AI158" i="1" s="1"/>
  <c r="I158" i="1"/>
  <c r="T158" i="1" s="1"/>
  <c r="AN158" i="1" s="1"/>
  <c r="E158" i="1"/>
  <c r="P158" i="1" s="1"/>
  <c r="AJ158" i="1" s="1"/>
  <c r="F158" i="1"/>
  <c r="Q158" i="1" s="1"/>
  <c r="AK158" i="1" s="1"/>
  <c r="A159" i="1"/>
  <c r="J158" i="1"/>
  <c r="U158" i="1" s="1"/>
  <c r="AO158" i="1" s="1"/>
  <c r="H158" i="1"/>
  <c r="S158" i="1" s="1"/>
  <c r="AM158" i="1" s="1"/>
  <c r="C158" i="1"/>
  <c r="N158" i="1" s="1"/>
  <c r="AH158" i="1" s="1"/>
  <c r="K158" i="1"/>
  <c r="V158" i="1" s="1"/>
  <c r="AP158" i="1" s="1"/>
  <c r="G158" i="1"/>
  <c r="R158" i="1" s="1"/>
  <c r="AL158" i="1" s="1"/>
  <c r="AQ157" i="1"/>
  <c r="AQ158" i="1" l="1"/>
  <c r="H159" i="1"/>
  <c r="S159" i="1" s="1"/>
  <c r="AM159" i="1" s="1"/>
  <c r="G159" i="1"/>
  <c r="R159" i="1" s="1"/>
  <c r="AL159" i="1" s="1"/>
  <c r="C159" i="1"/>
  <c r="N159" i="1" s="1"/>
  <c r="AH159" i="1" s="1"/>
  <c r="K159" i="1"/>
  <c r="V159" i="1" s="1"/>
  <c r="AP159" i="1" s="1"/>
  <c r="D159" i="1"/>
  <c r="O159" i="1" s="1"/>
  <c r="AI159" i="1" s="1"/>
  <c r="A160" i="1"/>
  <c r="F159" i="1"/>
  <c r="Q159" i="1" s="1"/>
  <c r="AK159" i="1" s="1"/>
  <c r="I159" i="1"/>
  <c r="T159" i="1" s="1"/>
  <c r="AN159" i="1" s="1"/>
  <c r="J159" i="1"/>
  <c r="U159" i="1" s="1"/>
  <c r="AO159" i="1" s="1"/>
  <c r="E159" i="1"/>
  <c r="P159" i="1" s="1"/>
  <c r="AJ159" i="1" s="1"/>
  <c r="J160" i="1" l="1"/>
  <c r="U160" i="1" s="1"/>
  <c r="AO160" i="1" s="1"/>
  <c r="H160" i="1"/>
  <c r="S160" i="1" s="1"/>
  <c r="AM160" i="1" s="1"/>
  <c r="D160" i="1"/>
  <c r="O160" i="1" s="1"/>
  <c r="AI160" i="1" s="1"/>
  <c r="A161" i="1"/>
  <c r="F160" i="1"/>
  <c r="Q160" i="1" s="1"/>
  <c r="AK160" i="1" s="1"/>
  <c r="E160" i="1"/>
  <c r="P160" i="1" s="1"/>
  <c r="AJ160" i="1" s="1"/>
  <c r="K160" i="1"/>
  <c r="V160" i="1" s="1"/>
  <c r="AP160" i="1" s="1"/>
  <c r="I160" i="1"/>
  <c r="T160" i="1" s="1"/>
  <c r="AN160" i="1" s="1"/>
  <c r="G160" i="1"/>
  <c r="R160" i="1" s="1"/>
  <c r="AL160" i="1" s="1"/>
  <c r="C160" i="1"/>
  <c r="N160" i="1" s="1"/>
  <c r="AH160" i="1" s="1"/>
  <c r="AQ159" i="1"/>
  <c r="I161" i="1" l="1"/>
  <c r="T161" i="1" s="1"/>
  <c r="AN161" i="1" s="1"/>
  <c r="K161" i="1"/>
  <c r="V161" i="1" s="1"/>
  <c r="AP161" i="1" s="1"/>
  <c r="J161" i="1"/>
  <c r="U161" i="1" s="1"/>
  <c r="AO161" i="1" s="1"/>
  <c r="A162" i="1"/>
  <c r="F161" i="1"/>
  <c r="Q161" i="1" s="1"/>
  <c r="AK161" i="1" s="1"/>
  <c r="C161" i="1"/>
  <c r="N161" i="1" s="1"/>
  <c r="AH161" i="1" s="1"/>
  <c r="D161" i="1"/>
  <c r="O161" i="1" s="1"/>
  <c r="AI161" i="1" s="1"/>
  <c r="G161" i="1"/>
  <c r="R161" i="1" s="1"/>
  <c r="AL161" i="1" s="1"/>
  <c r="H161" i="1"/>
  <c r="S161" i="1" s="1"/>
  <c r="AM161" i="1" s="1"/>
  <c r="E161" i="1"/>
  <c r="P161" i="1" s="1"/>
  <c r="AJ161" i="1" s="1"/>
  <c r="AQ160" i="1"/>
  <c r="AQ161" i="1" l="1"/>
  <c r="J162" i="1"/>
  <c r="U162" i="1" s="1"/>
  <c r="AO162" i="1" s="1"/>
  <c r="F162" i="1"/>
  <c r="Q162" i="1" s="1"/>
  <c r="AK162" i="1" s="1"/>
  <c r="H162" i="1"/>
  <c r="S162" i="1" s="1"/>
  <c r="AM162" i="1" s="1"/>
  <c r="K162" i="1"/>
  <c r="V162" i="1" s="1"/>
  <c r="AP162" i="1" s="1"/>
  <c r="A163" i="1"/>
  <c r="D162" i="1"/>
  <c r="O162" i="1" s="1"/>
  <c r="AI162" i="1" s="1"/>
  <c r="C162" i="1"/>
  <c r="N162" i="1" s="1"/>
  <c r="AH162" i="1" s="1"/>
  <c r="G162" i="1"/>
  <c r="R162" i="1" s="1"/>
  <c r="AL162" i="1" s="1"/>
  <c r="I162" i="1"/>
  <c r="T162" i="1" s="1"/>
  <c r="AN162" i="1" s="1"/>
  <c r="E162" i="1"/>
  <c r="P162" i="1" s="1"/>
  <c r="AJ162" i="1" s="1"/>
  <c r="AQ162" i="1" l="1"/>
  <c r="D163" i="1"/>
  <c r="O163" i="1" s="1"/>
  <c r="AI163" i="1" s="1"/>
  <c r="C163" i="1"/>
  <c r="N163" i="1" s="1"/>
  <c r="AH163" i="1" s="1"/>
  <c r="H163" i="1"/>
  <c r="S163" i="1" s="1"/>
  <c r="AM163" i="1" s="1"/>
  <c r="I163" i="1"/>
  <c r="T163" i="1" s="1"/>
  <c r="AN163" i="1" s="1"/>
  <c r="K163" i="1"/>
  <c r="V163" i="1" s="1"/>
  <c r="AP163" i="1" s="1"/>
  <c r="E163" i="1"/>
  <c r="P163" i="1" s="1"/>
  <c r="AJ163" i="1" s="1"/>
  <c r="G163" i="1"/>
  <c r="R163" i="1" s="1"/>
  <c r="AL163" i="1" s="1"/>
  <c r="A164" i="1"/>
  <c r="F163" i="1"/>
  <c r="Q163" i="1" s="1"/>
  <c r="AK163" i="1" s="1"/>
  <c r="J163" i="1"/>
  <c r="U163" i="1" s="1"/>
  <c r="AO163" i="1" s="1"/>
  <c r="AQ163" i="1" l="1"/>
  <c r="H164" i="1"/>
  <c r="S164" i="1" s="1"/>
  <c r="AM164" i="1" s="1"/>
  <c r="F164" i="1"/>
  <c r="Q164" i="1" s="1"/>
  <c r="AK164" i="1" s="1"/>
  <c r="D164" i="1"/>
  <c r="O164" i="1" s="1"/>
  <c r="AI164" i="1" s="1"/>
  <c r="J164" i="1"/>
  <c r="U164" i="1" s="1"/>
  <c r="AO164" i="1" s="1"/>
  <c r="A165" i="1"/>
  <c r="K164" i="1"/>
  <c r="V164" i="1" s="1"/>
  <c r="AP164" i="1" s="1"/>
  <c r="E164" i="1"/>
  <c r="P164" i="1" s="1"/>
  <c r="AJ164" i="1" s="1"/>
  <c r="G164" i="1"/>
  <c r="R164" i="1" s="1"/>
  <c r="AL164" i="1" s="1"/>
  <c r="I164" i="1"/>
  <c r="T164" i="1" s="1"/>
  <c r="AN164" i="1" s="1"/>
  <c r="C164" i="1"/>
  <c r="N164" i="1" s="1"/>
  <c r="AH164" i="1" s="1"/>
  <c r="J165" i="1" l="1"/>
  <c r="U165" i="1" s="1"/>
  <c r="AO165" i="1" s="1"/>
  <c r="G165" i="1"/>
  <c r="R165" i="1" s="1"/>
  <c r="AL165" i="1" s="1"/>
  <c r="F165" i="1"/>
  <c r="Q165" i="1" s="1"/>
  <c r="AK165" i="1" s="1"/>
  <c r="K165" i="1"/>
  <c r="V165" i="1" s="1"/>
  <c r="AP165" i="1" s="1"/>
  <c r="H165" i="1"/>
  <c r="S165" i="1" s="1"/>
  <c r="AM165" i="1" s="1"/>
  <c r="D165" i="1"/>
  <c r="O165" i="1" s="1"/>
  <c r="AI165" i="1" s="1"/>
  <c r="A166" i="1"/>
  <c r="C165" i="1"/>
  <c r="N165" i="1" s="1"/>
  <c r="AH165" i="1" s="1"/>
  <c r="I165" i="1"/>
  <c r="T165" i="1" s="1"/>
  <c r="AN165" i="1" s="1"/>
  <c r="E165" i="1"/>
  <c r="P165" i="1" s="1"/>
  <c r="AJ165" i="1" s="1"/>
  <c r="AQ164" i="1"/>
  <c r="AQ165" i="1" l="1"/>
  <c r="F166" i="1"/>
  <c r="Q166" i="1" s="1"/>
  <c r="AK166" i="1" s="1"/>
  <c r="D166" i="1"/>
  <c r="O166" i="1" s="1"/>
  <c r="AI166" i="1" s="1"/>
  <c r="I166" i="1"/>
  <c r="T166" i="1" s="1"/>
  <c r="AN166" i="1" s="1"/>
  <c r="K166" i="1"/>
  <c r="V166" i="1" s="1"/>
  <c r="AP166" i="1" s="1"/>
  <c r="H166" i="1"/>
  <c r="S166" i="1" s="1"/>
  <c r="AM166" i="1" s="1"/>
  <c r="C166" i="1"/>
  <c r="N166" i="1" s="1"/>
  <c r="AH166" i="1" s="1"/>
  <c r="A167" i="1"/>
  <c r="E166" i="1"/>
  <c r="P166" i="1" s="1"/>
  <c r="AJ166" i="1" s="1"/>
  <c r="G166" i="1"/>
  <c r="R166" i="1" s="1"/>
  <c r="AL166" i="1" s="1"/>
  <c r="J166" i="1"/>
  <c r="U166" i="1" s="1"/>
  <c r="AO166" i="1" s="1"/>
  <c r="AQ166" i="1" l="1"/>
  <c r="H167" i="1"/>
  <c r="S167" i="1" s="1"/>
  <c r="AM167" i="1" s="1"/>
  <c r="E167" i="1"/>
  <c r="P167" i="1" s="1"/>
  <c r="AJ167" i="1" s="1"/>
  <c r="F167" i="1"/>
  <c r="Q167" i="1" s="1"/>
  <c r="AK167" i="1" s="1"/>
  <c r="C167" i="1"/>
  <c r="N167" i="1" s="1"/>
  <c r="AH167" i="1" s="1"/>
  <c r="K167" i="1"/>
  <c r="V167" i="1" s="1"/>
  <c r="AP167" i="1" s="1"/>
  <c r="G167" i="1"/>
  <c r="R167" i="1" s="1"/>
  <c r="AL167" i="1" s="1"/>
  <c r="D167" i="1"/>
  <c r="O167" i="1" s="1"/>
  <c r="AI167" i="1" s="1"/>
  <c r="I167" i="1"/>
  <c r="T167" i="1" s="1"/>
  <c r="AN167" i="1" s="1"/>
  <c r="A168" i="1"/>
  <c r="J167" i="1"/>
  <c r="U167" i="1" s="1"/>
  <c r="AO167" i="1" s="1"/>
  <c r="AQ167" i="1" l="1"/>
  <c r="J168" i="1"/>
  <c r="U168" i="1" s="1"/>
  <c r="AO168" i="1" s="1"/>
  <c r="G168" i="1"/>
  <c r="R168" i="1" s="1"/>
  <c r="AL168" i="1" s="1"/>
  <c r="F168" i="1"/>
  <c r="Q168" i="1" s="1"/>
  <c r="AK168" i="1" s="1"/>
  <c r="K168" i="1"/>
  <c r="V168" i="1" s="1"/>
  <c r="AP168" i="1" s="1"/>
  <c r="A169" i="1"/>
  <c r="H168" i="1"/>
  <c r="S168" i="1" s="1"/>
  <c r="AM168" i="1" s="1"/>
  <c r="E168" i="1"/>
  <c r="P168" i="1" s="1"/>
  <c r="AJ168" i="1" s="1"/>
  <c r="C168" i="1"/>
  <c r="N168" i="1" s="1"/>
  <c r="AH168" i="1" s="1"/>
  <c r="I168" i="1"/>
  <c r="T168" i="1" s="1"/>
  <c r="AN168" i="1" s="1"/>
  <c r="D168" i="1"/>
  <c r="O168" i="1" s="1"/>
  <c r="AI168" i="1" s="1"/>
  <c r="C169" i="1" l="1"/>
  <c r="N169" i="1" s="1"/>
  <c r="AH169" i="1" s="1"/>
  <c r="I169" i="1"/>
  <c r="T169" i="1" s="1"/>
  <c r="AN169" i="1" s="1"/>
  <c r="G169" i="1"/>
  <c r="R169" i="1" s="1"/>
  <c r="AL169" i="1" s="1"/>
  <c r="A170" i="1"/>
  <c r="E169" i="1"/>
  <c r="P169" i="1" s="1"/>
  <c r="AJ169" i="1" s="1"/>
  <c r="D169" i="1"/>
  <c r="O169" i="1" s="1"/>
  <c r="AI169" i="1" s="1"/>
  <c r="J169" i="1"/>
  <c r="U169" i="1" s="1"/>
  <c r="AO169" i="1" s="1"/>
  <c r="H169" i="1"/>
  <c r="S169" i="1" s="1"/>
  <c r="AM169" i="1" s="1"/>
  <c r="K169" i="1"/>
  <c r="V169" i="1" s="1"/>
  <c r="AP169" i="1" s="1"/>
  <c r="F169" i="1"/>
  <c r="Q169" i="1" s="1"/>
  <c r="AK169" i="1" s="1"/>
  <c r="AQ168" i="1"/>
  <c r="E170" i="1" l="1"/>
  <c r="P170" i="1" s="1"/>
  <c r="AJ170" i="1" s="1"/>
  <c r="H170" i="1"/>
  <c r="S170" i="1" s="1"/>
  <c r="AM170" i="1" s="1"/>
  <c r="D170" i="1"/>
  <c r="O170" i="1" s="1"/>
  <c r="AI170" i="1" s="1"/>
  <c r="I170" i="1"/>
  <c r="T170" i="1" s="1"/>
  <c r="AN170" i="1" s="1"/>
  <c r="F170" i="1"/>
  <c r="Q170" i="1" s="1"/>
  <c r="AK170" i="1" s="1"/>
  <c r="A171" i="1"/>
  <c r="J170" i="1"/>
  <c r="U170" i="1" s="1"/>
  <c r="AO170" i="1" s="1"/>
  <c r="C170" i="1"/>
  <c r="N170" i="1" s="1"/>
  <c r="AH170" i="1" s="1"/>
  <c r="K170" i="1"/>
  <c r="V170" i="1" s="1"/>
  <c r="AP170" i="1" s="1"/>
  <c r="G170" i="1"/>
  <c r="R170" i="1" s="1"/>
  <c r="AL170" i="1" s="1"/>
  <c r="AQ169" i="1"/>
  <c r="AQ170" i="1" l="1"/>
  <c r="I171" i="1"/>
  <c r="T171" i="1" s="1"/>
  <c r="AN171" i="1" s="1"/>
  <c r="G171" i="1"/>
  <c r="R171" i="1" s="1"/>
  <c r="AL171" i="1" s="1"/>
  <c r="E171" i="1"/>
  <c r="P171" i="1" s="1"/>
  <c r="AJ171" i="1" s="1"/>
  <c r="A172" i="1"/>
  <c r="F171" i="1"/>
  <c r="Q171" i="1" s="1"/>
  <c r="AK171" i="1" s="1"/>
  <c r="H171" i="1"/>
  <c r="S171" i="1" s="1"/>
  <c r="AM171" i="1" s="1"/>
  <c r="D171" i="1"/>
  <c r="O171" i="1" s="1"/>
  <c r="AI171" i="1" s="1"/>
  <c r="C171" i="1"/>
  <c r="N171" i="1" s="1"/>
  <c r="AH171" i="1" s="1"/>
  <c r="J171" i="1"/>
  <c r="U171" i="1" s="1"/>
  <c r="AO171" i="1" s="1"/>
  <c r="K171" i="1"/>
  <c r="V171" i="1" s="1"/>
  <c r="AP171" i="1" s="1"/>
  <c r="AQ171" i="1" l="1"/>
  <c r="K172" i="1"/>
  <c r="V172" i="1" s="1"/>
  <c r="AP172" i="1" s="1"/>
  <c r="F172" i="1"/>
  <c r="Q172" i="1" s="1"/>
  <c r="AK172" i="1" s="1"/>
  <c r="C172" i="1"/>
  <c r="N172" i="1" s="1"/>
  <c r="AH172" i="1" s="1"/>
  <c r="G172" i="1"/>
  <c r="R172" i="1" s="1"/>
  <c r="AL172" i="1" s="1"/>
  <c r="J172" i="1"/>
  <c r="U172" i="1" s="1"/>
  <c r="AO172" i="1" s="1"/>
  <c r="H172" i="1"/>
  <c r="S172" i="1" s="1"/>
  <c r="AM172" i="1" s="1"/>
  <c r="A173" i="1"/>
  <c r="E172" i="1"/>
  <c r="P172" i="1" s="1"/>
  <c r="AJ172" i="1" s="1"/>
  <c r="D172" i="1"/>
  <c r="O172" i="1" s="1"/>
  <c r="AI172" i="1" s="1"/>
  <c r="I172" i="1"/>
  <c r="T172" i="1" s="1"/>
  <c r="AN172" i="1" s="1"/>
  <c r="C173" i="1" l="1"/>
  <c r="N173" i="1" s="1"/>
  <c r="AH173" i="1" s="1"/>
  <c r="I173" i="1"/>
  <c r="T173" i="1" s="1"/>
  <c r="AN173" i="1" s="1"/>
  <c r="K173" i="1"/>
  <c r="V173" i="1" s="1"/>
  <c r="AP173" i="1" s="1"/>
  <c r="G173" i="1"/>
  <c r="R173" i="1" s="1"/>
  <c r="AL173" i="1" s="1"/>
  <c r="J173" i="1"/>
  <c r="U173" i="1" s="1"/>
  <c r="AO173" i="1" s="1"/>
  <c r="H173" i="1"/>
  <c r="S173" i="1" s="1"/>
  <c r="AM173" i="1" s="1"/>
  <c r="A174" i="1"/>
  <c r="F173" i="1"/>
  <c r="Q173" i="1" s="1"/>
  <c r="AK173" i="1" s="1"/>
  <c r="D173" i="1"/>
  <c r="O173" i="1" s="1"/>
  <c r="AI173" i="1" s="1"/>
  <c r="E173" i="1"/>
  <c r="P173" i="1" s="1"/>
  <c r="AJ173" i="1" s="1"/>
  <c r="AQ172" i="1"/>
  <c r="I174" i="1" l="1"/>
  <c r="T174" i="1" s="1"/>
  <c r="AN174" i="1" s="1"/>
  <c r="F174" i="1"/>
  <c r="Q174" i="1" s="1"/>
  <c r="AK174" i="1" s="1"/>
  <c r="E174" i="1"/>
  <c r="P174" i="1" s="1"/>
  <c r="AJ174" i="1" s="1"/>
  <c r="A175" i="1"/>
  <c r="J174" i="1"/>
  <c r="U174" i="1" s="1"/>
  <c r="AO174" i="1" s="1"/>
  <c r="D174" i="1"/>
  <c r="O174" i="1" s="1"/>
  <c r="AI174" i="1" s="1"/>
  <c r="C174" i="1"/>
  <c r="N174" i="1" s="1"/>
  <c r="AH174" i="1" s="1"/>
  <c r="H174" i="1"/>
  <c r="S174" i="1" s="1"/>
  <c r="AM174" i="1" s="1"/>
  <c r="G174" i="1"/>
  <c r="R174" i="1" s="1"/>
  <c r="AL174" i="1" s="1"/>
  <c r="K174" i="1"/>
  <c r="V174" i="1" s="1"/>
  <c r="AP174" i="1" s="1"/>
  <c r="AQ173" i="1"/>
  <c r="AQ174" i="1" l="1"/>
  <c r="K175" i="1"/>
  <c r="V175" i="1" s="1"/>
  <c r="AP175" i="1" s="1"/>
  <c r="H175" i="1"/>
  <c r="S175" i="1" s="1"/>
  <c r="AM175" i="1" s="1"/>
  <c r="C175" i="1"/>
  <c r="N175" i="1" s="1"/>
  <c r="AH175" i="1" s="1"/>
  <c r="G175" i="1"/>
  <c r="R175" i="1" s="1"/>
  <c r="AL175" i="1" s="1"/>
  <c r="A176" i="1"/>
  <c r="I175" i="1"/>
  <c r="T175" i="1" s="1"/>
  <c r="AN175" i="1" s="1"/>
  <c r="F175" i="1"/>
  <c r="Q175" i="1" s="1"/>
  <c r="AK175" i="1" s="1"/>
  <c r="D175" i="1"/>
  <c r="O175" i="1" s="1"/>
  <c r="AI175" i="1" s="1"/>
  <c r="J175" i="1"/>
  <c r="U175" i="1" s="1"/>
  <c r="AO175" i="1" s="1"/>
  <c r="E175" i="1"/>
  <c r="P175" i="1" s="1"/>
  <c r="AJ175" i="1" s="1"/>
  <c r="C176" i="1" l="1"/>
  <c r="N176" i="1" s="1"/>
  <c r="AH176" i="1" s="1"/>
  <c r="D176" i="1"/>
  <c r="O176" i="1" s="1"/>
  <c r="AI176" i="1" s="1"/>
  <c r="H176" i="1"/>
  <c r="S176" i="1" s="1"/>
  <c r="AM176" i="1" s="1"/>
  <c r="J176" i="1"/>
  <c r="U176" i="1" s="1"/>
  <c r="AO176" i="1" s="1"/>
  <c r="G176" i="1"/>
  <c r="R176" i="1" s="1"/>
  <c r="AL176" i="1" s="1"/>
  <c r="A177" i="1"/>
  <c r="F176" i="1"/>
  <c r="Q176" i="1" s="1"/>
  <c r="AK176" i="1" s="1"/>
  <c r="E176" i="1"/>
  <c r="P176" i="1" s="1"/>
  <c r="AJ176" i="1" s="1"/>
  <c r="K176" i="1"/>
  <c r="V176" i="1" s="1"/>
  <c r="AP176" i="1" s="1"/>
  <c r="I176" i="1"/>
  <c r="T176" i="1" s="1"/>
  <c r="AN176" i="1" s="1"/>
  <c r="AQ175" i="1"/>
  <c r="F177" i="1" l="1"/>
  <c r="Q177" i="1" s="1"/>
  <c r="AK177" i="1" s="1"/>
  <c r="E177" i="1"/>
  <c r="P177" i="1" s="1"/>
  <c r="AJ177" i="1" s="1"/>
  <c r="J177" i="1"/>
  <c r="U177" i="1" s="1"/>
  <c r="AO177" i="1" s="1"/>
  <c r="G177" i="1"/>
  <c r="R177" i="1" s="1"/>
  <c r="AL177" i="1" s="1"/>
  <c r="K177" i="1"/>
  <c r="V177" i="1" s="1"/>
  <c r="AP177" i="1" s="1"/>
  <c r="H177" i="1"/>
  <c r="S177" i="1" s="1"/>
  <c r="AM177" i="1" s="1"/>
  <c r="I177" i="1"/>
  <c r="T177" i="1" s="1"/>
  <c r="AN177" i="1" s="1"/>
  <c r="A178" i="1"/>
  <c r="D177" i="1"/>
  <c r="O177" i="1" s="1"/>
  <c r="AI177" i="1" s="1"/>
  <c r="C177" i="1"/>
  <c r="N177" i="1" s="1"/>
  <c r="AH177" i="1" s="1"/>
  <c r="AQ176" i="1"/>
  <c r="E178" i="1" l="1"/>
  <c r="P178" i="1" s="1"/>
  <c r="AJ178" i="1" s="1"/>
  <c r="J178" i="1"/>
  <c r="U178" i="1" s="1"/>
  <c r="AO178" i="1" s="1"/>
  <c r="H178" i="1"/>
  <c r="S178" i="1" s="1"/>
  <c r="AM178" i="1" s="1"/>
  <c r="I178" i="1"/>
  <c r="T178" i="1" s="1"/>
  <c r="AN178" i="1" s="1"/>
  <c r="F178" i="1"/>
  <c r="Q178" i="1" s="1"/>
  <c r="AK178" i="1" s="1"/>
  <c r="G178" i="1"/>
  <c r="R178" i="1" s="1"/>
  <c r="AL178" i="1" s="1"/>
  <c r="A179" i="1"/>
  <c r="D178" i="1"/>
  <c r="O178" i="1" s="1"/>
  <c r="AI178" i="1" s="1"/>
  <c r="K178" i="1"/>
  <c r="V178" i="1" s="1"/>
  <c r="AP178" i="1" s="1"/>
  <c r="C178" i="1"/>
  <c r="N178" i="1" s="1"/>
  <c r="AH178" i="1" s="1"/>
  <c r="AQ177" i="1"/>
  <c r="H179" i="1" l="1"/>
  <c r="S179" i="1" s="1"/>
  <c r="AM179" i="1" s="1"/>
  <c r="G179" i="1"/>
  <c r="R179" i="1" s="1"/>
  <c r="AL179" i="1" s="1"/>
  <c r="D179" i="1"/>
  <c r="O179" i="1" s="1"/>
  <c r="AI179" i="1" s="1"/>
  <c r="E179" i="1"/>
  <c r="P179" i="1" s="1"/>
  <c r="AJ179" i="1" s="1"/>
  <c r="J179" i="1"/>
  <c r="U179" i="1" s="1"/>
  <c r="AO179" i="1" s="1"/>
  <c r="A180" i="1"/>
  <c r="F179" i="1"/>
  <c r="Q179" i="1" s="1"/>
  <c r="AK179" i="1" s="1"/>
  <c r="K179" i="1"/>
  <c r="V179" i="1" s="1"/>
  <c r="AP179" i="1" s="1"/>
  <c r="I179" i="1"/>
  <c r="T179" i="1" s="1"/>
  <c r="AN179" i="1" s="1"/>
  <c r="C179" i="1"/>
  <c r="N179" i="1" s="1"/>
  <c r="AH179" i="1" s="1"/>
  <c r="AQ178" i="1"/>
  <c r="C180" i="1" l="1"/>
  <c r="N180" i="1" s="1"/>
  <c r="AH180" i="1" s="1"/>
  <c r="G180" i="1"/>
  <c r="R180" i="1" s="1"/>
  <c r="AL180" i="1" s="1"/>
  <c r="K180" i="1"/>
  <c r="V180" i="1" s="1"/>
  <c r="AP180" i="1" s="1"/>
  <c r="H180" i="1"/>
  <c r="S180" i="1" s="1"/>
  <c r="AM180" i="1" s="1"/>
  <c r="D180" i="1"/>
  <c r="O180" i="1" s="1"/>
  <c r="AI180" i="1" s="1"/>
  <c r="A181" i="1"/>
  <c r="E180" i="1"/>
  <c r="P180" i="1" s="1"/>
  <c r="AJ180" i="1" s="1"/>
  <c r="I180" i="1"/>
  <c r="T180" i="1" s="1"/>
  <c r="AN180" i="1" s="1"/>
  <c r="F180" i="1"/>
  <c r="Q180" i="1" s="1"/>
  <c r="AK180" i="1" s="1"/>
  <c r="J180" i="1"/>
  <c r="U180" i="1" s="1"/>
  <c r="AO180" i="1" s="1"/>
  <c r="AQ179" i="1"/>
  <c r="F181" i="1" l="1"/>
  <c r="Q181" i="1" s="1"/>
  <c r="AK181" i="1" s="1"/>
  <c r="J181" i="1"/>
  <c r="U181" i="1" s="1"/>
  <c r="AO181" i="1" s="1"/>
  <c r="C181" i="1"/>
  <c r="N181" i="1" s="1"/>
  <c r="AH181" i="1" s="1"/>
  <c r="A182" i="1"/>
  <c r="H181" i="1"/>
  <c r="S181" i="1" s="1"/>
  <c r="AM181" i="1" s="1"/>
  <c r="G181" i="1"/>
  <c r="R181" i="1" s="1"/>
  <c r="AL181" i="1" s="1"/>
  <c r="K181" i="1"/>
  <c r="V181" i="1" s="1"/>
  <c r="AP181" i="1" s="1"/>
  <c r="E181" i="1"/>
  <c r="P181" i="1" s="1"/>
  <c r="AJ181" i="1" s="1"/>
  <c r="D181" i="1"/>
  <c r="O181" i="1" s="1"/>
  <c r="AI181" i="1" s="1"/>
  <c r="I181" i="1"/>
  <c r="T181" i="1" s="1"/>
  <c r="AN181" i="1" s="1"/>
  <c r="AQ180" i="1"/>
  <c r="I182" i="1" l="1"/>
  <c r="T182" i="1" s="1"/>
  <c r="AN182" i="1" s="1"/>
  <c r="C182" i="1"/>
  <c r="N182" i="1" s="1"/>
  <c r="AH182" i="1" s="1"/>
  <c r="J182" i="1"/>
  <c r="U182" i="1" s="1"/>
  <c r="AO182" i="1" s="1"/>
  <c r="A183" i="1"/>
  <c r="G182" i="1"/>
  <c r="R182" i="1" s="1"/>
  <c r="AL182" i="1" s="1"/>
  <c r="D182" i="1"/>
  <c r="O182" i="1" s="1"/>
  <c r="AI182" i="1" s="1"/>
  <c r="K182" i="1"/>
  <c r="V182" i="1" s="1"/>
  <c r="AP182" i="1" s="1"/>
  <c r="F182" i="1"/>
  <c r="Q182" i="1" s="1"/>
  <c r="AK182" i="1" s="1"/>
  <c r="E182" i="1"/>
  <c r="P182" i="1" s="1"/>
  <c r="AJ182" i="1" s="1"/>
  <c r="H182" i="1"/>
  <c r="S182" i="1" s="1"/>
  <c r="AM182" i="1" s="1"/>
  <c r="AQ181" i="1"/>
  <c r="D183" i="1" l="1"/>
  <c r="O183" i="1" s="1"/>
  <c r="AI183" i="1" s="1"/>
  <c r="G183" i="1"/>
  <c r="R183" i="1" s="1"/>
  <c r="AL183" i="1" s="1"/>
  <c r="E183" i="1"/>
  <c r="P183" i="1" s="1"/>
  <c r="AJ183" i="1" s="1"/>
  <c r="H183" i="1"/>
  <c r="S183" i="1" s="1"/>
  <c r="AM183" i="1" s="1"/>
  <c r="I183" i="1"/>
  <c r="T183" i="1" s="1"/>
  <c r="AN183" i="1" s="1"/>
  <c r="A184" i="1"/>
  <c r="J183" i="1"/>
  <c r="U183" i="1" s="1"/>
  <c r="AO183" i="1" s="1"/>
  <c r="C183" i="1"/>
  <c r="N183" i="1" s="1"/>
  <c r="AH183" i="1" s="1"/>
  <c r="F183" i="1"/>
  <c r="Q183" i="1" s="1"/>
  <c r="AK183" i="1" s="1"/>
  <c r="K183" i="1"/>
  <c r="V183" i="1" s="1"/>
  <c r="AP183" i="1" s="1"/>
  <c r="AQ182" i="1"/>
  <c r="AQ183" i="1" l="1"/>
  <c r="H184" i="1"/>
  <c r="S184" i="1" s="1"/>
  <c r="AM184" i="1" s="1"/>
  <c r="D184" i="1"/>
  <c r="O184" i="1" s="1"/>
  <c r="AI184" i="1" s="1"/>
  <c r="C184" i="1"/>
  <c r="N184" i="1" s="1"/>
  <c r="AH184" i="1" s="1"/>
  <c r="G184" i="1"/>
  <c r="R184" i="1" s="1"/>
  <c r="AL184" i="1" s="1"/>
  <c r="K184" i="1"/>
  <c r="V184" i="1" s="1"/>
  <c r="AP184" i="1" s="1"/>
  <c r="A185" i="1"/>
  <c r="E184" i="1"/>
  <c r="P184" i="1" s="1"/>
  <c r="AJ184" i="1" s="1"/>
  <c r="F184" i="1"/>
  <c r="Q184" i="1" s="1"/>
  <c r="AK184" i="1" s="1"/>
  <c r="J184" i="1"/>
  <c r="U184" i="1" s="1"/>
  <c r="AO184" i="1" s="1"/>
  <c r="I184" i="1"/>
  <c r="T184" i="1" s="1"/>
  <c r="AN184" i="1" s="1"/>
  <c r="F185" i="1" l="1"/>
  <c r="Q185" i="1" s="1"/>
  <c r="AK185" i="1" s="1"/>
  <c r="J185" i="1"/>
  <c r="U185" i="1" s="1"/>
  <c r="AO185" i="1" s="1"/>
  <c r="G185" i="1"/>
  <c r="R185" i="1" s="1"/>
  <c r="AL185" i="1" s="1"/>
  <c r="A186" i="1"/>
  <c r="C185" i="1"/>
  <c r="N185" i="1" s="1"/>
  <c r="AH185" i="1" s="1"/>
  <c r="H185" i="1"/>
  <c r="S185" i="1" s="1"/>
  <c r="AM185" i="1" s="1"/>
  <c r="K185" i="1"/>
  <c r="V185" i="1" s="1"/>
  <c r="AP185" i="1" s="1"/>
  <c r="E185" i="1"/>
  <c r="P185" i="1" s="1"/>
  <c r="AJ185" i="1" s="1"/>
  <c r="D185" i="1"/>
  <c r="O185" i="1" s="1"/>
  <c r="AI185" i="1" s="1"/>
  <c r="I185" i="1"/>
  <c r="T185" i="1" s="1"/>
  <c r="AN185" i="1" s="1"/>
  <c r="AQ184" i="1"/>
  <c r="AQ185" i="1" l="1"/>
  <c r="I186" i="1"/>
  <c r="T186" i="1" s="1"/>
  <c r="AN186" i="1" s="1"/>
  <c r="E186" i="1"/>
  <c r="P186" i="1" s="1"/>
  <c r="AJ186" i="1" s="1"/>
  <c r="J186" i="1"/>
  <c r="U186" i="1" s="1"/>
  <c r="AO186" i="1" s="1"/>
  <c r="K186" i="1"/>
  <c r="V186" i="1" s="1"/>
  <c r="AP186" i="1" s="1"/>
  <c r="A187" i="1"/>
  <c r="C186" i="1"/>
  <c r="N186" i="1" s="1"/>
  <c r="AH186" i="1" s="1"/>
  <c r="D186" i="1"/>
  <c r="O186" i="1" s="1"/>
  <c r="AI186" i="1" s="1"/>
  <c r="G186" i="1"/>
  <c r="R186" i="1" s="1"/>
  <c r="AL186" i="1" s="1"/>
  <c r="F186" i="1"/>
  <c r="Q186" i="1" s="1"/>
  <c r="AK186" i="1" s="1"/>
  <c r="H186" i="1"/>
  <c r="S186" i="1" s="1"/>
  <c r="AM186" i="1" s="1"/>
  <c r="AQ186" i="1" l="1"/>
  <c r="E187" i="1"/>
  <c r="P187" i="1" s="1"/>
  <c r="AJ187" i="1" s="1"/>
  <c r="H187" i="1"/>
  <c r="S187" i="1" s="1"/>
  <c r="AM187" i="1" s="1"/>
  <c r="D187" i="1"/>
  <c r="O187" i="1" s="1"/>
  <c r="AI187" i="1" s="1"/>
  <c r="C187" i="1"/>
  <c r="N187" i="1" s="1"/>
  <c r="AH187" i="1" s="1"/>
  <c r="J187" i="1"/>
  <c r="U187" i="1" s="1"/>
  <c r="AO187" i="1" s="1"/>
  <c r="K187" i="1"/>
  <c r="V187" i="1" s="1"/>
  <c r="AP187" i="1" s="1"/>
  <c r="I187" i="1"/>
  <c r="T187" i="1" s="1"/>
  <c r="AN187" i="1" s="1"/>
  <c r="A188" i="1"/>
  <c r="F187" i="1"/>
  <c r="Q187" i="1" s="1"/>
  <c r="AK187" i="1" s="1"/>
  <c r="G187" i="1"/>
  <c r="R187" i="1" s="1"/>
  <c r="AL187" i="1" s="1"/>
  <c r="AQ187" i="1" l="1"/>
  <c r="C188" i="1"/>
  <c r="N188" i="1" s="1"/>
  <c r="AH188" i="1" s="1"/>
  <c r="G188" i="1"/>
  <c r="R188" i="1" s="1"/>
  <c r="AL188" i="1" s="1"/>
  <c r="J188" i="1"/>
  <c r="U188" i="1" s="1"/>
  <c r="AO188" i="1" s="1"/>
  <c r="K188" i="1"/>
  <c r="V188" i="1" s="1"/>
  <c r="AP188" i="1" s="1"/>
  <c r="D188" i="1"/>
  <c r="O188" i="1" s="1"/>
  <c r="AI188" i="1" s="1"/>
  <c r="H188" i="1"/>
  <c r="S188" i="1" s="1"/>
  <c r="AM188" i="1" s="1"/>
  <c r="F188" i="1"/>
  <c r="Q188" i="1" s="1"/>
  <c r="AK188" i="1" s="1"/>
  <c r="A189" i="1"/>
  <c r="E188" i="1"/>
  <c r="P188" i="1" s="1"/>
  <c r="AJ188" i="1" s="1"/>
  <c r="I188" i="1"/>
  <c r="T188" i="1" s="1"/>
  <c r="AN188" i="1" s="1"/>
  <c r="AQ188" i="1" l="1"/>
  <c r="K189" i="1"/>
  <c r="V189" i="1" s="1"/>
  <c r="AP189" i="1" s="1"/>
  <c r="A190" i="1"/>
  <c r="D189" i="1"/>
  <c r="O189" i="1" s="1"/>
  <c r="AI189" i="1" s="1"/>
  <c r="H189" i="1"/>
  <c r="S189" i="1" s="1"/>
  <c r="AM189" i="1" s="1"/>
  <c r="I189" i="1"/>
  <c r="T189" i="1" s="1"/>
  <c r="AN189" i="1" s="1"/>
  <c r="F189" i="1"/>
  <c r="Q189" i="1" s="1"/>
  <c r="AK189" i="1" s="1"/>
  <c r="J189" i="1"/>
  <c r="U189" i="1" s="1"/>
  <c r="AO189" i="1" s="1"/>
  <c r="G189" i="1"/>
  <c r="R189" i="1" s="1"/>
  <c r="AL189" i="1" s="1"/>
  <c r="E189" i="1"/>
  <c r="P189" i="1" s="1"/>
  <c r="AJ189" i="1" s="1"/>
  <c r="C189" i="1"/>
  <c r="N189" i="1" s="1"/>
  <c r="AH189" i="1" s="1"/>
  <c r="AQ189" i="1" l="1"/>
  <c r="E190" i="1"/>
  <c r="P190" i="1" s="1"/>
  <c r="AJ190" i="1" s="1"/>
  <c r="I190" i="1"/>
  <c r="T190" i="1" s="1"/>
  <c r="AN190" i="1" s="1"/>
  <c r="F190" i="1"/>
  <c r="Q190" i="1" s="1"/>
  <c r="AK190" i="1" s="1"/>
  <c r="K190" i="1"/>
  <c r="V190" i="1" s="1"/>
  <c r="AP190" i="1" s="1"/>
  <c r="G190" i="1"/>
  <c r="R190" i="1" s="1"/>
  <c r="AL190" i="1" s="1"/>
  <c r="C190" i="1"/>
  <c r="N190" i="1" s="1"/>
  <c r="AH190" i="1" s="1"/>
  <c r="A191" i="1"/>
  <c r="D190" i="1"/>
  <c r="O190" i="1" s="1"/>
  <c r="AI190" i="1" s="1"/>
  <c r="H190" i="1"/>
  <c r="S190" i="1" s="1"/>
  <c r="AM190" i="1" s="1"/>
  <c r="J190" i="1"/>
  <c r="U190" i="1" s="1"/>
  <c r="AO190" i="1" s="1"/>
  <c r="AQ190" i="1" l="1"/>
  <c r="I191" i="1"/>
  <c r="T191" i="1" s="1"/>
  <c r="AN191" i="1" s="1"/>
  <c r="D191" i="1"/>
  <c r="O191" i="1" s="1"/>
  <c r="AI191" i="1" s="1"/>
  <c r="H191" i="1"/>
  <c r="S191" i="1" s="1"/>
  <c r="AM191" i="1" s="1"/>
  <c r="E191" i="1"/>
  <c r="P191" i="1" s="1"/>
  <c r="AJ191" i="1" s="1"/>
  <c r="A192" i="1"/>
  <c r="F191" i="1"/>
  <c r="Q191" i="1" s="1"/>
  <c r="AK191" i="1" s="1"/>
  <c r="G191" i="1"/>
  <c r="R191" i="1" s="1"/>
  <c r="AL191" i="1" s="1"/>
  <c r="K191" i="1"/>
  <c r="V191" i="1" s="1"/>
  <c r="AP191" i="1" s="1"/>
  <c r="C191" i="1"/>
  <c r="N191" i="1" s="1"/>
  <c r="AH191" i="1" s="1"/>
  <c r="J191" i="1"/>
  <c r="U191" i="1" s="1"/>
  <c r="AO191" i="1" s="1"/>
  <c r="C192" i="1" l="1"/>
  <c r="N192" i="1" s="1"/>
  <c r="AH192" i="1" s="1"/>
  <c r="G192" i="1"/>
  <c r="R192" i="1" s="1"/>
  <c r="AL192" i="1" s="1"/>
  <c r="K192" i="1"/>
  <c r="V192" i="1" s="1"/>
  <c r="AP192" i="1" s="1"/>
  <c r="A193" i="1"/>
  <c r="I192" i="1"/>
  <c r="T192" i="1" s="1"/>
  <c r="AN192" i="1" s="1"/>
  <c r="E192" i="1"/>
  <c r="P192" i="1" s="1"/>
  <c r="AJ192" i="1" s="1"/>
  <c r="J192" i="1"/>
  <c r="U192" i="1" s="1"/>
  <c r="AO192" i="1" s="1"/>
  <c r="H192" i="1"/>
  <c r="S192" i="1" s="1"/>
  <c r="AM192" i="1" s="1"/>
  <c r="D192" i="1"/>
  <c r="O192" i="1" s="1"/>
  <c r="AI192" i="1" s="1"/>
  <c r="F192" i="1"/>
  <c r="Q192" i="1" s="1"/>
  <c r="AK192" i="1" s="1"/>
  <c r="AQ191" i="1"/>
  <c r="J193" i="1" l="1"/>
  <c r="U193" i="1" s="1"/>
  <c r="AO193" i="1" s="1"/>
  <c r="C193" i="1"/>
  <c r="N193" i="1" s="1"/>
  <c r="AH193" i="1" s="1"/>
  <c r="K193" i="1"/>
  <c r="V193" i="1" s="1"/>
  <c r="AP193" i="1" s="1"/>
  <c r="F193" i="1"/>
  <c r="Q193" i="1" s="1"/>
  <c r="AK193" i="1" s="1"/>
  <c r="A194" i="1"/>
  <c r="D193" i="1"/>
  <c r="O193" i="1" s="1"/>
  <c r="AI193" i="1" s="1"/>
  <c r="I193" i="1"/>
  <c r="T193" i="1" s="1"/>
  <c r="AN193" i="1" s="1"/>
  <c r="G193" i="1"/>
  <c r="R193" i="1" s="1"/>
  <c r="AL193" i="1" s="1"/>
  <c r="E193" i="1"/>
  <c r="P193" i="1" s="1"/>
  <c r="AJ193" i="1" s="1"/>
  <c r="H193" i="1"/>
  <c r="S193" i="1" s="1"/>
  <c r="AM193" i="1" s="1"/>
  <c r="AQ192" i="1"/>
  <c r="AQ193" i="1" l="1"/>
  <c r="I194" i="1"/>
  <c r="T194" i="1" s="1"/>
  <c r="AN194" i="1" s="1"/>
  <c r="J194" i="1"/>
  <c r="U194" i="1" s="1"/>
  <c r="AO194" i="1" s="1"/>
  <c r="F194" i="1"/>
  <c r="Q194" i="1" s="1"/>
  <c r="AK194" i="1" s="1"/>
  <c r="G194" i="1"/>
  <c r="R194" i="1" s="1"/>
  <c r="AL194" i="1" s="1"/>
  <c r="A195" i="1"/>
  <c r="C194" i="1"/>
  <c r="N194" i="1" s="1"/>
  <c r="AH194" i="1" s="1"/>
  <c r="K194" i="1"/>
  <c r="V194" i="1" s="1"/>
  <c r="AP194" i="1" s="1"/>
  <c r="D194" i="1"/>
  <c r="O194" i="1" s="1"/>
  <c r="AI194" i="1" s="1"/>
  <c r="H194" i="1"/>
  <c r="S194" i="1" s="1"/>
  <c r="AM194" i="1" s="1"/>
  <c r="E194" i="1"/>
  <c r="P194" i="1" s="1"/>
  <c r="AJ194" i="1" s="1"/>
  <c r="D195" i="1" l="1"/>
  <c r="O195" i="1" s="1"/>
  <c r="AI195" i="1" s="1"/>
  <c r="H195" i="1"/>
  <c r="S195" i="1" s="1"/>
  <c r="AM195" i="1" s="1"/>
  <c r="F195" i="1"/>
  <c r="Q195" i="1" s="1"/>
  <c r="AK195" i="1" s="1"/>
  <c r="J195" i="1"/>
  <c r="U195" i="1" s="1"/>
  <c r="AO195" i="1" s="1"/>
  <c r="G195" i="1"/>
  <c r="R195" i="1" s="1"/>
  <c r="AL195" i="1" s="1"/>
  <c r="K195" i="1"/>
  <c r="V195" i="1" s="1"/>
  <c r="AP195" i="1" s="1"/>
  <c r="C195" i="1"/>
  <c r="N195" i="1" s="1"/>
  <c r="AH195" i="1" s="1"/>
  <c r="I195" i="1"/>
  <c r="T195" i="1" s="1"/>
  <c r="AN195" i="1" s="1"/>
  <c r="E195" i="1"/>
  <c r="P195" i="1" s="1"/>
  <c r="AJ195" i="1" s="1"/>
  <c r="A196" i="1"/>
  <c r="AQ194" i="1"/>
  <c r="G196" i="1" l="1"/>
  <c r="R196" i="1" s="1"/>
  <c r="AL196" i="1" s="1"/>
  <c r="K196" i="1"/>
  <c r="V196" i="1" s="1"/>
  <c r="AP196" i="1" s="1"/>
  <c r="H196" i="1"/>
  <c r="S196" i="1" s="1"/>
  <c r="AM196" i="1" s="1"/>
  <c r="A197" i="1"/>
  <c r="E196" i="1"/>
  <c r="P196" i="1" s="1"/>
  <c r="AJ196" i="1" s="1"/>
  <c r="I196" i="1"/>
  <c r="T196" i="1" s="1"/>
  <c r="AN196" i="1" s="1"/>
  <c r="J196" i="1"/>
  <c r="U196" i="1" s="1"/>
  <c r="AO196" i="1" s="1"/>
  <c r="C196" i="1"/>
  <c r="N196" i="1" s="1"/>
  <c r="AH196" i="1" s="1"/>
  <c r="AQ196" i="1" s="1"/>
  <c r="F196" i="1"/>
  <c r="Q196" i="1" s="1"/>
  <c r="AK196" i="1" s="1"/>
  <c r="D196" i="1"/>
  <c r="O196" i="1" s="1"/>
  <c r="AI196" i="1" s="1"/>
  <c r="AQ195" i="1"/>
  <c r="F197" i="1" l="1"/>
  <c r="Q197" i="1" s="1"/>
  <c r="AK197" i="1" s="1"/>
  <c r="H197" i="1"/>
  <c r="S197" i="1" s="1"/>
  <c r="AM197" i="1" s="1"/>
  <c r="D197" i="1"/>
  <c r="O197" i="1" s="1"/>
  <c r="AI197" i="1" s="1"/>
  <c r="J197" i="1"/>
  <c r="U197" i="1" s="1"/>
  <c r="AO197" i="1" s="1"/>
  <c r="G197" i="1"/>
  <c r="R197" i="1" s="1"/>
  <c r="AL197" i="1" s="1"/>
  <c r="A198" i="1"/>
  <c r="E197" i="1"/>
  <c r="P197" i="1" s="1"/>
  <c r="AJ197" i="1" s="1"/>
  <c r="C197" i="1"/>
  <c r="N197" i="1" s="1"/>
  <c r="AH197" i="1" s="1"/>
  <c r="I197" i="1"/>
  <c r="T197" i="1" s="1"/>
  <c r="AN197" i="1" s="1"/>
  <c r="K197" i="1"/>
  <c r="V197" i="1" s="1"/>
  <c r="AP197" i="1" s="1"/>
  <c r="AQ197" i="1" l="1"/>
  <c r="E198" i="1"/>
  <c r="P198" i="1" s="1"/>
  <c r="AJ198" i="1" s="1"/>
  <c r="H198" i="1"/>
  <c r="S198" i="1" s="1"/>
  <c r="AM198" i="1" s="1"/>
  <c r="I198" i="1"/>
  <c r="T198" i="1" s="1"/>
  <c r="AN198" i="1" s="1"/>
  <c r="A199" i="1"/>
  <c r="D198" i="1"/>
  <c r="O198" i="1" s="1"/>
  <c r="AI198" i="1" s="1"/>
  <c r="F198" i="1"/>
  <c r="Q198" i="1" s="1"/>
  <c r="AK198" i="1" s="1"/>
  <c r="G198" i="1"/>
  <c r="R198" i="1" s="1"/>
  <c r="AL198" i="1" s="1"/>
  <c r="K198" i="1"/>
  <c r="V198" i="1" s="1"/>
  <c r="AP198" i="1" s="1"/>
  <c r="J198" i="1"/>
  <c r="U198" i="1" s="1"/>
  <c r="AO198" i="1" s="1"/>
  <c r="C198" i="1"/>
  <c r="N198" i="1" s="1"/>
  <c r="AH198" i="1" s="1"/>
  <c r="H199" i="1" l="1"/>
  <c r="S199" i="1" s="1"/>
  <c r="AM199" i="1" s="1"/>
  <c r="F199" i="1"/>
  <c r="Q199" i="1" s="1"/>
  <c r="AK199" i="1" s="1"/>
  <c r="D199" i="1"/>
  <c r="O199" i="1" s="1"/>
  <c r="AI199" i="1" s="1"/>
  <c r="I199" i="1"/>
  <c r="T199" i="1" s="1"/>
  <c r="AN199" i="1" s="1"/>
  <c r="J199" i="1"/>
  <c r="U199" i="1" s="1"/>
  <c r="AO199" i="1" s="1"/>
  <c r="A200" i="1"/>
  <c r="E199" i="1"/>
  <c r="P199" i="1" s="1"/>
  <c r="AJ199" i="1" s="1"/>
  <c r="C199" i="1"/>
  <c r="N199" i="1" s="1"/>
  <c r="AH199" i="1" s="1"/>
  <c r="G199" i="1"/>
  <c r="R199" i="1" s="1"/>
  <c r="AL199" i="1" s="1"/>
  <c r="K199" i="1"/>
  <c r="V199" i="1" s="1"/>
  <c r="AP199" i="1" s="1"/>
  <c r="AQ198" i="1"/>
  <c r="AQ199" i="1" l="1"/>
  <c r="G200" i="1"/>
  <c r="R200" i="1" s="1"/>
  <c r="AL200" i="1" s="1"/>
  <c r="K200" i="1"/>
  <c r="V200" i="1" s="1"/>
  <c r="AP200" i="1" s="1"/>
  <c r="I200" i="1"/>
  <c r="T200" i="1" s="1"/>
  <c r="AN200" i="1" s="1"/>
  <c r="J200" i="1"/>
  <c r="U200" i="1" s="1"/>
  <c r="AO200" i="1" s="1"/>
  <c r="H200" i="1"/>
  <c r="S200" i="1" s="1"/>
  <c r="AM200" i="1" s="1"/>
  <c r="F200" i="1"/>
  <c r="Q200" i="1" s="1"/>
  <c r="AK200" i="1" s="1"/>
  <c r="D200" i="1"/>
  <c r="O200" i="1" s="1"/>
  <c r="AI200" i="1" s="1"/>
  <c r="C200" i="1"/>
  <c r="N200" i="1" s="1"/>
  <c r="AH200" i="1" s="1"/>
  <c r="A201" i="1"/>
  <c r="E200" i="1"/>
  <c r="P200" i="1" s="1"/>
  <c r="AJ200" i="1" s="1"/>
  <c r="F201" i="1" l="1"/>
  <c r="Q201" i="1" s="1"/>
  <c r="AK201" i="1" s="1"/>
  <c r="J201" i="1"/>
  <c r="U201" i="1" s="1"/>
  <c r="AO201" i="1" s="1"/>
  <c r="G201" i="1"/>
  <c r="R201" i="1" s="1"/>
  <c r="AL201" i="1" s="1"/>
  <c r="C201" i="1"/>
  <c r="N201" i="1" s="1"/>
  <c r="AH201" i="1" s="1"/>
  <c r="A202" i="1"/>
  <c r="K201" i="1"/>
  <c r="V201" i="1" s="1"/>
  <c r="AP201" i="1" s="1"/>
  <c r="H201" i="1"/>
  <c r="S201" i="1" s="1"/>
  <c r="AM201" i="1" s="1"/>
  <c r="E201" i="1"/>
  <c r="P201" i="1" s="1"/>
  <c r="AJ201" i="1" s="1"/>
  <c r="D201" i="1"/>
  <c r="O201" i="1" s="1"/>
  <c r="AI201" i="1" s="1"/>
  <c r="I201" i="1"/>
  <c r="T201" i="1" s="1"/>
  <c r="AN201" i="1" s="1"/>
  <c r="AQ200" i="1"/>
  <c r="I202" i="1" l="1"/>
  <c r="T202" i="1" s="1"/>
  <c r="AN202" i="1" s="1"/>
  <c r="A203" i="1"/>
  <c r="G202" i="1"/>
  <c r="R202" i="1" s="1"/>
  <c r="AL202" i="1" s="1"/>
  <c r="H202" i="1"/>
  <c r="S202" i="1" s="1"/>
  <c r="AM202" i="1" s="1"/>
  <c r="E202" i="1"/>
  <c r="P202" i="1" s="1"/>
  <c r="AJ202" i="1" s="1"/>
  <c r="F202" i="1"/>
  <c r="Q202" i="1" s="1"/>
  <c r="AK202" i="1" s="1"/>
  <c r="J202" i="1"/>
  <c r="U202" i="1" s="1"/>
  <c r="AO202" i="1" s="1"/>
  <c r="C202" i="1"/>
  <c r="N202" i="1" s="1"/>
  <c r="AH202" i="1" s="1"/>
  <c r="D202" i="1"/>
  <c r="O202" i="1" s="1"/>
  <c r="AI202" i="1" s="1"/>
  <c r="K202" i="1"/>
  <c r="V202" i="1" s="1"/>
  <c r="AP202" i="1" s="1"/>
  <c r="AQ201" i="1"/>
  <c r="AQ202" i="1" l="1"/>
  <c r="I203" i="1"/>
  <c r="T203" i="1" s="1"/>
  <c r="AN203" i="1" s="1"/>
  <c r="D203" i="1"/>
  <c r="O203" i="1" s="1"/>
  <c r="AI203" i="1" s="1"/>
  <c r="H203" i="1"/>
  <c r="S203" i="1" s="1"/>
  <c r="AM203" i="1" s="1"/>
  <c r="E203" i="1"/>
  <c r="P203" i="1" s="1"/>
  <c r="AJ203" i="1" s="1"/>
  <c r="A204" i="1"/>
  <c r="F203" i="1"/>
  <c r="Q203" i="1" s="1"/>
  <c r="AK203" i="1" s="1"/>
  <c r="J203" i="1"/>
  <c r="U203" i="1" s="1"/>
  <c r="AO203" i="1" s="1"/>
  <c r="K203" i="1"/>
  <c r="V203" i="1" s="1"/>
  <c r="AP203" i="1" s="1"/>
  <c r="C203" i="1"/>
  <c r="N203" i="1" s="1"/>
  <c r="AH203" i="1" s="1"/>
  <c r="G203" i="1"/>
  <c r="R203" i="1" s="1"/>
  <c r="AL203" i="1" s="1"/>
  <c r="AQ203" i="1" l="1"/>
  <c r="G204" i="1"/>
  <c r="R204" i="1" s="1"/>
  <c r="AL204" i="1" s="1"/>
  <c r="A205" i="1"/>
  <c r="K204" i="1"/>
  <c r="V204" i="1" s="1"/>
  <c r="AP204" i="1" s="1"/>
  <c r="D204" i="1"/>
  <c r="O204" i="1" s="1"/>
  <c r="AI204" i="1" s="1"/>
  <c r="I204" i="1"/>
  <c r="T204" i="1" s="1"/>
  <c r="AN204" i="1" s="1"/>
  <c r="F204" i="1"/>
  <c r="Q204" i="1" s="1"/>
  <c r="AK204" i="1" s="1"/>
  <c r="J204" i="1"/>
  <c r="U204" i="1" s="1"/>
  <c r="AO204" i="1" s="1"/>
  <c r="C204" i="1"/>
  <c r="N204" i="1" s="1"/>
  <c r="AH204" i="1" s="1"/>
  <c r="H204" i="1"/>
  <c r="S204" i="1" s="1"/>
  <c r="AM204" i="1" s="1"/>
  <c r="E204" i="1"/>
  <c r="P204" i="1" s="1"/>
  <c r="AJ204" i="1" s="1"/>
  <c r="J205" i="1" l="1"/>
  <c r="U205" i="1" s="1"/>
  <c r="AO205" i="1" s="1"/>
  <c r="C205" i="1"/>
  <c r="N205" i="1" s="1"/>
  <c r="AH205" i="1" s="1"/>
  <c r="K205" i="1"/>
  <c r="V205" i="1" s="1"/>
  <c r="AP205" i="1" s="1"/>
  <c r="A206" i="1"/>
  <c r="D205" i="1"/>
  <c r="O205" i="1" s="1"/>
  <c r="AI205" i="1" s="1"/>
  <c r="H205" i="1"/>
  <c r="S205" i="1" s="1"/>
  <c r="AM205" i="1" s="1"/>
  <c r="F205" i="1"/>
  <c r="Q205" i="1" s="1"/>
  <c r="AK205" i="1" s="1"/>
  <c r="E205" i="1"/>
  <c r="P205" i="1" s="1"/>
  <c r="AJ205" i="1" s="1"/>
  <c r="I205" i="1"/>
  <c r="T205" i="1" s="1"/>
  <c r="AN205" i="1" s="1"/>
  <c r="G205" i="1"/>
  <c r="R205" i="1" s="1"/>
  <c r="AL205" i="1" s="1"/>
  <c r="AQ204" i="1"/>
  <c r="E206" i="1" l="1"/>
  <c r="P206" i="1" s="1"/>
  <c r="AJ206" i="1" s="1"/>
  <c r="I206" i="1"/>
  <c r="T206" i="1" s="1"/>
  <c r="AN206" i="1" s="1"/>
  <c r="J206" i="1"/>
  <c r="U206" i="1" s="1"/>
  <c r="AO206" i="1" s="1"/>
  <c r="K206" i="1"/>
  <c r="V206" i="1" s="1"/>
  <c r="AP206" i="1" s="1"/>
  <c r="A207" i="1"/>
  <c r="C206" i="1"/>
  <c r="N206" i="1" s="1"/>
  <c r="AH206" i="1" s="1"/>
  <c r="D206" i="1"/>
  <c r="O206" i="1" s="1"/>
  <c r="AI206" i="1" s="1"/>
  <c r="G206" i="1"/>
  <c r="R206" i="1" s="1"/>
  <c r="AL206" i="1" s="1"/>
  <c r="H206" i="1"/>
  <c r="S206" i="1" s="1"/>
  <c r="AM206" i="1" s="1"/>
  <c r="F206" i="1"/>
  <c r="Q206" i="1" s="1"/>
  <c r="AK206" i="1" s="1"/>
  <c r="AQ205" i="1"/>
  <c r="AQ206" i="1" l="1"/>
  <c r="E207" i="1"/>
  <c r="P207" i="1" s="1"/>
  <c r="AJ207" i="1" s="1"/>
  <c r="D207" i="1"/>
  <c r="O207" i="1" s="1"/>
  <c r="AI207" i="1" s="1"/>
  <c r="F207" i="1"/>
  <c r="Q207" i="1" s="1"/>
  <c r="AK207" i="1" s="1"/>
  <c r="J207" i="1"/>
  <c r="U207" i="1" s="1"/>
  <c r="AO207" i="1" s="1"/>
  <c r="G207" i="1"/>
  <c r="R207" i="1" s="1"/>
  <c r="AL207" i="1" s="1"/>
  <c r="H207" i="1"/>
  <c r="S207" i="1" s="1"/>
  <c r="AM207" i="1" s="1"/>
  <c r="A208" i="1"/>
  <c r="C207" i="1"/>
  <c r="N207" i="1" s="1"/>
  <c r="AH207" i="1" s="1"/>
  <c r="I207" i="1"/>
  <c r="T207" i="1" s="1"/>
  <c r="AN207" i="1" s="1"/>
  <c r="K207" i="1"/>
  <c r="V207" i="1" s="1"/>
  <c r="AP207" i="1" s="1"/>
  <c r="C208" i="1" l="1"/>
  <c r="N208" i="1" s="1"/>
  <c r="AH208" i="1" s="1"/>
  <c r="G208" i="1"/>
  <c r="R208" i="1" s="1"/>
  <c r="AL208" i="1" s="1"/>
  <c r="K208" i="1"/>
  <c r="V208" i="1" s="1"/>
  <c r="AP208" i="1" s="1"/>
  <c r="H208" i="1"/>
  <c r="S208" i="1" s="1"/>
  <c r="AM208" i="1" s="1"/>
  <c r="F208" i="1"/>
  <c r="Q208" i="1" s="1"/>
  <c r="AK208" i="1" s="1"/>
  <c r="E208" i="1"/>
  <c r="P208" i="1" s="1"/>
  <c r="AJ208" i="1" s="1"/>
  <c r="D208" i="1"/>
  <c r="O208" i="1" s="1"/>
  <c r="AI208" i="1" s="1"/>
  <c r="A209" i="1"/>
  <c r="J208" i="1"/>
  <c r="U208" i="1" s="1"/>
  <c r="AO208" i="1" s="1"/>
  <c r="I208" i="1"/>
  <c r="T208" i="1" s="1"/>
  <c r="AN208" i="1" s="1"/>
  <c r="AQ207" i="1"/>
  <c r="K209" i="1" l="1"/>
  <c r="V209" i="1" s="1"/>
  <c r="AP209" i="1" s="1"/>
  <c r="F209" i="1"/>
  <c r="Q209" i="1" s="1"/>
  <c r="AK209" i="1" s="1"/>
  <c r="J209" i="1"/>
  <c r="U209" i="1" s="1"/>
  <c r="AO209" i="1" s="1"/>
  <c r="G209" i="1"/>
  <c r="R209" i="1" s="1"/>
  <c r="AL209" i="1" s="1"/>
  <c r="E209" i="1"/>
  <c r="P209" i="1" s="1"/>
  <c r="AJ209" i="1" s="1"/>
  <c r="H209" i="1"/>
  <c r="S209" i="1" s="1"/>
  <c r="AM209" i="1" s="1"/>
  <c r="C209" i="1"/>
  <c r="N209" i="1" s="1"/>
  <c r="AH209" i="1" s="1"/>
  <c r="D209" i="1"/>
  <c r="O209" i="1" s="1"/>
  <c r="AI209" i="1" s="1"/>
  <c r="I209" i="1"/>
  <c r="T209" i="1" s="1"/>
  <c r="AN209" i="1" s="1"/>
  <c r="A210" i="1"/>
  <c r="AQ208" i="1"/>
  <c r="AQ209" i="1" l="1"/>
  <c r="I210" i="1"/>
  <c r="T210" i="1" s="1"/>
  <c r="AN210" i="1" s="1"/>
  <c r="D210" i="1"/>
  <c r="O210" i="1" s="1"/>
  <c r="AI210" i="1" s="1"/>
  <c r="J210" i="1"/>
  <c r="U210" i="1" s="1"/>
  <c r="AO210" i="1" s="1"/>
  <c r="F210" i="1"/>
  <c r="Q210" i="1" s="1"/>
  <c r="AK210" i="1" s="1"/>
  <c r="G210" i="1"/>
  <c r="R210" i="1" s="1"/>
  <c r="AL210" i="1" s="1"/>
  <c r="A211" i="1"/>
  <c r="K210" i="1"/>
  <c r="V210" i="1" s="1"/>
  <c r="AP210" i="1" s="1"/>
  <c r="C210" i="1"/>
  <c r="N210" i="1" s="1"/>
  <c r="AH210" i="1" s="1"/>
  <c r="E210" i="1"/>
  <c r="P210" i="1" s="1"/>
  <c r="AJ210" i="1" s="1"/>
  <c r="H210" i="1"/>
  <c r="S210" i="1" s="1"/>
  <c r="AM210" i="1" s="1"/>
  <c r="H211" i="1" l="1"/>
  <c r="S211" i="1" s="1"/>
  <c r="AM211" i="1" s="1"/>
  <c r="E211" i="1"/>
  <c r="P211" i="1" s="1"/>
  <c r="AJ211" i="1" s="1"/>
  <c r="J211" i="1"/>
  <c r="U211" i="1" s="1"/>
  <c r="AO211" i="1" s="1"/>
  <c r="C211" i="1"/>
  <c r="N211" i="1" s="1"/>
  <c r="AH211" i="1" s="1"/>
  <c r="F211" i="1"/>
  <c r="Q211" i="1" s="1"/>
  <c r="AK211" i="1" s="1"/>
  <c r="A212" i="1"/>
  <c r="I211" i="1"/>
  <c r="T211" i="1" s="1"/>
  <c r="AN211" i="1" s="1"/>
  <c r="K211" i="1"/>
  <c r="V211" i="1" s="1"/>
  <c r="AP211" i="1" s="1"/>
  <c r="G211" i="1"/>
  <c r="R211" i="1" s="1"/>
  <c r="AL211" i="1" s="1"/>
  <c r="D211" i="1"/>
  <c r="O211" i="1" s="1"/>
  <c r="AI211" i="1" s="1"/>
  <c r="AQ210" i="1"/>
  <c r="G212" i="1" l="1"/>
  <c r="R212" i="1" s="1"/>
  <c r="AL212" i="1" s="1"/>
  <c r="K212" i="1"/>
  <c r="V212" i="1" s="1"/>
  <c r="AP212" i="1" s="1"/>
  <c r="A213" i="1"/>
  <c r="I212" i="1"/>
  <c r="T212" i="1" s="1"/>
  <c r="AN212" i="1" s="1"/>
  <c r="C212" i="1"/>
  <c r="N212" i="1" s="1"/>
  <c r="AH212" i="1" s="1"/>
  <c r="D212" i="1"/>
  <c r="O212" i="1" s="1"/>
  <c r="AI212" i="1" s="1"/>
  <c r="H212" i="1"/>
  <c r="S212" i="1" s="1"/>
  <c r="AM212" i="1" s="1"/>
  <c r="E212" i="1"/>
  <c r="P212" i="1" s="1"/>
  <c r="AJ212" i="1" s="1"/>
  <c r="F212" i="1"/>
  <c r="Q212" i="1" s="1"/>
  <c r="AK212" i="1" s="1"/>
  <c r="J212" i="1"/>
  <c r="U212" i="1" s="1"/>
  <c r="AO212" i="1" s="1"/>
  <c r="AQ211" i="1"/>
  <c r="AQ212" i="1" l="1"/>
  <c r="J213" i="1"/>
  <c r="U213" i="1" s="1"/>
  <c r="AO213" i="1" s="1"/>
  <c r="C213" i="1"/>
  <c r="N213" i="1" s="1"/>
  <c r="AH213" i="1" s="1"/>
  <c r="G213" i="1"/>
  <c r="R213" i="1" s="1"/>
  <c r="AL213" i="1" s="1"/>
  <c r="K213" i="1"/>
  <c r="V213" i="1" s="1"/>
  <c r="AP213" i="1" s="1"/>
  <c r="I213" i="1"/>
  <c r="T213" i="1" s="1"/>
  <c r="AN213" i="1" s="1"/>
  <c r="A214" i="1"/>
  <c r="D213" i="1"/>
  <c r="O213" i="1" s="1"/>
  <c r="AI213" i="1" s="1"/>
  <c r="E213" i="1"/>
  <c r="P213" i="1" s="1"/>
  <c r="AJ213" i="1" s="1"/>
  <c r="H213" i="1"/>
  <c r="S213" i="1" s="1"/>
  <c r="AM213" i="1" s="1"/>
  <c r="F213" i="1"/>
  <c r="Q213" i="1" s="1"/>
  <c r="AK213" i="1" s="1"/>
  <c r="E214" i="1" l="1"/>
  <c r="P214" i="1" s="1"/>
  <c r="AJ214" i="1" s="1"/>
  <c r="A215" i="1"/>
  <c r="I214" i="1"/>
  <c r="T214" i="1" s="1"/>
  <c r="AN214" i="1" s="1"/>
  <c r="K214" i="1"/>
  <c r="V214" i="1" s="1"/>
  <c r="AP214" i="1" s="1"/>
  <c r="H214" i="1"/>
  <c r="S214" i="1" s="1"/>
  <c r="AM214" i="1" s="1"/>
  <c r="F214" i="1"/>
  <c r="Q214" i="1" s="1"/>
  <c r="AK214" i="1" s="1"/>
  <c r="J214" i="1"/>
  <c r="U214" i="1" s="1"/>
  <c r="AO214" i="1" s="1"/>
  <c r="C214" i="1"/>
  <c r="N214" i="1" s="1"/>
  <c r="AH214" i="1" s="1"/>
  <c r="G214" i="1"/>
  <c r="R214" i="1" s="1"/>
  <c r="AL214" i="1" s="1"/>
  <c r="D214" i="1"/>
  <c r="O214" i="1" s="1"/>
  <c r="AI214" i="1" s="1"/>
  <c r="AQ213" i="1"/>
  <c r="AQ214" i="1" l="1"/>
  <c r="D215" i="1"/>
  <c r="O215" i="1" s="1"/>
  <c r="AI215" i="1" s="1"/>
  <c r="H215" i="1"/>
  <c r="S215" i="1" s="1"/>
  <c r="AM215" i="1" s="1"/>
  <c r="E215" i="1"/>
  <c r="P215" i="1" s="1"/>
  <c r="AJ215" i="1" s="1"/>
  <c r="A216" i="1"/>
  <c r="F215" i="1"/>
  <c r="Q215" i="1" s="1"/>
  <c r="AK215" i="1" s="1"/>
  <c r="G215" i="1"/>
  <c r="R215" i="1" s="1"/>
  <c r="AL215" i="1" s="1"/>
  <c r="I215" i="1"/>
  <c r="T215" i="1" s="1"/>
  <c r="AN215" i="1" s="1"/>
  <c r="J215" i="1"/>
  <c r="U215" i="1" s="1"/>
  <c r="AO215" i="1" s="1"/>
  <c r="C215" i="1"/>
  <c r="N215" i="1" s="1"/>
  <c r="AH215" i="1" s="1"/>
  <c r="K215" i="1"/>
  <c r="V215" i="1" s="1"/>
  <c r="AP215" i="1" s="1"/>
  <c r="G216" i="1" l="1"/>
  <c r="R216" i="1" s="1"/>
  <c r="AL216" i="1" s="1"/>
  <c r="C216" i="1"/>
  <c r="N216" i="1" s="1"/>
  <c r="AH216" i="1" s="1"/>
  <c r="K216" i="1"/>
  <c r="V216" i="1" s="1"/>
  <c r="AP216" i="1" s="1"/>
  <c r="E216" i="1"/>
  <c r="P216" i="1" s="1"/>
  <c r="AJ216" i="1" s="1"/>
  <c r="F216" i="1"/>
  <c r="Q216" i="1" s="1"/>
  <c r="AK216" i="1" s="1"/>
  <c r="I216" i="1"/>
  <c r="T216" i="1" s="1"/>
  <c r="AN216" i="1" s="1"/>
  <c r="D216" i="1"/>
  <c r="O216" i="1" s="1"/>
  <c r="AI216" i="1" s="1"/>
  <c r="A217" i="1"/>
  <c r="H216" i="1"/>
  <c r="S216" i="1" s="1"/>
  <c r="AM216" i="1" s="1"/>
  <c r="J216" i="1"/>
  <c r="U216" i="1" s="1"/>
  <c r="AO216" i="1" s="1"/>
  <c r="AQ215" i="1"/>
  <c r="K217" i="1" l="1"/>
  <c r="V217" i="1" s="1"/>
  <c r="AP217" i="1" s="1"/>
  <c r="A218" i="1"/>
  <c r="H217" i="1"/>
  <c r="S217" i="1" s="1"/>
  <c r="AM217" i="1" s="1"/>
  <c r="I217" i="1"/>
  <c r="T217" i="1" s="1"/>
  <c r="AN217" i="1" s="1"/>
  <c r="G217" i="1"/>
  <c r="R217" i="1" s="1"/>
  <c r="AL217" i="1" s="1"/>
  <c r="F217" i="1"/>
  <c r="Q217" i="1" s="1"/>
  <c r="AK217" i="1" s="1"/>
  <c r="J217" i="1"/>
  <c r="U217" i="1" s="1"/>
  <c r="AO217" i="1" s="1"/>
  <c r="E217" i="1"/>
  <c r="P217" i="1" s="1"/>
  <c r="AJ217" i="1" s="1"/>
  <c r="D217" i="1"/>
  <c r="O217" i="1" s="1"/>
  <c r="AI217" i="1" s="1"/>
  <c r="C217" i="1"/>
  <c r="N217" i="1" s="1"/>
  <c r="AH217" i="1" s="1"/>
  <c r="AQ216" i="1"/>
  <c r="AQ217" i="1" l="1"/>
  <c r="E218" i="1"/>
  <c r="P218" i="1" s="1"/>
  <c r="AJ218" i="1" s="1"/>
  <c r="I218" i="1"/>
  <c r="T218" i="1" s="1"/>
  <c r="AN218" i="1" s="1"/>
  <c r="K218" i="1"/>
  <c r="V218" i="1" s="1"/>
  <c r="AP218" i="1" s="1"/>
  <c r="J218" i="1"/>
  <c r="U218" i="1" s="1"/>
  <c r="AO218" i="1" s="1"/>
  <c r="A219" i="1"/>
  <c r="C218" i="1"/>
  <c r="N218" i="1" s="1"/>
  <c r="AH218" i="1" s="1"/>
  <c r="D218" i="1"/>
  <c r="O218" i="1" s="1"/>
  <c r="AI218" i="1" s="1"/>
  <c r="G218" i="1"/>
  <c r="R218" i="1" s="1"/>
  <c r="AL218" i="1" s="1"/>
  <c r="H218" i="1"/>
  <c r="S218" i="1" s="1"/>
  <c r="AM218" i="1" s="1"/>
  <c r="F218" i="1"/>
  <c r="Q218" i="1" s="1"/>
  <c r="AK218" i="1" s="1"/>
  <c r="AQ218" i="1" l="1"/>
  <c r="E219" i="1"/>
  <c r="P219" i="1" s="1"/>
  <c r="AJ219" i="1" s="1"/>
  <c r="C219" i="1"/>
  <c r="N219" i="1" s="1"/>
  <c r="AH219" i="1" s="1"/>
  <c r="D219" i="1"/>
  <c r="O219" i="1" s="1"/>
  <c r="AI219" i="1" s="1"/>
  <c r="J219" i="1"/>
  <c r="U219" i="1" s="1"/>
  <c r="AO219" i="1" s="1"/>
  <c r="G219" i="1"/>
  <c r="R219" i="1" s="1"/>
  <c r="AL219" i="1" s="1"/>
  <c r="H219" i="1"/>
  <c r="S219" i="1" s="1"/>
  <c r="AM219" i="1" s="1"/>
  <c r="A220" i="1"/>
  <c r="F219" i="1"/>
  <c r="Q219" i="1" s="1"/>
  <c r="AK219" i="1" s="1"/>
  <c r="I219" i="1"/>
  <c r="T219" i="1" s="1"/>
  <c r="AN219" i="1" s="1"/>
  <c r="K219" i="1"/>
  <c r="V219" i="1" s="1"/>
  <c r="AP219" i="1" s="1"/>
  <c r="C220" i="1" l="1"/>
  <c r="N220" i="1" s="1"/>
  <c r="AH220" i="1" s="1"/>
  <c r="G220" i="1"/>
  <c r="R220" i="1" s="1"/>
  <c r="AL220" i="1" s="1"/>
  <c r="I220" i="1"/>
  <c r="T220" i="1" s="1"/>
  <c r="AN220" i="1" s="1"/>
  <c r="D220" i="1"/>
  <c r="O220" i="1" s="1"/>
  <c r="AI220" i="1" s="1"/>
  <c r="K220" i="1"/>
  <c r="V220" i="1" s="1"/>
  <c r="AP220" i="1" s="1"/>
  <c r="H220" i="1"/>
  <c r="S220" i="1" s="1"/>
  <c r="AM220" i="1" s="1"/>
  <c r="A221" i="1"/>
  <c r="J220" i="1"/>
  <c r="U220" i="1" s="1"/>
  <c r="AO220" i="1" s="1"/>
  <c r="F220" i="1"/>
  <c r="Q220" i="1" s="1"/>
  <c r="AK220" i="1" s="1"/>
  <c r="E220" i="1"/>
  <c r="P220" i="1" s="1"/>
  <c r="AJ220" i="1" s="1"/>
  <c r="AQ219" i="1"/>
  <c r="K221" i="1" l="1"/>
  <c r="V221" i="1" s="1"/>
  <c r="AP221" i="1" s="1"/>
  <c r="F221" i="1"/>
  <c r="Q221" i="1" s="1"/>
  <c r="AK221" i="1" s="1"/>
  <c r="J221" i="1"/>
  <c r="U221" i="1" s="1"/>
  <c r="AO221" i="1" s="1"/>
  <c r="D221" i="1"/>
  <c r="O221" i="1" s="1"/>
  <c r="AI221" i="1" s="1"/>
  <c r="I221" i="1"/>
  <c r="T221" i="1" s="1"/>
  <c r="AN221" i="1" s="1"/>
  <c r="H221" i="1"/>
  <c r="S221" i="1" s="1"/>
  <c r="AM221" i="1" s="1"/>
  <c r="G221" i="1"/>
  <c r="R221" i="1" s="1"/>
  <c r="AL221" i="1" s="1"/>
  <c r="E221" i="1"/>
  <c r="P221" i="1" s="1"/>
  <c r="AJ221" i="1" s="1"/>
  <c r="C221" i="1"/>
  <c r="N221" i="1" s="1"/>
  <c r="AH221" i="1" s="1"/>
  <c r="A222" i="1"/>
  <c r="AQ220" i="1"/>
  <c r="E222" i="1" l="1"/>
  <c r="P222" i="1" s="1"/>
  <c r="AJ222" i="1" s="1"/>
  <c r="F222" i="1"/>
  <c r="Q222" i="1" s="1"/>
  <c r="AK222" i="1" s="1"/>
  <c r="C222" i="1"/>
  <c r="N222" i="1" s="1"/>
  <c r="AH222" i="1" s="1"/>
  <c r="I222" i="1"/>
  <c r="T222" i="1" s="1"/>
  <c r="AN222" i="1" s="1"/>
  <c r="K222" i="1"/>
  <c r="V222" i="1" s="1"/>
  <c r="AP222" i="1" s="1"/>
  <c r="A223" i="1"/>
  <c r="D222" i="1"/>
  <c r="O222" i="1" s="1"/>
  <c r="AI222" i="1" s="1"/>
  <c r="G222" i="1"/>
  <c r="R222" i="1" s="1"/>
  <c r="AL222" i="1" s="1"/>
  <c r="H222" i="1"/>
  <c r="S222" i="1" s="1"/>
  <c r="AM222" i="1" s="1"/>
  <c r="J222" i="1"/>
  <c r="U222" i="1" s="1"/>
  <c r="AO222" i="1" s="1"/>
  <c r="AQ221" i="1"/>
  <c r="AQ222" i="1" l="1"/>
  <c r="I223" i="1"/>
  <c r="T223" i="1" s="1"/>
  <c r="AN223" i="1" s="1"/>
  <c r="E223" i="1"/>
  <c r="P223" i="1" s="1"/>
  <c r="AJ223" i="1" s="1"/>
  <c r="F223" i="1"/>
  <c r="Q223" i="1" s="1"/>
  <c r="AK223" i="1" s="1"/>
  <c r="J223" i="1"/>
  <c r="U223" i="1" s="1"/>
  <c r="AO223" i="1" s="1"/>
  <c r="G223" i="1"/>
  <c r="R223" i="1" s="1"/>
  <c r="AL223" i="1" s="1"/>
  <c r="D223" i="1"/>
  <c r="O223" i="1" s="1"/>
  <c r="AI223" i="1" s="1"/>
  <c r="H223" i="1"/>
  <c r="S223" i="1" s="1"/>
  <c r="AM223" i="1" s="1"/>
  <c r="A224" i="1"/>
  <c r="C223" i="1"/>
  <c r="N223" i="1" s="1"/>
  <c r="AH223" i="1" s="1"/>
  <c r="K223" i="1"/>
  <c r="V223" i="1" s="1"/>
  <c r="AP223" i="1" s="1"/>
  <c r="AQ223" i="1" l="1"/>
  <c r="C224" i="1"/>
  <c r="N224" i="1" s="1"/>
  <c r="AH224" i="1" s="1"/>
  <c r="G224" i="1"/>
  <c r="R224" i="1" s="1"/>
  <c r="AL224" i="1" s="1"/>
  <c r="A225" i="1"/>
  <c r="I224" i="1"/>
  <c r="T224" i="1" s="1"/>
  <c r="AN224" i="1" s="1"/>
  <c r="H224" i="1"/>
  <c r="S224" i="1" s="1"/>
  <c r="AM224" i="1" s="1"/>
  <c r="K224" i="1"/>
  <c r="V224" i="1" s="1"/>
  <c r="AP224" i="1" s="1"/>
  <c r="F224" i="1"/>
  <c r="Q224" i="1" s="1"/>
  <c r="AK224" i="1" s="1"/>
  <c r="E224" i="1"/>
  <c r="P224" i="1" s="1"/>
  <c r="AJ224" i="1" s="1"/>
  <c r="J224" i="1"/>
  <c r="U224" i="1" s="1"/>
  <c r="AO224" i="1" s="1"/>
  <c r="D224" i="1"/>
  <c r="O224" i="1" s="1"/>
  <c r="AI224" i="1" s="1"/>
  <c r="J225" i="1" l="1"/>
  <c r="U225" i="1" s="1"/>
  <c r="AO225" i="1" s="1"/>
  <c r="G225" i="1"/>
  <c r="R225" i="1" s="1"/>
  <c r="AL225" i="1" s="1"/>
  <c r="A226" i="1"/>
  <c r="E225" i="1"/>
  <c r="P225" i="1" s="1"/>
  <c r="AJ225" i="1" s="1"/>
  <c r="K225" i="1"/>
  <c r="V225" i="1" s="1"/>
  <c r="AP225" i="1" s="1"/>
  <c r="D225" i="1"/>
  <c r="O225" i="1" s="1"/>
  <c r="AI225" i="1" s="1"/>
  <c r="H225" i="1"/>
  <c r="S225" i="1" s="1"/>
  <c r="AM225" i="1" s="1"/>
  <c r="F225" i="1"/>
  <c r="Q225" i="1" s="1"/>
  <c r="AK225" i="1" s="1"/>
  <c r="I225" i="1"/>
  <c r="T225" i="1" s="1"/>
  <c r="AN225" i="1" s="1"/>
  <c r="C225" i="1"/>
  <c r="N225" i="1" s="1"/>
  <c r="AH225" i="1" s="1"/>
  <c r="AQ224" i="1"/>
  <c r="I226" i="1" l="1"/>
  <c r="T226" i="1" s="1"/>
  <c r="AN226" i="1" s="1"/>
  <c r="G226" i="1"/>
  <c r="R226" i="1" s="1"/>
  <c r="AL226" i="1" s="1"/>
  <c r="A227" i="1"/>
  <c r="C226" i="1"/>
  <c r="N226" i="1" s="1"/>
  <c r="AH226" i="1" s="1"/>
  <c r="D226" i="1"/>
  <c r="O226" i="1" s="1"/>
  <c r="AI226" i="1" s="1"/>
  <c r="K226" i="1"/>
  <c r="V226" i="1" s="1"/>
  <c r="AP226" i="1" s="1"/>
  <c r="H226" i="1"/>
  <c r="S226" i="1" s="1"/>
  <c r="AM226" i="1" s="1"/>
  <c r="J226" i="1"/>
  <c r="U226" i="1" s="1"/>
  <c r="AO226" i="1" s="1"/>
  <c r="E226" i="1"/>
  <c r="P226" i="1" s="1"/>
  <c r="AJ226" i="1" s="1"/>
  <c r="F226" i="1"/>
  <c r="Q226" i="1" s="1"/>
  <c r="AK226" i="1" s="1"/>
  <c r="AQ225" i="1"/>
  <c r="AQ226" i="1" l="1"/>
  <c r="D227" i="1"/>
  <c r="O227" i="1" s="1"/>
  <c r="AI227" i="1" s="1"/>
  <c r="E227" i="1"/>
  <c r="P227" i="1" s="1"/>
  <c r="AJ227" i="1" s="1"/>
  <c r="H227" i="1"/>
  <c r="S227" i="1" s="1"/>
  <c r="AM227" i="1" s="1"/>
  <c r="A228" i="1"/>
  <c r="F227" i="1"/>
  <c r="Q227" i="1" s="1"/>
  <c r="AK227" i="1" s="1"/>
  <c r="C227" i="1"/>
  <c r="N227" i="1" s="1"/>
  <c r="AH227" i="1" s="1"/>
  <c r="J227" i="1"/>
  <c r="U227" i="1" s="1"/>
  <c r="AO227" i="1" s="1"/>
  <c r="G227" i="1"/>
  <c r="R227" i="1" s="1"/>
  <c r="AL227" i="1" s="1"/>
  <c r="K227" i="1"/>
  <c r="V227" i="1" s="1"/>
  <c r="AP227" i="1" s="1"/>
  <c r="I227" i="1"/>
  <c r="T227" i="1" s="1"/>
  <c r="AN227" i="1" s="1"/>
  <c r="G228" i="1" l="1"/>
  <c r="R228" i="1" s="1"/>
  <c r="AL228" i="1" s="1"/>
  <c r="A229" i="1"/>
  <c r="F228" i="1"/>
  <c r="Q228" i="1" s="1"/>
  <c r="AK228" i="1" s="1"/>
  <c r="I228" i="1"/>
  <c r="T228" i="1" s="1"/>
  <c r="AN228" i="1" s="1"/>
  <c r="C228" i="1"/>
  <c r="N228" i="1" s="1"/>
  <c r="AH228" i="1" s="1"/>
  <c r="K228" i="1"/>
  <c r="V228" i="1" s="1"/>
  <c r="AP228" i="1" s="1"/>
  <c r="D228" i="1"/>
  <c r="O228" i="1" s="1"/>
  <c r="AI228" i="1" s="1"/>
  <c r="E228" i="1"/>
  <c r="P228" i="1" s="1"/>
  <c r="AJ228" i="1" s="1"/>
  <c r="J228" i="1"/>
  <c r="U228" i="1" s="1"/>
  <c r="AO228" i="1" s="1"/>
  <c r="H228" i="1"/>
  <c r="S228" i="1" s="1"/>
  <c r="AM228" i="1" s="1"/>
  <c r="AQ227" i="1"/>
  <c r="AQ228" i="1" l="1"/>
  <c r="J229" i="1"/>
  <c r="U229" i="1" s="1"/>
  <c r="AO229" i="1" s="1"/>
  <c r="C229" i="1"/>
  <c r="N229" i="1" s="1"/>
  <c r="AH229" i="1" s="1"/>
  <c r="F229" i="1"/>
  <c r="Q229" i="1" s="1"/>
  <c r="AK229" i="1" s="1"/>
  <c r="G229" i="1"/>
  <c r="R229" i="1" s="1"/>
  <c r="AL229" i="1" s="1"/>
  <c r="K229" i="1"/>
  <c r="V229" i="1" s="1"/>
  <c r="AP229" i="1" s="1"/>
  <c r="A230" i="1"/>
  <c r="H229" i="1"/>
  <c r="S229" i="1" s="1"/>
  <c r="AM229" i="1" s="1"/>
  <c r="E229" i="1"/>
  <c r="P229" i="1" s="1"/>
  <c r="AJ229" i="1" s="1"/>
  <c r="D229" i="1"/>
  <c r="O229" i="1" s="1"/>
  <c r="AI229" i="1" s="1"/>
  <c r="I229" i="1"/>
  <c r="T229" i="1" s="1"/>
  <c r="AN229" i="1" s="1"/>
  <c r="E230" i="1" l="1"/>
  <c r="P230" i="1" s="1"/>
  <c r="AJ230" i="1" s="1"/>
  <c r="J230" i="1"/>
  <c r="U230" i="1" s="1"/>
  <c r="AO230" i="1" s="1"/>
  <c r="C230" i="1"/>
  <c r="N230" i="1" s="1"/>
  <c r="AH230" i="1" s="1"/>
  <c r="I230" i="1"/>
  <c r="T230" i="1" s="1"/>
  <c r="AN230" i="1" s="1"/>
  <c r="A231" i="1"/>
  <c r="D230" i="1"/>
  <c r="O230" i="1" s="1"/>
  <c r="AI230" i="1" s="1"/>
  <c r="K230" i="1"/>
  <c r="V230" i="1" s="1"/>
  <c r="AP230" i="1" s="1"/>
  <c r="G230" i="1"/>
  <c r="R230" i="1" s="1"/>
  <c r="AL230" i="1" s="1"/>
  <c r="H230" i="1"/>
  <c r="S230" i="1" s="1"/>
  <c r="AM230" i="1" s="1"/>
  <c r="F230" i="1"/>
  <c r="Q230" i="1" s="1"/>
  <c r="AK230" i="1" s="1"/>
  <c r="AQ229" i="1"/>
  <c r="AQ230" i="1" l="1"/>
  <c r="I231" i="1"/>
  <c r="T231" i="1" s="1"/>
  <c r="AN231" i="1" s="1"/>
  <c r="D231" i="1"/>
  <c r="O231" i="1" s="1"/>
  <c r="AI231" i="1" s="1"/>
  <c r="A232" i="1"/>
  <c r="J231" i="1"/>
  <c r="U231" i="1" s="1"/>
  <c r="AO231" i="1" s="1"/>
  <c r="F231" i="1"/>
  <c r="Q231" i="1" s="1"/>
  <c r="AK231" i="1" s="1"/>
  <c r="C231" i="1"/>
  <c r="N231" i="1" s="1"/>
  <c r="AH231" i="1" s="1"/>
  <c r="G231" i="1"/>
  <c r="R231" i="1" s="1"/>
  <c r="AL231" i="1" s="1"/>
  <c r="K231" i="1"/>
  <c r="V231" i="1" s="1"/>
  <c r="AP231" i="1" s="1"/>
  <c r="E231" i="1"/>
  <c r="P231" i="1" s="1"/>
  <c r="AJ231" i="1" s="1"/>
  <c r="H231" i="1"/>
  <c r="S231" i="1" s="1"/>
  <c r="AM231" i="1" s="1"/>
  <c r="AQ231" i="1" l="1"/>
  <c r="H232" i="1"/>
  <c r="S232" i="1" s="1"/>
  <c r="AM232" i="1" s="1"/>
  <c r="A233" i="1"/>
  <c r="E232" i="1"/>
  <c r="P232" i="1" s="1"/>
  <c r="AJ232" i="1" s="1"/>
  <c r="F232" i="1"/>
  <c r="Q232" i="1" s="1"/>
  <c r="AK232" i="1" s="1"/>
  <c r="I232" i="1"/>
  <c r="T232" i="1" s="1"/>
  <c r="AN232" i="1" s="1"/>
  <c r="K232" i="1"/>
  <c r="V232" i="1" s="1"/>
  <c r="AP232" i="1" s="1"/>
  <c r="C232" i="1"/>
  <c r="N232" i="1" s="1"/>
  <c r="AH232" i="1" s="1"/>
  <c r="G232" i="1"/>
  <c r="R232" i="1" s="1"/>
  <c r="AL232" i="1" s="1"/>
  <c r="J232" i="1"/>
  <c r="U232" i="1" s="1"/>
  <c r="AO232" i="1" s="1"/>
  <c r="D232" i="1"/>
  <c r="O232" i="1" s="1"/>
  <c r="AI232" i="1" s="1"/>
  <c r="AQ232" i="1" l="1"/>
  <c r="K233" i="1"/>
  <c r="V233" i="1" s="1"/>
  <c r="AP233" i="1" s="1"/>
  <c r="E233" i="1"/>
  <c r="P233" i="1" s="1"/>
  <c r="AJ233" i="1" s="1"/>
  <c r="D233" i="1"/>
  <c r="O233" i="1" s="1"/>
  <c r="AI233" i="1" s="1"/>
  <c r="A234" i="1"/>
  <c r="H233" i="1"/>
  <c r="S233" i="1" s="1"/>
  <c r="AM233" i="1" s="1"/>
  <c r="F233" i="1"/>
  <c r="Q233" i="1" s="1"/>
  <c r="AK233" i="1" s="1"/>
  <c r="I233" i="1"/>
  <c r="T233" i="1" s="1"/>
  <c r="AN233" i="1" s="1"/>
  <c r="C233" i="1"/>
  <c r="N233" i="1" s="1"/>
  <c r="AH233" i="1" s="1"/>
  <c r="G233" i="1"/>
  <c r="R233" i="1" s="1"/>
  <c r="AL233" i="1" s="1"/>
  <c r="J233" i="1"/>
  <c r="U233" i="1" s="1"/>
  <c r="AO233" i="1" s="1"/>
  <c r="AQ233" i="1" l="1"/>
  <c r="E234" i="1"/>
  <c r="P234" i="1" s="1"/>
  <c r="AJ234" i="1" s="1"/>
  <c r="G234" i="1"/>
  <c r="R234" i="1" s="1"/>
  <c r="AL234" i="1" s="1"/>
  <c r="K234" i="1"/>
  <c r="V234" i="1" s="1"/>
  <c r="AP234" i="1" s="1"/>
  <c r="F234" i="1"/>
  <c r="Q234" i="1" s="1"/>
  <c r="AK234" i="1" s="1"/>
  <c r="I234" i="1"/>
  <c r="T234" i="1" s="1"/>
  <c r="AN234" i="1" s="1"/>
  <c r="H234" i="1"/>
  <c r="S234" i="1" s="1"/>
  <c r="AM234" i="1" s="1"/>
  <c r="J234" i="1"/>
  <c r="U234" i="1" s="1"/>
  <c r="AO234" i="1" s="1"/>
  <c r="A235" i="1"/>
  <c r="C234" i="1"/>
  <c r="N234" i="1" s="1"/>
  <c r="AH234" i="1" s="1"/>
  <c r="D234" i="1"/>
  <c r="O234" i="1" s="1"/>
  <c r="AI234" i="1" s="1"/>
  <c r="D235" i="1" l="1"/>
  <c r="O235" i="1" s="1"/>
  <c r="AI235" i="1" s="1"/>
  <c r="J235" i="1"/>
  <c r="U235" i="1" s="1"/>
  <c r="AO235" i="1" s="1"/>
  <c r="H235" i="1"/>
  <c r="S235" i="1" s="1"/>
  <c r="AM235" i="1" s="1"/>
  <c r="F235" i="1"/>
  <c r="Q235" i="1" s="1"/>
  <c r="AK235" i="1" s="1"/>
  <c r="E235" i="1"/>
  <c r="P235" i="1" s="1"/>
  <c r="AJ235" i="1" s="1"/>
  <c r="I235" i="1"/>
  <c r="T235" i="1" s="1"/>
  <c r="AN235" i="1" s="1"/>
  <c r="A236" i="1"/>
  <c r="K235" i="1"/>
  <c r="V235" i="1" s="1"/>
  <c r="AP235" i="1" s="1"/>
  <c r="C235" i="1"/>
  <c r="N235" i="1" s="1"/>
  <c r="AH235" i="1" s="1"/>
  <c r="G235" i="1"/>
  <c r="R235" i="1" s="1"/>
  <c r="AL235" i="1" s="1"/>
  <c r="AQ234" i="1"/>
  <c r="G236" i="1" l="1"/>
  <c r="R236" i="1" s="1"/>
  <c r="AL236" i="1" s="1"/>
  <c r="K236" i="1"/>
  <c r="V236" i="1" s="1"/>
  <c r="AP236" i="1" s="1"/>
  <c r="E236" i="1"/>
  <c r="P236" i="1" s="1"/>
  <c r="AJ236" i="1" s="1"/>
  <c r="J236" i="1"/>
  <c r="U236" i="1" s="1"/>
  <c r="AO236" i="1" s="1"/>
  <c r="C236" i="1"/>
  <c r="N236" i="1" s="1"/>
  <c r="AH236" i="1" s="1"/>
  <c r="H236" i="1"/>
  <c r="S236" i="1" s="1"/>
  <c r="AM236" i="1" s="1"/>
  <c r="D236" i="1"/>
  <c r="O236" i="1" s="1"/>
  <c r="AI236" i="1" s="1"/>
  <c r="A237" i="1"/>
  <c r="I236" i="1"/>
  <c r="T236" i="1" s="1"/>
  <c r="AN236" i="1" s="1"/>
  <c r="F236" i="1"/>
  <c r="Q236" i="1" s="1"/>
  <c r="AK236" i="1" s="1"/>
  <c r="AQ235" i="1"/>
  <c r="AQ236" i="1" l="1"/>
  <c r="K237" i="1"/>
  <c r="V237" i="1" s="1"/>
  <c r="AP237" i="1" s="1"/>
  <c r="D237" i="1"/>
  <c r="O237" i="1" s="1"/>
  <c r="AI237" i="1" s="1"/>
  <c r="I237" i="1"/>
  <c r="T237" i="1" s="1"/>
  <c r="AN237" i="1" s="1"/>
  <c r="F237" i="1"/>
  <c r="Q237" i="1" s="1"/>
  <c r="AK237" i="1" s="1"/>
  <c r="J237" i="1"/>
  <c r="U237" i="1" s="1"/>
  <c r="AO237" i="1" s="1"/>
  <c r="C237" i="1"/>
  <c r="N237" i="1" s="1"/>
  <c r="AH237" i="1" s="1"/>
  <c r="G237" i="1"/>
  <c r="R237" i="1" s="1"/>
  <c r="AL237" i="1" s="1"/>
  <c r="A238" i="1"/>
  <c r="H237" i="1"/>
  <c r="S237" i="1" s="1"/>
  <c r="AM237" i="1" s="1"/>
  <c r="E237" i="1"/>
  <c r="P237" i="1" s="1"/>
  <c r="AJ237" i="1" s="1"/>
  <c r="AQ237" i="1" l="1"/>
  <c r="E238" i="1"/>
  <c r="P238" i="1" s="1"/>
  <c r="AJ238" i="1" s="1"/>
  <c r="I238" i="1"/>
  <c r="T238" i="1" s="1"/>
  <c r="AN238" i="1" s="1"/>
  <c r="F238" i="1"/>
  <c r="Q238" i="1" s="1"/>
  <c r="AK238" i="1" s="1"/>
  <c r="J238" i="1"/>
  <c r="U238" i="1" s="1"/>
  <c r="AO238" i="1" s="1"/>
  <c r="H238" i="1"/>
  <c r="S238" i="1" s="1"/>
  <c r="AM238" i="1" s="1"/>
  <c r="K238" i="1"/>
  <c r="V238" i="1" s="1"/>
  <c r="AP238" i="1" s="1"/>
  <c r="A239" i="1"/>
  <c r="C238" i="1"/>
  <c r="N238" i="1" s="1"/>
  <c r="AH238" i="1" s="1"/>
  <c r="D238" i="1"/>
  <c r="O238" i="1" s="1"/>
  <c r="AI238" i="1" s="1"/>
  <c r="G238" i="1"/>
  <c r="R238" i="1" s="1"/>
  <c r="AL238" i="1" s="1"/>
  <c r="D239" i="1" l="1"/>
  <c r="O239" i="1" s="1"/>
  <c r="AI239" i="1" s="1"/>
  <c r="H239" i="1"/>
  <c r="S239" i="1" s="1"/>
  <c r="AM239" i="1" s="1"/>
  <c r="E239" i="1"/>
  <c r="P239" i="1" s="1"/>
  <c r="AJ239" i="1" s="1"/>
  <c r="I239" i="1"/>
  <c r="T239" i="1" s="1"/>
  <c r="AN239" i="1" s="1"/>
  <c r="A240" i="1"/>
  <c r="F239" i="1"/>
  <c r="Q239" i="1" s="1"/>
  <c r="AK239" i="1" s="1"/>
  <c r="C239" i="1"/>
  <c r="N239" i="1" s="1"/>
  <c r="AH239" i="1" s="1"/>
  <c r="J239" i="1"/>
  <c r="U239" i="1" s="1"/>
  <c r="AO239" i="1" s="1"/>
  <c r="G239" i="1"/>
  <c r="R239" i="1" s="1"/>
  <c r="AL239" i="1" s="1"/>
  <c r="K239" i="1"/>
  <c r="V239" i="1" s="1"/>
  <c r="AP239" i="1" s="1"/>
  <c r="AQ238" i="1"/>
  <c r="AQ239" i="1" l="1"/>
  <c r="C240" i="1"/>
  <c r="N240" i="1" s="1"/>
  <c r="AH240" i="1" s="1"/>
  <c r="G240" i="1"/>
  <c r="R240" i="1" s="1"/>
  <c r="AL240" i="1" s="1"/>
  <c r="K240" i="1"/>
  <c r="V240" i="1" s="1"/>
  <c r="AP240" i="1" s="1"/>
  <c r="J240" i="1"/>
  <c r="U240" i="1" s="1"/>
  <c r="AO240" i="1" s="1"/>
  <c r="H240" i="1"/>
  <c r="S240" i="1" s="1"/>
  <c r="AM240" i="1" s="1"/>
  <c r="D240" i="1"/>
  <c r="O240" i="1" s="1"/>
  <c r="AI240" i="1" s="1"/>
  <c r="A241" i="1"/>
  <c r="I240" i="1"/>
  <c r="T240" i="1" s="1"/>
  <c r="AN240" i="1" s="1"/>
  <c r="F240" i="1"/>
  <c r="Q240" i="1" s="1"/>
  <c r="AK240" i="1" s="1"/>
  <c r="E240" i="1"/>
  <c r="P240" i="1" s="1"/>
  <c r="AJ240" i="1" s="1"/>
  <c r="F241" i="1" l="1"/>
  <c r="Q241" i="1" s="1"/>
  <c r="AK241" i="1" s="1"/>
  <c r="C241" i="1"/>
  <c r="N241" i="1" s="1"/>
  <c r="AH241" i="1" s="1"/>
  <c r="I241" i="1"/>
  <c r="T241" i="1" s="1"/>
  <c r="AN241" i="1" s="1"/>
  <c r="J241" i="1"/>
  <c r="U241" i="1" s="1"/>
  <c r="AO241" i="1" s="1"/>
  <c r="G241" i="1"/>
  <c r="R241" i="1" s="1"/>
  <c r="AL241" i="1" s="1"/>
  <c r="K241" i="1"/>
  <c r="V241" i="1" s="1"/>
  <c r="AP241" i="1" s="1"/>
  <c r="D241" i="1"/>
  <c r="O241" i="1" s="1"/>
  <c r="AI241" i="1" s="1"/>
  <c r="A242" i="1"/>
  <c r="H241" i="1"/>
  <c r="S241" i="1" s="1"/>
  <c r="AM241" i="1" s="1"/>
  <c r="E241" i="1"/>
  <c r="P241" i="1" s="1"/>
  <c r="AJ241" i="1" s="1"/>
  <c r="AQ240" i="1"/>
  <c r="E242" i="1" l="1"/>
  <c r="P242" i="1" s="1"/>
  <c r="AJ242" i="1" s="1"/>
  <c r="I242" i="1"/>
  <c r="T242" i="1" s="1"/>
  <c r="AN242" i="1" s="1"/>
  <c r="F242" i="1"/>
  <c r="Q242" i="1" s="1"/>
  <c r="AK242" i="1" s="1"/>
  <c r="G242" i="1"/>
  <c r="R242" i="1" s="1"/>
  <c r="AL242" i="1" s="1"/>
  <c r="A243" i="1"/>
  <c r="D242" i="1"/>
  <c r="O242" i="1" s="1"/>
  <c r="AI242" i="1" s="1"/>
  <c r="C242" i="1"/>
  <c r="N242" i="1" s="1"/>
  <c r="AH242" i="1" s="1"/>
  <c r="K242" i="1"/>
  <c r="V242" i="1" s="1"/>
  <c r="AP242" i="1" s="1"/>
  <c r="H242" i="1"/>
  <c r="S242" i="1" s="1"/>
  <c r="AM242" i="1" s="1"/>
  <c r="J242" i="1"/>
  <c r="U242" i="1" s="1"/>
  <c r="AO242" i="1" s="1"/>
  <c r="AQ241" i="1"/>
  <c r="AQ242" i="1" l="1"/>
  <c r="I243" i="1"/>
  <c r="T243" i="1" s="1"/>
  <c r="AN243" i="1" s="1"/>
  <c r="D243" i="1"/>
  <c r="O243" i="1" s="1"/>
  <c r="AI243" i="1" s="1"/>
  <c r="E243" i="1"/>
  <c r="P243" i="1" s="1"/>
  <c r="AJ243" i="1" s="1"/>
  <c r="J243" i="1"/>
  <c r="U243" i="1" s="1"/>
  <c r="AO243" i="1" s="1"/>
  <c r="A244" i="1"/>
  <c r="F243" i="1"/>
  <c r="Q243" i="1" s="1"/>
  <c r="AK243" i="1" s="1"/>
  <c r="H243" i="1"/>
  <c r="S243" i="1" s="1"/>
  <c r="AM243" i="1" s="1"/>
  <c r="C243" i="1"/>
  <c r="N243" i="1" s="1"/>
  <c r="AH243" i="1" s="1"/>
  <c r="G243" i="1"/>
  <c r="R243" i="1" s="1"/>
  <c r="AL243" i="1" s="1"/>
  <c r="K243" i="1"/>
  <c r="V243" i="1" s="1"/>
  <c r="AP243" i="1" s="1"/>
  <c r="AQ243" i="1" l="1"/>
  <c r="G244" i="1"/>
  <c r="R244" i="1" s="1"/>
  <c r="AL244" i="1" s="1"/>
  <c r="K244" i="1"/>
  <c r="V244" i="1" s="1"/>
  <c r="AP244" i="1" s="1"/>
  <c r="D244" i="1"/>
  <c r="O244" i="1" s="1"/>
  <c r="AI244" i="1" s="1"/>
  <c r="C244" i="1"/>
  <c r="N244" i="1" s="1"/>
  <c r="AH244" i="1" s="1"/>
  <c r="A245" i="1"/>
  <c r="E244" i="1"/>
  <c r="P244" i="1" s="1"/>
  <c r="AJ244" i="1" s="1"/>
  <c r="I244" i="1"/>
  <c r="T244" i="1" s="1"/>
  <c r="AN244" i="1" s="1"/>
  <c r="F244" i="1"/>
  <c r="Q244" i="1" s="1"/>
  <c r="AK244" i="1" s="1"/>
  <c r="J244" i="1"/>
  <c r="U244" i="1" s="1"/>
  <c r="AO244" i="1" s="1"/>
  <c r="H244" i="1"/>
  <c r="S244" i="1" s="1"/>
  <c r="AM244" i="1" s="1"/>
  <c r="J245" i="1" l="1"/>
  <c r="U245" i="1" s="1"/>
  <c r="AO245" i="1" s="1"/>
  <c r="D245" i="1"/>
  <c r="O245" i="1" s="1"/>
  <c r="AI245" i="1" s="1"/>
  <c r="G245" i="1"/>
  <c r="R245" i="1" s="1"/>
  <c r="AL245" i="1" s="1"/>
  <c r="C245" i="1"/>
  <c r="N245" i="1" s="1"/>
  <c r="AH245" i="1" s="1"/>
  <c r="K245" i="1"/>
  <c r="V245" i="1" s="1"/>
  <c r="AP245" i="1" s="1"/>
  <c r="I245" i="1"/>
  <c r="T245" i="1" s="1"/>
  <c r="AN245" i="1" s="1"/>
  <c r="F245" i="1"/>
  <c r="Q245" i="1" s="1"/>
  <c r="AK245" i="1" s="1"/>
  <c r="A246" i="1"/>
  <c r="E245" i="1"/>
  <c r="P245" i="1" s="1"/>
  <c r="AJ245" i="1" s="1"/>
  <c r="H245" i="1"/>
  <c r="S245" i="1" s="1"/>
  <c r="AM245" i="1" s="1"/>
  <c r="AQ244" i="1"/>
  <c r="AQ245" i="1" l="1"/>
  <c r="I246" i="1"/>
  <c r="T246" i="1" s="1"/>
  <c r="AN246" i="1" s="1"/>
  <c r="J246" i="1"/>
  <c r="U246" i="1" s="1"/>
  <c r="AO246" i="1" s="1"/>
  <c r="C246" i="1"/>
  <c r="N246" i="1" s="1"/>
  <c r="AH246" i="1" s="1"/>
  <c r="A247" i="1"/>
  <c r="G246" i="1"/>
  <c r="R246" i="1" s="1"/>
  <c r="AL246" i="1" s="1"/>
  <c r="H246" i="1"/>
  <c r="S246" i="1" s="1"/>
  <c r="AM246" i="1" s="1"/>
  <c r="F246" i="1"/>
  <c r="Q246" i="1" s="1"/>
  <c r="AK246" i="1" s="1"/>
  <c r="D246" i="1"/>
  <c r="O246" i="1" s="1"/>
  <c r="AI246" i="1" s="1"/>
  <c r="K246" i="1"/>
  <c r="V246" i="1" s="1"/>
  <c r="AP246" i="1" s="1"/>
  <c r="E246" i="1"/>
  <c r="P246" i="1" s="1"/>
  <c r="AJ246" i="1" s="1"/>
  <c r="D247" i="1" l="1"/>
  <c r="O247" i="1" s="1"/>
  <c r="AI247" i="1" s="1"/>
  <c r="H247" i="1"/>
  <c r="S247" i="1" s="1"/>
  <c r="AM247" i="1" s="1"/>
  <c r="I247" i="1"/>
  <c r="T247" i="1" s="1"/>
  <c r="AN247" i="1" s="1"/>
  <c r="G247" i="1"/>
  <c r="R247" i="1" s="1"/>
  <c r="AL247" i="1" s="1"/>
  <c r="E247" i="1"/>
  <c r="P247" i="1" s="1"/>
  <c r="AJ247" i="1" s="1"/>
  <c r="F247" i="1"/>
  <c r="Q247" i="1" s="1"/>
  <c r="AK247" i="1" s="1"/>
  <c r="A248" i="1"/>
  <c r="J247" i="1"/>
  <c r="U247" i="1" s="1"/>
  <c r="AO247" i="1" s="1"/>
  <c r="C247" i="1"/>
  <c r="N247" i="1" s="1"/>
  <c r="AH247" i="1" s="1"/>
  <c r="K247" i="1"/>
  <c r="V247" i="1" s="1"/>
  <c r="AP247" i="1" s="1"/>
  <c r="AQ246" i="1"/>
  <c r="G248" i="1" l="1"/>
  <c r="R248" i="1" s="1"/>
  <c r="AL248" i="1" s="1"/>
  <c r="K248" i="1"/>
  <c r="V248" i="1" s="1"/>
  <c r="AP248" i="1" s="1"/>
  <c r="J248" i="1"/>
  <c r="U248" i="1" s="1"/>
  <c r="AO248" i="1" s="1"/>
  <c r="H248" i="1"/>
  <c r="S248" i="1" s="1"/>
  <c r="AM248" i="1" s="1"/>
  <c r="A249" i="1"/>
  <c r="I248" i="1"/>
  <c r="T248" i="1" s="1"/>
  <c r="AN248" i="1" s="1"/>
  <c r="E248" i="1"/>
  <c r="P248" i="1" s="1"/>
  <c r="AJ248" i="1" s="1"/>
  <c r="D248" i="1"/>
  <c r="O248" i="1" s="1"/>
  <c r="AI248" i="1" s="1"/>
  <c r="F248" i="1"/>
  <c r="Q248" i="1" s="1"/>
  <c r="AK248" i="1" s="1"/>
  <c r="C248" i="1"/>
  <c r="N248" i="1" s="1"/>
  <c r="AH248" i="1" s="1"/>
  <c r="AQ247" i="1"/>
  <c r="K249" i="1" l="1"/>
  <c r="V249" i="1" s="1"/>
  <c r="AP249" i="1" s="1"/>
  <c r="J249" i="1"/>
  <c r="U249" i="1" s="1"/>
  <c r="AO249" i="1" s="1"/>
  <c r="C249" i="1"/>
  <c r="N249" i="1" s="1"/>
  <c r="AH249" i="1" s="1"/>
  <c r="F249" i="1"/>
  <c r="Q249" i="1" s="1"/>
  <c r="AK249" i="1" s="1"/>
  <c r="D249" i="1"/>
  <c r="O249" i="1" s="1"/>
  <c r="AI249" i="1" s="1"/>
  <c r="G249" i="1"/>
  <c r="R249" i="1" s="1"/>
  <c r="AL249" i="1" s="1"/>
  <c r="A250" i="1"/>
  <c r="H249" i="1"/>
  <c r="S249" i="1" s="1"/>
  <c r="AM249" i="1" s="1"/>
  <c r="E249" i="1"/>
  <c r="P249" i="1" s="1"/>
  <c r="AJ249" i="1" s="1"/>
  <c r="I249" i="1"/>
  <c r="T249" i="1" s="1"/>
  <c r="AN249" i="1" s="1"/>
  <c r="AQ248" i="1"/>
  <c r="I250" i="1" l="1"/>
  <c r="T250" i="1" s="1"/>
  <c r="AN250" i="1" s="1"/>
  <c r="F250" i="1"/>
  <c r="Q250" i="1" s="1"/>
  <c r="AK250" i="1" s="1"/>
  <c r="K250" i="1"/>
  <c r="V250" i="1" s="1"/>
  <c r="AP250" i="1" s="1"/>
  <c r="J250" i="1"/>
  <c r="U250" i="1" s="1"/>
  <c r="AO250" i="1" s="1"/>
  <c r="A251" i="1"/>
  <c r="C250" i="1"/>
  <c r="N250" i="1" s="1"/>
  <c r="AH250" i="1" s="1"/>
  <c r="D250" i="1"/>
  <c r="O250" i="1" s="1"/>
  <c r="AI250" i="1" s="1"/>
  <c r="G250" i="1"/>
  <c r="R250" i="1" s="1"/>
  <c r="AL250" i="1" s="1"/>
  <c r="E250" i="1"/>
  <c r="P250" i="1" s="1"/>
  <c r="AJ250" i="1" s="1"/>
  <c r="H250" i="1"/>
  <c r="S250" i="1" s="1"/>
  <c r="AM250" i="1" s="1"/>
  <c r="AQ249" i="1"/>
  <c r="AQ250" i="1" l="1"/>
  <c r="I251" i="1"/>
  <c r="T251" i="1" s="1"/>
  <c r="AN251" i="1" s="1"/>
  <c r="H251" i="1"/>
  <c r="S251" i="1" s="1"/>
  <c r="AM251" i="1" s="1"/>
  <c r="D251" i="1"/>
  <c r="O251" i="1" s="1"/>
  <c r="AI251" i="1" s="1"/>
  <c r="A252" i="1"/>
  <c r="K251" i="1"/>
  <c r="V251" i="1" s="1"/>
  <c r="AP251" i="1" s="1"/>
  <c r="G251" i="1"/>
  <c r="R251" i="1" s="1"/>
  <c r="AL251" i="1" s="1"/>
  <c r="E251" i="1"/>
  <c r="P251" i="1" s="1"/>
  <c r="AJ251" i="1" s="1"/>
  <c r="AQ251" i="1" s="1"/>
  <c r="F251" i="1"/>
  <c r="Q251" i="1" s="1"/>
  <c r="AK251" i="1" s="1"/>
  <c r="C251" i="1"/>
  <c r="N251" i="1" s="1"/>
  <c r="AH251" i="1" s="1"/>
  <c r="J251" i="1"/>
  <c r="U251" i="1" s="1"/>
  <c r="AO251" i="1" s="1"/>
  <c r="G252" i="1" l="1"/>
  <c r="R252" i="1" s="1"/>
  <c r="AL252" i="1" s="1"/>
  <c r="E252" i="1"/>
  <c r="P252" i="1" s="1"/>
  <c r="AJ252" i="1" s="1"/>
  <c r="J252" i="1"/>
  <c r="U252" i="1" s="1"/>
  <c r="AO252" i="1" s="1"/>
  <c r="K252" i="1"/>
  <c r="V252" i="1" s="1"/>
  <c r="AP252" i="1" s="1"/>
  <c r="I252" i="1"/>
  <c r="T252" i="1" s="1"/>
  <c r="AN252" i="1" s="1"/>
  <c r="D252" i="1"/>
  <c r="O252" i="1" s="1"/>
  <c r="AI252" i="1" s="1"/>
  <c r="H252" i="1"/>
  <c r="S252" i="1" s="1"/>
  <c r="AM252" i="1" s="1"/>
  <c r="A253" i="1"/>
  <c r="C252" i="1"/>
  <c r="N252" i="1" s="1"/>
  <c r="AH252" i="1" s="1"/>
  <c r="F252" i="1"/>
  <c r="Q252" i="1" s="1"/>
  <c r="AK252" i="1" s="1"/>
  <c r="K253" i="1" l="1"/>
  <c r="V253" i="1" s="1"/>
  <c r="AP253" i="1" s="1"/>
  <c r="F253" i="1"/>
  <c r="Q253" i="1" s="1"/>
  <c r="AK253" i="1" s="1"/>
  <c r="J253" i="1"/>
  <c r="U253" i="1" s="1"/>
  <c r="AO253" i="1" s="1"/>
  <c r="C253" i="1"/>
  <c r="N253" i="1" s="1"/>
  <c r="AH253" i="1" s="1"/>
  <c r="H253" i="1"/>
  <c r="S253" i="1" s="1"/>
  <c r="AM253" i="1" s="1"/>
  <c r="G253" i="1"/>
  <c r="R253" i="1" s="1"/>
  <c r="AL253" i="1" s="1"/>
  <c r="I253" i="1"/>
  <c r="T253" i="1" s="1"/>
  <c r="AN253" i="1" s="1"/>
  <c r="A254" i="1"/>
  <c r="D253" i="1"/>
  <c r="O253" i="1" s="1"/>
  <c r="AI253" i="1" s="1"/>
  <c r="E253" i="1"/>
  <c r="P253" i="1" s="1"/>
  <c r="AJ253" i="1" s="1"/>
  <c r="AQ252" i="1"/>
  <c r="F254" i="1" l="1"/>
  <c r="Q254" i="1" s="1"/>
  <c r="AK254" i="1" s="1"/>
  <c r="A255" i="1"/>
  <c r="E254" i="1"/>
  <c r="P254" i="1" s="1"/>
  <c r="AJ254" i="1" s="1"/>
  <c r="G254" i="1"/>
  <c r="R254" i="1" s="1"/>
  <c r="AL254" i="1" s="1"/>
  <c r="D254" i="1"/>
  <c r="O254" i="1" s="1"/>
  <c r="AI254" i="1" s="1"/>
  <c r="H254" i="1"/>
  <c r="S254" i="1" s="1"/>
  <c r="AM254" i="1" s="1"/>
  <c r="J254" i="1"/>
  <c r="U254" i="1" s="1"/>
  <c r="AO254" i="1" s="1"/>
  <c r="I254" i="1"/>
  <c r="T254" i="1" s="1"/>
  <c r="AN254" i="1" s="1"/>
  <c r="K254" i="1"/>
  <c r="V254" i="1" s="1"/>
  <c r="AP254" i="1" s="1"/>
  <c r="C254" i="1"/>
  <c r="N254" i="1" s="1"/>
  <c r="AH254" i="1" s="1"/>
  <c r="AQ253" i="1"/>
  <c r="AQ254" i="1" l="1"/>
  <c r="H255" i="1"/>
  <c r="S255" i="1" s="1"/>
  <c r="AM255" i="1" s="1"/>
  <c r="E255" i="1"/>
  <c r="P255" i="1" s="1"/>
  <c r="AJ255" i="1" s="1"/>
  <c r="F255" i="1"/>
  <c r="Q255" i="1" s="1"/>
  <c r="AK255" i="1" s="1"/>
  <c r="D255" i="1"/>
  <c r="O255" i="1" s="1"/>
  <c r="AI255" i="1" s="1"/>
  <c r="A256" i="1"/>
  <c r="J255" i="1"/>
  <c r="U255" i="1" s="1"/>
  <c r="AO255" i="1" s="1"/>
  <c r="C255" i="1"/>
  <c r="N255" i="1" s="1"/>
  <c r="AH255" i="1" s="1"/>
  <c r="G255" i="1"/>
  <c r="R255" i="1" s="1"/>
  <c r="AL255" i="1" s="1"/>
  <c r="K255" i="1"/>
  <c r="V255" i="1" s="1"/>
  <c r="AP255" i="1" s="1"/>
  <c r="I255" i="1"/>
  <c r="T255" i="1" s="1"/>
  <c r="AN255" i="1" s="1"/>
  <c r="AQ255" i="1" l="1"/>
  <c r="C256" i="1"/>
  <c r="N256" i="1" s="1"/>
  <c r="AH256" i="1" s="1"/>
  <c r="K256" i="1"/>
  <c r="V256" i="1" s="1"/>
  <c r="AP256" i="1" s="1"/>
  <c r="E256" i="1"/>
  <c r="P256" i="1" s="1"/>
  <c r="AJ256" i="1" s="1"/>
  <c r="G256" i="1"/>
  <c r="R256" i="1" s="1"/>
  <c r="AL256" i="1" s="1"/>
  <c r="J256" i="1"/>
  <c r="U256" i="1" s="1"/>
  <c r="AO256" i="1" s="1"/>
  <c r="D256" i="1"/>
  <c r="O256" i="1" s="1"/>
  <c r="AI256" i="1" s="1"/>
  <c r="A257" i="1"/>
  <c r="I256" i="1"/>
  <c r="T256" i="1" s="1"/>
  <c r="AN256" i="1" s="1"/>
  <c r="H256" i="1"/>
  <c r="S256" i="1" s="1"/>
  <c r="AM256" i="1" s="1"/>
  <c r="F256" i="1"/>
  <c r="Q256" i="1" s="1"/>
  <c r="AK256" i="1" s="1"/>
  <c r="F257" i="1" l="1"/>
  <c r="Q257" i="1" s="1"/>
  <c r="AK257" i="1" s="1"/>
  <c r="J257" i="1"/>
  <c r="U257" i="1" s="1"/>
  <c r="AO257" i="1" s="1"/>
  <c r="A258" i="1"/>
  <c r="I257" i="1"/>
  <c r="T257" i="1" s="1"/>
  <c r="AN257" i="1" s="1"/>
  <c r="C257" i="1"/>
  <c r="N257" i="1" s="1"/>
  <c r="AH257" i="1" s="1"/>
  <c r="K257" i="1"/>
  <c r="V257" i="1" s="1"/>
  <c r="AP257" i="1" s="1"/>
  <c r="D257" i="1"/>
  <c r="O257" i="1" s="1"/>
  <c r="AI257" i="1" s="1"/>
  <c r="E257" i="1"/>
  <c r="P257" i="1" s="1"/>
  <c r="AJ257" i="1" s="1"/>
  <c r="H257" i="1"/>
  <c r="S257" i="1" s="1"/>
  <c r="AM257" i="1" s="1"/>
  <c r="G257" i="1"/>
  <c r="R257" i="1" s="1"/>
  <c r="AL257" i="1" s="1"/>
  <c r="AQ256" i="1"/>
  <c r="AQ257" i="1" l="1"/>
  <c r="J258" i="1"/>
  <c r="U258" i="1" s="1"/>
  <c r="AO258" i="1" s="1"/>
  <c r="G258" i="1"/>
  <c r="R258" i="1" s="1"/>
  <c r="AL258" i="1" s="1"/>
  <c r="D258" i="1"/>
  <c r="O258" i="1" s="1"/>
  <c r="AI258" i="1" s="1"/>
  <c r="H258" i="1"/>
  <c r="S258" i="1" s="1"/>
  <c r="AM258" i="1" s="1"/>
  <c r="A259" i="1"/>
  <c r="C258" i="1"/>
  <c r="N258" i="1" s="1"/>
  <c r="AH258" i="1" s="1"/>
  <c r="K258" i="1"/>
  <c r="V258" i="1" s="1"/>
  <c r="AP258" i="1" s="1"/>
  <c r="F258" i="1"/>
  <c r="Q258" i="1" s="1"/>
  <c r="AK258" i="1" s="1"/>
  <c r="E258" i="1"/>
  <c r="P258" i="1" s="1"/>
  <c r="AJ258" i="1" s="1"/>
  <c r="I258" i="1"/>
  <c r="T258" i="1" s="1"/>
  <c r="AN258" i="1" s="1"/>
  <c r="AQ258" i="1" l="1"/>
  <c r="D259" i="1"/>
  <c r="O259" i="1" s="1"/>
  <c r="AI259" i="1" s="1"/>
  <c r="J259" i="1"/>
  <c r="U259" i="1" s="1"/>
  <c r="AO259" i="1" s="1"/>
  <c r="H259" i="1"/>
  <c r="S259" i="1" s="1"/>
  <c r="AM259" i="1" s="1"/>
  <c r="E259" i="1"/>
  <c r="P259" i="1" s="1"/>
  <c r="AJ259" i="1" s="1"/>
  <c r="I259" i="1"/>
  <c r="T259" i="1" s="1"/>
  <c r="AN259" i="1" s="1"/>
  <c r="F259" i="1"/>
  <c r="Q259" i="1" s="1"/>
  <c r="AK259" i="1" s="1"/>
  <c r="G259" i="1"/>
  <c r="R259" i="1" s="1"/>
  <c r="AL259" i="1" s="1"/>
  <c r="A260" i="1"/>
  <c r="C259" i="1"/>
  <c r="N259" i="1" s="1"/>
  <c r="AH259" i="1" s="1"/>
  <c r="K259" i="1"/>
  <c r="V259" i="1" s="1"/>
  <c r="AP259" i="1" s="1"/>
  <c r="AQ259" i="1" l="1"/>
  <c r="K260" i="1"/>
  <c r="V260" i="1" s="1"/>
  <c r="AP260" i="1" s="1"/>
  <c r="E260" i="1"/>
  <c r="P260" i="1" s="1"/>
  <c r="AJ260" i="1" s="1"/>
  <c r="H260" i="1"/>
  <c r="S260" i="1" s="1"/>
  <c r="AM260" i="1" s="1"/>
  <c r="C260" i="1"/>
  <c r="N260" i="1" s="1"/>
  <c r="AH260" i="1" s="1"/>
  <c r="A261" i="1"/>
  <c r="G260" i="1"/>
  <c r="R260" i="1" s="1"/>
  <c r="AL260" i="1" s="1"/>
  <c r="F260" i="1"/>
  <c r="Q260" i="1" s="1"/>
  <c r="AK260" i="1" s="1"/>
  <c r="I260" i="1"/>
  <c r="T260" i="1" s="1"/>
  <c r="AN260" i="1" s="1"/>
  <c r="J260" i="1"/>
  <c r="U260" i="1" s="1"/>
  <c r="AO260" i="1" s="1"/>
  <c r="D260" i="1"/>
  <c r="O260" i="1" s="1"/>
  <c r="AI260" i="1" s="1"/>
  <c r="K261" i="1" l="1"/>
  <c r="V261" i="1" s="1"/>
  <c r="AP261" i="1" s="1"/>
  <c r="H261" i="1"/>
  <c r="S261" i="1" s="1"/>
  <c r="AM261" i="1" s="1"/>
  <c r="F261" i="1"/>
  <c r="Q261" i="1" s="1"/>
  <c r="AK261" i="1" s="1"/>
  <c r="D261" i="1"/>
  <c r="O261" i="1" s="1"/>
  <c r="AI261" i="1" s="1"/>
  <c r="J261" i="1"/>
  <c r="U261" i="1" s="1"/>
  <c r="AO261" i="1" s="1"/>
  <c r="A262" i="1"/>
  <c r="E261" i="1"/>
  <c r="P261" i="1" s="1"/>
  <c r="AJ261" i="1" s="1"/>
  <c r="C261" i="1"/>
  <c r="N261" i="1" s="1"/>
  <c r="AH261" i="1" s="1"/>
  <c r="AQ261" i="1" s="1"/>
  <c r="G261" i="1"/>
  <c r="R261" i="1" s="1"/>
  <c r="AL261" i="1" s="1"/>
  <c r="I261" i="1"/>
  <c r="T261" i="1" s="1"/>
  <c r="AN261" i="1" s="1"/>
  <c r="AQ260" i="1"/>
  <c r="E262" i="1" l="1"/>
  <c r="P262" i="1" s="1"/>
  <c r="AJ262" i="1" s="1"/>
  <c r="I262" i="1"/>
  <c r="T262" i="1" s="1"/>
  <c r="AN262" i="1" s="1"/>
  <c r="F262" i="1"/>
  <c r="Q262" i="1" s="1"/>
  <c r="AK262" i="1" s="1"/>
  <c r="C262" i="1"/>
  <c r="N262" i="1" s="1"/>
  <c r="AH262" i="1" s="1"/>
  <c r="A263" i="1"/>
  <c r="K262" i="1"/>
  <c r="V262" i="1" s="1"/>
  <c r="AP262" i="1" s="1"/>
  <c r="H262" i="1"/>
  <c r="S262" i="1" s="1"/>
  <c r="AM262" i="1" s="1"/>
  <c r="J262" i="1"/>
  <c r="U262" i="1" s="1"/>
  <c r="AO262" i="1" s="1"/>
  <c r="D262" i="1"/>
  <c r="O262" i="1" s="1"/>
  <c r="AI262" i="1" s="1"/>
  <c r="G262" i="1"/>
  <c r="R262" i="1" s="1"/>
  <c r="AL262" i="1" s="1"/>
  <c r="H263" i="1" l="1"/>
  <c r="S263" i="1" s="1"/>
  <c r="AM263" i="1" s="1"/>
  <c r="E263" i="1"/>
  <c r="P263" i="1" s="1"/>
  <c r="AJ263" i="1" s="1"/>
  <c r="F263" i="1"/>
  <c r="Q263" i="1" s="1"/>
  <c r="AK263" i="1" s="1"/>
  <c r="A264" i="1"/>
  <c r="J263" i="1"/>
  <c r="U263" i="1" s="1"/>
  <c r="AO263" i="1" s="1"/>
  <c r="C263" i="1"/>
  <c r="N263" i="1" s="1"/>
  <c r="AH263" i="1" s="1"/>
  <c r="G263" i="1"/>
  <c r="R263" i="1" s="1"/>
  <c r="AL263" i="1" s="1"/>
  <c r="K263" i="1"/>
  <c r="V263" i="1" s="1"/>
  <c r="AP263" i="1" s="1"/>
  <c r="I263" i="1"/>
  <c r="T263" i="1" s="1"/>
  <c r="AN263" i="1" s="1"/>
  <c r="D263" i="1"/>
  <c r="O263" i="1" s="1"/>
  <c r="AI263" i="1" s="1"/>
  <c r="AQ262" i="1"/>
  <c r="AQ263" i="1" l="1"/>
  <c r="G264" i="1"/>
  <c r="R264" i="1" s="1"/>
  <c r="AL264" i="1" s="1"/>
  <c r="K264" i="1"/>
  <c r="V264" i="1" s="1"/>
  <c r="AP264" i="1" s="1"/>
  <c r="H264" i="1"/>
  <c r="S264" i="1" s="1"/>
  <c r="AM264" i="1" s="1"/>
  <c r="D264" i="1"/>
  <c r="O264" i="1" s="1"/>
  <c r="AI264" i="1" s="1"/>
  <c r="C264" i="1"/>
  <c r="N264" i="1" s="1"/>
  <c r="AH264" i="1" s="1"/>
  <c r="A265" i="1"/>
  <c r="E264" i="1"/>
  <c r="P264" i="1" s="1"/>
  <c r="AJ264" i="1" s="1"/>
  <c r="I264" i="1"/>
  <c r="T264" i="1" s="1"/>
  <c r="AN264" i="1" s="1"/>
  <c r="F264" i="1"/>
  <c r="Q264" i="1" s="1"/>
  <c r="AK264" i="1" s="1"/>
  <c r="J264" i="1"/>
  <c r="U264" i="1" s="1"/>
  <c r="AO264" i="1" s="1"/>
  <c r="AQ264" i="1" l="1"/>
  <c r="F265" i="1"/>
  <c r="Q265" i="1" s="1"/>
  <c r="AK265" i="1" s="1"/>
  <c r="C265" i="1"/>
  <c r="N265" i="1" s="1"/>
  <c r="AH265" i="1" s="1"/>
  <c r="H265" i="1"/>
  <c r="S265" i="1" s="1"/>
  <c r="AM265" i="1" s="1"/>
  <c r="D265" i="1"/>
  <c r="O265" i="1" s="1"/>
  <c r="AI265" i="1" s="1"/>
  <c r="J265" i="1"/>
  <c r="U265" i="1" s="1"/>
  <c r="AO265" i="1" s="1"/>
  <c r="K265" i="1"/>
  <c r="V265" i="1" s="1"/>
  <c r="AP265" i="1" s="1"/>
  <c r="E265" i="1"/>
  <c r="P265" i="1" s="1"/>
  <c r="AJ265" i="1" s="1"/>
  <c r="I265" i="1"/>
  <c r="T265" i="1" s="1"/>
  <c r="AN265" i="1" s="1"/>
  <c r="G265" i="1"/>
  <c r="R265" i="1" s="1"/>
  <c r="AL265" i="1" s="1"/>
  <c r="A266" i="1"/>
  <c r="AQ265" i="1" l="1"/>
  <c r="I266" i="1"/>
  <c r="T266" i="1" s="1"/>
  <c r="AN266" i="1" s="1"/>
  <c r="J266" i="1"/>
  <c r="U266" i="1" s="1"/>
  <c r="AO266" i="1" s="1"/>
  <c r="H266" i="1"/>
  <c r="S266" i="1" s="1"/>
  <c r="AM266" i="1" s="1"/>
  <c r="G266" i="1"/>
  <c r="R266" i="1" s="1"/>
  <c r="AL266" i="1" s="1"/>
  <c r="E266" i="1"/>
  <c r="P266" i="1" s="1"/>
  <c r="AJ266" i="1" s="1"/>
  <c r="A267" i="1"/>
  <c r="C266" i="1"/>
  <c r="N266" i="1" s="1"/>
  <c r="AH266" i="1" s="1"/>
  <c r="D266" i="1"/>
  <c r="O266" i="1" s="1"/>
  <c r="AI266" i="1" s="1"/>
  <c r="K266" i="1"/>
  <c r="V266" i="1" s="1"/>
  <c r="AP266" i="1" s="1"/>
  <c r="F266" i="1"/>
  <c r="Q266" i="1" s="1"/>
  <c r="AK266" i="1" s="1"/>
  <c r="D267" i="1" l="1"/>
  <c r="O267" i="1" s="1"/>
  <c r="AI267" i="1" s="1"/>
  <c r="H267" i="1"/>
  <c r="S267" i="1" s="1"/>
  <c r="AM267" i="1" s="1"/>
  <c r="I267" i="1"/>
  <c r="T267" i="1" s="1"/>
  <c r="AN267" i="1" s="1"/>
  <c r="G267" i="1"/>
  <c r="R267" i="1" s="1"/>
  <c r="AL267" i="1" s="1"/>
  <c r="K267" i="1"/>
  <c r="V267" i="1" s="1"/>
  <c r="AP267" i="1" s="1"/>
  <c r="A268" i="1"/>
  <c r="F267" i="1"/>
  <c r="Q267" i="1" s="1"/>
  <c r="AK267" i="1" s="1"/>
  <c r="C267" i="1"/>
  <c r="N267" i="1" s="1"/>
  <c r="AH267" i="1" s="1"/>
  <c r="J267" i="1"/>
  <c r="U267" i="1" s="1"/>
  <c r="AO267" i="1" s="1"/>
  <c r="E267" i="1"/>
  <c r="P267" i="1" s="1"/>
  <c r="AJ267" i="1" s="1"/>
  <c r="AQ266" i="1"/>
  <c r="AQ267" i="1" l="1"/>
  <c r="C268" i="1"/>
  <c r="N268" i="1" s="1"/>
  <c r="AH268" i="1" s="1"/>
  <c r="K268" i="1"/>
  <c r="V268" i="1" s="1"/>
  <c r="AP268" i="1" s="1"/>
  <c r="J268" i="1"/>
  <c r="U268" i="1" s="1"/>
  <c r="AO268" i="1" s="1"/>
  <c r="G268" i="1"/>
  <c r="R268" i="1" s="1"/>
  <c r="AL268" i="1" s="1"/>
  <c r="F268" i="1"/>
  <c r="Q268" i="1" s="1"/>
  <c r="AK268" i="1" s="1"/>
  <c r="H268" i="1"/>
  <c r="S268" i="1" s="1"/>
  <c r="AM268" i="1" s="1"/>
  <c r="E268" i="1"/>
  <c r="P268" i="1" s="1"/>
  <c r="AJ268" i="1" s="1"/>
  <c r="D268" i="1"/>
  <c r="O268" i="1" s="1"/>
  <c r="AI268" i="1" s="1"/>
  <c r="A269" i="1"/>
  <c r="I268" i="1"/>
  <c r="T268" i="1" s="1"/>
  <c r="AN268" i="1" s="1"/>
  <c r="F269" i="1" l="1"/>
  <c r="Q269" i="1" s="1"/>
  <c r="AK269" i="1" s="1"/>
  <c r="A270" i="1"/>
  <c r="K269" i="1"/>
  <c r="V269" i="1" s="1"/>
  <c r="AP269" i="1" s="1"/>
  <c r="J269" i="1"/>
  <c r="U269" i="1" s="1"/>
  <c r="AO269" i="1" s="1"/>
  <c r="G269" i="1"/>
  <c r="R269" i="1" s="1"/>
  <c r="AL269" i="1" s="1"/>
  <c r="D269" i="1"/>
  <c r="O269" i="1" s="1"/>
  <c r="AI269" i="1" s="1"/>
  <c r="E269" i="1"/>
  <c r="P269" i="1" s="1"/>
  <c r="AJ269" i="1" s="1"/>
  <c r="H269" i="1"/>
  <c r="S269" i="1" s="1"/>
  <c r="AM269" i="1" s="1"/>
  <c r="I269" i="1"/>
  <c r="T269" i="1" s="1"/>
  <c r="AN269" i="1" s="1"/>
  <c r="C269" i="1"/>
  <c r="N269" i="1" s="1"/>
  <c r="AH269" i="1" s="1"/>
  <c r="AQ268" i="1"/>
  <c r="AQ269" i="1" l="1"/>
  <c r="I270" i="1"/>
  <c r="T270" i="1" s="1"/>
  <c r="AN270" i="1" s="1"/>
  <c r="F270" i="1"/>
  <c r="Q270" i="1" s="1"/>
  <c r="AK270" i="1" s="1"/>
  <c r="K270" i="1"/>
  <c r="V270" i="1" s="1"/>
  <c r="AP270" i="1" s="1"/>
  <c r="C270" i="1"/>
  <c r="N270" i="1" s="1"/>
  <c r="AH270" i="1" s="1"/>
  <c r="A271" i="1"/>
  <c r="J270" i="1"/>
  <c r="U270" i="1" s="1"/>
  <c r="AO270" i="1" s="1"/>
  <c r="D270" i="1"/>
  <c r="O270" i="1" s="1"/>
  <c r="AI270" i="1" s="1"/>
  <c r="G270" i="1"/>
  <c r="R270" i="1" s="1"/>
  <c r="AL270" i="1" s="1"/>
  <c r="E270" i="1"/>
  <c r="P270" i="1" s="1"/>
  <c r="AJ270" i="1" s="1"/>
  <c r="H270" i="1"/>
  <c r="S270" i="1" s="1"/>
  <c r="AM270" i="1" s="1"/>
  <c r="AQ270" i="1" l="1"/>
  <c r="D271" i="1"/>
  <c r="O271" i="1" s="1"/>
  <c r="AI271" i="1" s="1"/>
  <c r="H271" i="1"/>
  <c r="S271" i="1" s="1"/>
  <c r="AM271" i="1" s="1"/>
  <c r="A272" i="1"/>
  <c r="F271" i="1"/>
  <c r="Q271" i="1" s="1"/>
  <c r="AK271" i="1" s="1"/>
  <c r="C271" i="1"/>
  <c r="N271" i="1" s="1"/>
  <c r="AH271" i="1" s="1"/>
  <c r="J271" i="1"/>
  <c r="U271" i="1" s="1"/>
  <c r="AO271" i="1" s="1"/>
  <c r="G271" i="1"/>
  <c r="R271" i="1" s="1"/>
  <c r="AL271" i="1" s="1"/>
  <c r="E271" i="1"/>
  <c r="P271" i="1" s="1"/>
  <c r="AJ271" i="1" s="1"/>
  <c r="K271" i="1"/>
  <c r="V271" i="1" s="1"/>
  <c r="AP271" i="1" s="1"/>
  <c r="I271" i="1"/>
  <c r="T271" i="1" s="1"/>
  <c r="AN271" i="1" s="1"/>
  <c r="AQ271" i="1" l="1"/>
  <c r="C272" i="1"/>
  <c r="N272" i="1" s="1"/>
  <c r="AH272" i="1" s="1"/>
  <c r="G272" i="1"/>
  <c r="R272" i="1" s="1"/>
  <c r="AL272" i="1" s="1"/>
  <c r="K272" i="1"/>
  <c r="V272" i="1" s="1"/>
  <c r="AP272" i="1" s="1"/>
  <c r="D272" i="1"/>
  <c r="O272" i="1" s="1"/>
  <c r="AI272" i="1" s="1"/>
  <c r="I272" i="1"/>
  <c r="T272" i="1" s="1"/>
  <c r="AN272" i="1" s="1"/>
  <c r="F272" i="1"/>
  <c r="Q272" i="1" s="1"/>
  <c r="AK272" i="1" s="1"/>
  <c r="E272" i="1"/>
  <c r="P272" i="1" s="1"/>
  <c r="AJ272" i="1" s="1"/>
  <c r="J272" i="1"/>
  <c r="U272" i="1" s="1"/>
  <c r="AO272" i="1" s="1"/>
  <c r="H272" i="1"/>
  <c r="S272" i="1" s="1"/>
  <c r="AM272" i="1" s="1"/>
  <c r="A273" i="1"/>
  <c r="C273" i="1" l="1"/>
  <c r="N273" i="1" s="1"/>
  <c r="AH273" i="1" s="1"/>
  <c r="D273" i="1"/>
  <c r="O273" i="1" s="1"/>
  <c r="AI273" i="1" s="1"/>
  <c r="G273" i="1"/>
  <c r="R273" i="1" s="1"/>
  <c r="AL273" i="1" s="1"/>
  <c r="J273" i="1"/>
  <c r="U273" i="1" s="1"/>
  <c r="AO273" i="1" s="1"/>
  <c r="K273" i="1"/>
  <c r="V273" i="1" s="1"/>
  <c r="AP273" i="1" s="1"/>
  <c r="A274" i="1"/>
  <c r="H273" i="1"/>
  <c r="S273" i="1" s="1"/>
  <c r="AM273" i="1" s="1"/>
  <c r="E273" i="1"/>
  <c r="P273" i="1" s="1"/>
  <c r="AJ273" i="1" s="1"/>
  <c r="F273" i="1"/>
  <c r="Q273" i="1" s="1"/>
  <c r="AK273" i="1" s="1"/>
  <c r="I273" i="1"/>
  <c r="T273" i="1" s="1"/>
  <c r="AN273" i="1" s="1"/>
  <c r="AQ272" i="1"/>
  <c r="AQ273" i="1" l="1"/>
  <c r="E274" i="1"/>
  <c r="P274" i="1" s="1"/>
  <c r="AJ274" i="1" s="1"/>
  <c r="I274" i="1"/>
  <c r="T274" i="1" s="1"/>
  <c r="AN274" i="1" s="1"/>
  <c r="J274" i="1"/>
  <c r="U274" i="1" s="1"/>
  <c r="AO274" i="1" s="1"/>
  <c r="G274" i="1"/>
  <c r="R274" i="1" s="1"/>
  <c r="AL274" i="1" s="1"/>
  <c r="F274" i="1"/>
  <c r="Q274" i="1" s="1"/>
  <c r="AK274" i="1" s="1"/>
  <c r="H274" i="1"/>
  <c r="S274" i="1" s="1"/>
  <c r="AM274" i="1" s="1"/>
  <c r="A275" i="1"/>
  <c r="K274" i="1"/>
  <c r="V274" i="1" s="1"/>
  <c r="AP274" i="1" s="1"/>
  <c r="D274" i="1"/>
  <c r="O274" i="1" s="1"/>
  <c r="AI274" i="1" s="1"/>
  <c r="C274" i="1"/>
  <c r="N274" i="1" s="1"/>
  <c r="AH274" i="1" s="1"/>
  <c r="D275" i="1" l="1"/>
  <c r="O275" i="1" s="1"/>
  <c r="AI275" i="1" s="1"/>
  <c r="H275" i="1"/>
  <c r="S275" i="1" s="1"/>
  <c r="AM275" i="1" s="1"/>
  <c r="A276" i="1"/>
  <c r="I275" i="1"/>
  <c r="T275" i="1" s="1"/>
  <c r="AN275" i="1" s="1"/>
  <c r="J275" i="1"/>
  <c r="U275" i="1" s="1"/>
  <c r="AO275" i="1" s="1"/>
  <c r="E275" i="1"/>
  <c r="P275" i="1" s="1"/>
  <c r="AJ275" i="1" s="1"/>
  <c r="C275" i="1"/>
  <c r="N275" i="1" s="1"/>
  <c r="AH275" i="1" s="1"/>
  <c r="F275" i="1"/>
  <c r="Q275" i="1" s="1"/>
  <c r="AK275" i="1" s="1"/>
  <c r="G275" i="1"/>
  <c r="R275" i="1" s="1"/>
  <c r="AL275" i="1" s="1"/>
  <c r="K275" i="1"/>
  <c r="V275" i="1" s="1"/>
  <c r="AP275" i="1" s="1"/>
  <c r="AQ274" i="1"/>
  <c r="AQ275" i="1" l="1"/>
  <c r="K276" i="1"/>
  <c r="V276" i="1" s="1"/>
  <c r="AP276" i="1" s="1"/>
  <c r="H276" i="1"/>
  <c r="S276" i="1" s="1"/>
  <c r="AM276" i="1" s="1"/>
  <c r="F276" i="1"/>
  <c r="Q276" i="1" s="1"/>
  <c r="AK276" i="1" s="1"/>
  <c r="I276" i="1"/>
  <c r="T276" i="1" s="1"/>
  <c r="AN276" i="1" s="1"/>
  <c r="A277" i="1"/>
  <c r="E276" i="1"/>
  <c r="P276" i="1" s="1"/>
  <c r="AJ276" i="1" s="1"/>
  <c r="J276" i="1"/>
  <c r="U276" i="1" s="1"/>
  <c r="AO276" i="1" s="1"/>
  <c r="D276" i="1"/>
  <c r="O276" i="1" s="1"/>
  <c r="AI276" i="1" s="1"/>
  <c r="C276" i="1"/>
  <c r="N276" i="1" s="1"/>
  <c r="AH276" i="1" s="1"/>
  <c r="G276" i="1"/>
  <c r="R276" i="1" s="1"/>
  <c r="AL276" i="1" s="1"/>
  <c r="F277" i="1" l="1"/>
  <c r="Q277" i="1" s="1"/>
  <c r="AK277" i="1" s="1"/>
  <c r="A278" i="1"/>
  <c r="D277" i="1"/>
  <c r="O277" i="1" s="1"/>
  <c r="AI277" i="1" s="1"/>
  <c r="H277" i="1"/>
  <c r="S277" i="1" s="1"/>
  <c r="AM277" i="1" s="1"/>
  <c r="K277" i="1"/>
  <c r="V277" i="1" s="1"/>
  <c r="AP277" i="1" s="1"/>
  <c r="J277" i="1"/>
  <c r="U277" i="1" s="1"/>
  <c r="AO277" i="1" s="1"/>
  <c r="G277" i="1"/>
  <c r="R277" i="1" s="1"/>
  <c r="AL277" i="1" s="1"/>
  <c r="E277" i="1"/>
  <c r="P277" i="1" s="1"/>
  <c r="AJ277" i="1" s="1"/>
  <c r="I277" i="1"/>
  <c r="T277" i="1" s="1"/>
  <c r="AN277" i="1" s="1"/>
  <c r="C277" i="1"/>
  <c r="N277" i="1" s="1"/>
  <c r="AH277" i="1" s="1"/>
  <c r="AQ276" i="1"/>
  <c r="I278" i="1" l="1"/>
  <c r="T278" i="1" s="1"/>
  <c r="AN278" i="1" s="1"/>
  <c r="F278" i="1"/>
  <c r="Q278" i="1" s="1"/>
  <c r="AK278" i="1" s="1"/>
  <c r="A279" i="1"/>
  <c r="G278" i="1"/>
  <c r="R278" i="1" s="1"/>
  <c r="AL278" i="1" s="1"/>
  <c r="D278" i="1"/>
  <c r="O278" i="1" s="1"/>
  <c r="AI278" i="1" s="1"/>
  <c r="K278" i="1"/>
  <c r="V278" i="1" s="1"/>
  <c r="AP278" i="1" s="1"/>
  <c r="H278" i="1"/>
  <c r="S278" i="1" s="1"/>
  <c r="AM278" i="1" s="1"/>
  <c r="J278" i="1"/>
  <c r="U278" i="1" s="1"/>
  <c r="AO278" i="1" s="1"/>
  <c r="E278" i="1"/>
  <c r="P278" i="1" s="1"/>
  <c r="AJ278" i="1" s="1"/>
  <c r="C278" i="1"/>
  <c r="N278" i="1" s="1"/>
  <c r="AH278" i="1" s="1"/>
  <c r="AQ277" i="1"/>
  <c r="D279" i="1" l="1"/>
  <c r="O279" i="1" s="1"/>
  <c r="AI279" i="1" s="1"/>
  <c r="H279" i="1"/>
  <c r="S279" i="1" s="1"/>
  <c r="AM279" i="1" s="1"/>
  <c r="A280" i="1"/>
  <c r="J279" i="1"/>
  <c r="U279" i="1" s="1"/>
  <c r="AO279" i="1" s="1"/>
  <c r="I279" i="1"/>
  <c r="T279" i="1" s="1"/>
  <c r="AN279" i="1" s="1"/>
  <c r="C279" i="1"/>
  <c r="N279" i="1" s="1"/>
  <c r="AH279" i="1" s="1"/>
  <c r="F279" i="1"/>
  <c r="Q279" i="1" s="1"/>
  <c r="AK279" i="1" s="1"/>
  <c r="G279" i="1"/>
  <c r="R279" i="1" s="1"/>
  <c r="AL279" i="1" s="1"/>
  <c r="K279" i="1"/>
  <c r="V279" i="1" s="1"/>
  <c r="AP279" i="1" s="1"/>
  <c r="E279" i="1"/>
  <c r="P279" i="1" s="1"/>
  <c r="AJ279" i="1" s="1"/>
  <c r="AQ278" i="1"/>
  <c r="AQ279" i="1" l="1"/>
  <c r="G280" i="1"/>
  <c r="R280" i="1" s="1"/>
  <c r="AL280" i="1" s="1"/>
  <c r="A281" i="1"/>
  <c r="I280" i="1"/>
  <c r="T280" i="1" s="1"/>
  <c r="AN280" i="1" s="1"/>
  <c r="K280" i="1"/>
  <c r="V280" i="1" s="1"/>
  <c r="AP280" i="1" s="1"/>
  <c r="E280" i="1"/>
  <c r="P280" i="1" s="1"/>
  <c r="AJ280" i="1" s="1"/>
  <c r="D280" i="1"/>
  <c r="O280" i="1" s="1"/>
  <c r="AI280" i="1" s="1"/>
  <c r="J280" i="1"/>
  <c r="U280" i="1" s="1"/>
  <c r="AO280" i="1" s="1"/>
  <c r="H280" i="1"/>
  <c r="S280" i="1" s="1"/>
  <c r="AM280" i="1" s="1"/>
  <c r="C280" i="1"/>
  <c r="N280" i="1" s="1"/>
  <c r="AH280" i="1" s="1"/>
  <c r="F280" i="1"/>
  <c r="Q280" i="1" s="1"/>
  <c r="AK280" i="1" s="1"/>
  <c r="AQ280" i="1" l="1"/>
  <c r="F281" i="1"/>
  <c r="Q281" i="1" s="1"/>
  <c r="AK281" i="1" s="1"/>
  <c r="J281" i="1"/>
  <c r="U281" i="1" s="1"/>
  <c r="AO281" i="1" s="1"/>
  <c r="A282" i="1"/>
  <c r="E281" i="1"/>
  <c r="P281" i="1" s="1"/>
  <c r="AJ281" i="1" s="1"/>
  <c r="G281" i="1"/>
  <c r="R281" i="1" s="1"/>
  <c r="AL281" i="1" s="1"/>
  <c r="C281" i="1"/>
  <c r="N281" i="1" s="1"/>
  <c r="AH281" i="1" s="1"/>
  <c r="D281" i="1"/>
  <c r="O281" i="1" s="1"/>
  <c r="AI281" i="1" s="1"/>
  <c r="K281" i="1"/>
  <c r="V281" i="1" s="1"/>
  <c r="AP281" i="1" s="1"/>
  <c r="H281" i="1"/>
  <c r="S281" i="1" s="1"/>
  <c r="AM281" i="1" s="1"/>
  <c r="I281" i="1"/>
  <c r="T281" i="1" s="1"/>
  <c r="AN281" i="1" s="1"/>
  <c r="AQ281" i="1" l="1"/>
  <c r="E282" i="1"/>
  <c r="P282" i="1" s="1"/>
  <c r="AJ282" i="1" s="1"/>
  <c r="J282" i="1"/>
  <c r="U282" i="1" s="1"/>
  <c r="AO282" i="1" s="1"/>
  <c r="F282" i="1"/>
  <c r="Q282" i="1" s="1"/>
  <c r="AK282" i="1" s="1"/>
  <c r="K282" i="1"/>
  <c r="V282" i="1" s="1"/>
  <c r="AP282" i="1" s="1"/>
  <c r="A283" i="1"/>
  <c r="C282" i="1"/>
  <c r="N282" i="1" s="1"/>
  <c r="AH282" i="1" s="1"/>
  <c r="D282" i="1"/>
  <c r="O282" i="1" s="1"/>
  <c r="AI282" i="1" s="1"/>
  <c r="G282" i="1"/>
  <c r="R282" i="1" s="1"/>
  <c r="AL282" i="1" s="1"/>
  <c r="H282" i="1"/>
  <c r="S282" i="1" s="1"/>
  <c r="AM282" i="1" s="1"/>
  <c r="I282" i="1"/>
  <c r="T282" i="1" s="1"/>
  <c r="AN282" i="1" s="1"/>
  <c r="AQ282" i="1" l="1"/>
  <c r="H283" i="1"/>
  <c r="S283" i="1" s="1"/>
  <c r="AM283" i="1" s="1"/>
  <c r="K283" i="1"/>
  <c r="V283" i="1" s="1"/>
  <c r="AP283" i="1" s="1"/>
  <c r="D283" i="1"/>
  <c r="O283" i="1" s="1"/>
  <c r="AI283" i="1" s="1"/>
  <c r="I283" i="1"/>
  <c r="T283" i="1" s="1"/>
  <c r="AN283" i="1" s="1"/>
  <c r="A284" i="1"/>
  <c r="F283" i="1"/>
  <c r="Q283" i="1" s="1"/>
  <c r="AK283" i="1" s="1"/>
  <c r="C283" i="1"/>
  <c r="N283" i="1" s="1"/>
  <c r="AH283" i="1" s="1"/>
  <c r="J283" i="1"/>
  <c r="U283" i="1" s="1"/>
  <c r="AO283" i="1" s="1"/>
  <c r="E283" i="1"/>
  <c r="P283" i="1" s="1"/>
  <c r="AJ283" i="1" s="1"/>
  <c r="G283" i="1"/>
  <c r="R283" i="1" s="1"/>
  <c r="AL283" i="1" s="1"/>
  <c r="AQ283" i="1" l="1"/>
  <c r="G284" i="1"/>
  <c r="R284" i="1" s="1"/>
  <c r="AL284" i="1" s="1"/>
  <c r="K284" i="1"/>
  <c r="V284" i="1" s="1"/>
  <c r="AP284" i="1" s="1"/>
  <c r="E284" i="1"/>
  <c r="P284" i="1" s="1"/>
  <c r="AJ284" i="1" s="1"/>
  <c r="H284" i="1"/>
  <c r="S284" i="1" s="1"/>
  <c r="AM284" i="1" s="1"/>
  <c r="A285" i="1"/>
  <c r="F284" i="1"/>
  <c r="Q284" i="1" s="1"/>
  <c r="AK284" i="1" s="1"/>
  <c r="I284" i="1"/>
  <c r="T284" i="1" s="1"/>
  <c r="AN284" i="1" s="1"/>
  <c r="J284" i="1"/>
  <c r="U284" i="1" s="1"/>
  <c r="AO284" i="1" s="1"/>
  <c r="D284" i="1"/>
  <c r="O284" i="1" s="1"/>
  <c r="AI284" i="1" s="1"/>
  <c r="C284" i="1"/>
  <c r="N284" i="1" s="1"/>
  <c r="AH284" i="1" s="1"/>
  <c r="F285" i="1" l="1"/>
  <c r="Q285" i="1" s="1"/>
  <c r="AK285" i="1" s="1"/>
  <c r="A286" i="1"/>
  <c r="G285" i="1"/>
  <c r="R285" i="1" s="1"/>
  <c r="AL285" i="1" s="1"/>
  <c r="E285" i="1"/>
  <c r="P285" i="1" s="1"/>
  <c r="AJ285" i="1" s="1"/>
  <c r="H285" i="1"/>
  <c r="S285" i="1" s="1"/>
  <c r="AM285" i="1" s="1"/>
  <c r="I285" i="1"/>
  <c r="T285" i="1" s="1"/>
  <c r="AN285" i="1" s="1"/>
  <c r="C285" i="1"/>
  <c r="N285" i="1" s="1"/>
  <c r="AH285" i="1" s="1"/>
  <c r="K285" i="1"/>
  <c r="V285" i="1" s="1"/>
  <c r="AP285" i="1" s="1"/>
  <c r="J285" i="1"/>
  <c r="U285" i="1" s="1"/>
  <c r="AO285" i="1" s="1"/>
  <c r="D285" i="1"/>
  <c r="O285" i="1" s="1"/>
  <c r="AI285" i="1" s="1"/>
  <c r="AQ284" i="1"/>
  <c r="AQ285" i="1" l="1"/>
  <c r="I286" i="1"/>
  <c r="T286" i="1" s="1"/>
  <c r="AN286" i="1" s="1"/>
  <c r="F286" i="1"/>
  <c r="Q286" i="1" s="1"/>
  <c r="AK286" i="1" s="1"/>
  <c r="K286" i="1"/>
  <c r="V286" i="1" s="1"/>
  <c r="AP286" i="1" s="1"/>
  <c r="A287" i="1"/>
  <c r="G286" i="1"/>
  <c r="R286" i="1" s="1"/>
  <c r="AL286" i="1" s="1"/>
  <c r="D286" i="1"/>
  <c r="O286" i="1" s="1"/>
  <c r="AI286" i="1" s="1"/>
  <c r="C286" i="1"/>
  <c r="N286" i="1" s="1"/>
  <c r="AH286" i="1" s="1"/>
  <c r="AQ286" i="1" s="1"/>
  <c r="H286" i="1"/>
  <c r="S286" i="1" s="1"/>
  <c r="AM286" i="1" s="1"/>
  <c r="J286" i="1"/>
  <c r="U286" i="1" s="1"/>
  <c r="AO286" i="1" s="1"/>
  <c r="E286" i="1"/>
  <c r="P286" i="1" s="1"/>
  <c r="AJ286" i="1" s="1"/>
  <c r="I287" i="1" l="1"/>
  <c r="T287" i="1" s="1"/>
  <c r="AN287" i="1" s="1"/>
  <c r="C287" i="1"/>
  <c r="N287" i="1" s="1"/>
  <c r="AH287" i="1" s="1"/>
  <c r="D287" i="1"/>
  <c r="O287" i="1" s="1"/>
  <c r="AI287" i="1" s="1"/>
  <c r="J287" i="1"/>
  <c r="U287" i="1" s="1"/>
  <c r="AO287" i="1" s="1"/>
  <c r="H287" i="1"/>
  <c r="S287" i="1" s="1"/>
  <c r="AM287" i="1" s="1"/>
  <c r="E287" i="1"/>
  <c r="P287" i="1" s="1"/>
  <c r="AJ287" i="1" s="1"/>
  <c r="A288" i="1"/>
  <c r="F287" i="1"/>
  <c r="Q287" i="1" s="1"/>
  <c r="AK287" i="1" s="1"/>
  <c r="K287" i="1"/>
  <c r="V287" i="1" s="1"/>
  <c r="AP287" i="1" s="1"/>
  <c r="G287" i="1"/>
  <c r="R287" i="1" s="1"/>
  <c r="AL287" i="1" s="1"/>
  <c r="K288" i="1" l="1"/>
  <c r="V288" i="1" s="1"/>
  <c r="AP288" i="1" s="1"/>
  <c r="D288" i="1"/>
  <c r="O288" i="1" s="1"/>
  <c r="AI288" i="1" s="1"/>
  <c r="J288" i="1"/>
  <c r="U288" i="1" s="1"/>
  <c r="AO288" i="1" s="1"/>
  <c r="G288" i="1"/>
  <c r="R288" i="1" s="1"/>
  <c r="AL288" i="1" s="1"/>
  <c r="E288" i="1"/>
  <c r="P288" i="1" s="1"/>
  <c r="AJ288" i="1" s="1"/>
  <c r="A289" i="1"/>
  <c r="I288" i="1"/>
  <c r="T288" i="1" s="1"/>
  <c r="AN288" i="1" s="1"/>
  <c r="F288" i="1"/>
  <c r="Q288" i="1" s="1"/>
  <c r="AK288" i="1" s="1"/>
  <c r="H288" i="1"/>
  <c r="S288" i="1" s="1"/>
  <c r="AM288" i="1" s="1"/>
  <c r="C288" i="1"/>
  <c r="N288" i="1" s="1"/>
  <c r="AH288" i="1" s="1"/>
  <c r="AQ287" i="1"/>
  <c r="K289" i="1" l="1"/>
  <c r="V289" i="1" s="1"/>
  <c r="AP289" i="1" s="1"/>
  <c r="C289" i="1"/>
  <c r="N289" i="1" s="1"/>
  <c r="AH289" i="1" s="1"/>
  <c r="A290" i="1"/>
  <c r="D289" i="1"/>
  <c r="O289" i="1" s="1"/>
  <c r="AI289" i="1" s="1"/>
  <c r="E289" i="1"/>
  <c r="P289" i="1" s="1"/>
  <c r="AJ289" i="1" s="1"/>
  <c r="H289" i="1"/>
  <c r="S289" i="1" s="1"/>
  <c r="AM289" i="1" s="1"/>
  <c r="I289" i="1"/>
  <c r="T289" i="1" s="1"/>
  <c r="AN289" i="1" s="1"/>
  <c r="G289" i="1"/>
  <c r="R289" i="1" s="1"/>
  <c r="AL289" i="1" s="1"/>
  <c r="F289" i="1"/>
  <c r="Q289" i="1" s="1"/>
  <c r="AK289" i="1" s="1"/>
  <c r="J289" i="1"/>
  <c r="U289" i="1" s="1"/>
  <c r="AO289" i="1" s="1"/>
  <c r="AQ288" i="1"/>
  <c r="J290" i="1" l="1"/>
  <c r="U290" i="1" s="1"/>
  <c r="AO290" i="1" s="1"/>
  <c r="G290" i="1"/>
  <c r="R290" i="1" s="1"/>
  <c r="AL290" i="1" s="1"/>
  <c r="A291" i="1"/>
  <c r="C290" i="1"/>
  <c r="N290" i="1" s="1"/>
  <c r="AH290" i="1" s="1"/>
  <c r="D290" i="1"/>
  <c r="O290" i="1" s="1"/>
  <c r="AI290" i="1" s="1"/>
  <c r="K290" i="1"/>
  <c r="V290" i="1" s="1"/>
  <c r="AP290" i="1" s="1"/>
  <c r="H290" i="1"/>
  <c r="S290" i="1" s="1"/>
  <c r="AM290" i="1" s="1"/>
  <c r="E290" i="1"/>
  <c r="P290" i="1" s="1"/>
  <c r="AJ290" i="1" s="1"/>
  <c r="I290" i="1"/>
  <c r="T290" i="1" s="1"/>
  <c r="AN290" i="1" s="1"/>
  <c r="F290" i="1"/>
  <c r="Q290" i="1" s="1"/>
  <c r="AK290" i="1" s="1"/>
  <c r="AQ289" i="1"/>
  <c r="AQ290" i="1" l="1"/>
  <c r="D291" i="1"/>
  <c r="O291" i="1" s="1"/>
  <c r="AI291" i="1" s="1"/>
  <c r="A292" i="1"/>
  <c r="F291" i="1"/>
  <c r="Q291" i="1" s="1"/>
  <c r="AK291" i="1" s="1"/>
  <c r="J291" i="1"/>
  <c r="U291" i="1" s="1"/>
  <c r="AO291" i="1" s="1"/>
  <c r="K291" i="1"/>
  <c r="V291" i="1" s="1"/>
  <c r="AP291" i="1" s="1"/>
  <c r="H291" i="1"/>
  <c r="S291" i="1" s="1"/>
  <c r="AM291" i="1" s="1"/>
  <c r="I291" i="1"/>
  <c r="T291" i="1" s="1"/>
  <c r="AN291" i="1" s="1"/>
  <c r="C291" i="1"/>
  <c r="N291" i="1" s="1"/>
  <c r="AH291" i="1" s="1"/>
  <c r="G291" i="1"/>
  <c r="R291" i="1" s="1"/>
  <c r="AL291" i="1" s="1"/>
  <c r="E291" i="1"/>
  <c r="P291" i="1" s="1"/>
  <c r="AJ291" i="1" s="1"/>
  <c r="AQ291" i="1" l="1"/>
  <c r="G292" i="1"/>
  <c r="R292" i="1" s="1"/>
  <c r="AL292" i="1" s="1"/>
  <c r="H292" i="1"/>
  <c r="S292" i="1" s="1"/>
  <c r="AM292" i="1" s="1"/>
  <c r="F292" i="1"/>
  <c r="Q292" i="1" s="1"/>
  <c r="AK292" i="1" s="1"/>
  <c r="I292" i="1"/>
  <c r="T292" i="1" s="1"/>
  <c r="AN292" i="1" s="1"/>
  <c r="K292" i="1"/>
  <c r="V292" i="1" s="1"/>
  <c r="AP292" i="1" s="1"/>
  <c r="A293" i="1"/>
  <c r="E292" i="1"/>
  <c r="P292" i="1" s="1"/>
  <c r="AJ292" i="1" s="1"/>
  <c r="J292" i="1"/>
  <c r="U292" i="1" s="1"/>
  <c r="AO292" i="1" s="1"/>
  <c r="C292" i="1"/>
  <c r="N292" i="1" s="1"/>
  <c r="AH292" i="1" s="1"/>
  <c r="D292" i="1"/>
  <c r="O292" i="1" s="1"/>
  <c r="AI292" i="1" s="1"/>
  <c r="F293" i="1" l="1"/>
  <c r="Q293" i="1" s="1"/>
  <c r="AK293" i="1" s="1"/>
  <c r="J293" i="1"/>
  <c r="U293" i="1" s="1"/>
  <c r="AO293" i="1" s="1"/>
  <c r="A294" i="1"/>
  <c r="H293" i="1"/>
  <c r="S293" i="1" s="1"/>
  <c r="AM293" i="1" s="1"/>
  <c r="E293" i="1"/>
  <c r="P293" i="1" s="1"/>
  <c r="AJ293" i="1" s="1"/>
  <c r="D293" i="1"/>
  <c r="O293" i="1" s="1"/>
  <c r="AI293" i="1" s="1"/>
  <c r="I293" i="1"/>
  <c r="T293" i="1" s="1"/>
  <c r="AN293" i="1" s="1"/>
  <c r="C293" i="1"/>
  <c r="N293" i="1" s="1"/>
  <c r="AH293" i="1" s="1"/>
  <c r="AQ293" i="1" s="1"/>
  <c r="K293" i="1"/>
  <c r="V293" i="1" s="1"/>
  <c r="AP293" i="1" s="1"/>
  <c r="G293" i="1"/>
  <c r="R293" i="1" s="1"/>
  <c r="AL293" i="1" s="1"/>
  <c r="AQ292" i="1"/>
  <c r="F294" i="1" l="1"/>
  <c r="Q294" i="1" s="1"/>
  <c r="AK294" i="1" s="1"/>
  <c r="C294" i="1"/>
  <c r="N294" i="1" s="1"/>
  <c r="AH294" i="1" s="1"/>
  <c r="A295" i="1"/>
  <c r="K294" i="1"/>
  <c r="V294" i="1" s="1"/>
  <c r="AP294" i="1" s="1"/>
  <c r="D294" i="1"/>
  <c r="O294" i="1" s="1"/>
  <c r="AI294" i="1" s="1"/>
  <c r="G294" i="1"/>
  <c r="R294" i="1" s="1"/>
  <c r="AL294" i="1" s="1"/>
  <c r="I294" i="1"/>
  <c r="T294" i="1" s="1"/>
  <c r="AN294" i="1" s="1"/>
  <c r="H294" i="1"/>
  <c r="S294" i="1" s="1"/>
  <c r="AM294" i="1" s="1"/>
  <c r="J294" i="1"/>
  <c r="U294" i="1" s="1"/>
  <c r="AO294" i="1" s="1"/>
  <c r="E294" i="1"/>
  <c r="P294" i="1" s="1"/>
  <c r="AJ294" i="1" s="1"/>
  <c r="D295" i="1" l="1"/>
  <c r="O295" i="1" s="1"/>
  <c r="AI295" i="1" s="1"/>
  <c r="G295" i="1"/>
  <c r="R295" i="1" s="1"/>
  <c r="AL295" i="1" s="1"/>
  <c r="K295" i="1"/>
  <c r="V295" i="1" s="1"/>
  <c r="AP295" i="1" s="1"/>
  <c r="H295" i="1"/>
  <c r="S295" i="1" s="1"/>
  <c r="AM295" i="1" s="1"/>
  <c r="I295" i="1"/>
  <c r="T295" i="1" s="1"/>
  <c r="AN295" i="1" s="1"/>
  <c r="E295" i="1"/>
  <c r="P295" i="1" s="1"/>
  <c r="AJ295" i="1" s="1"/>
  <c r="A296" i="1"/>
  <c r="J295" i="1"/>
  <c r="U295" i="1" s="1"/>
  <c r="AO295" i="1" s="1"/>
  <c r="F295" i="1"/>
  <c r="Q295" i="1" s="1"/>
  <c r="AK295" i="1" s="1"/>
  <c r="C295" i="1"/>
  <c r="N295" i="1" s="1"/>
  <c r="AH295" i="1" s="1"/>
  <c r="AQ294" i="1"/>
  <c r="G296" i="1" l="1"/>
  <c r="R296" i="1" s="1"/>
  <c r="AL296" i="1" s="1"/>
  <c r="D296" i="1"/>
  <c r="O296" i="1" s="1"/>
  <c r="AI296" i="1" s="1"/>
  <c r="A297" i="1"/>
  <c r="F296" i="1"/>
  <c r="Q296" i="1" s="1"/>
  <c r="AK296" i="1" s="1"/>
  <c r="I296" i="1"/>
  <c r="T296" i="1" s="1"/>
  <c r="AN296" i="1" s="1"/>
  <c r="C296" i="1"/>
  <c r="N296" i="1" s="1"/>
  <c r="AH296" i="1" s="1"/>
  <c r="K296" i="1"/>
  <c r="V296" i="1" s="1"/>
  <c r="AP296" i="1" s="1"/>
  <c r="E296" i="1"/>
  <c r="P296" i="1" s="1"/>
  <c r="AJ296" i="1" s="1"/>
  <c r="H296" i="1"/>
  <c r="S296" i="1" s="1"/>
  <c r="AM296" i="1" s="1"/>
  <c r="J296" i="1"/>
  <c r="U296" i="1" s="1"/>
  <c r="AO296" i="1" s="1"/>
  <c r="AQ295" i="1"/>
  <c r="AQ296" i="1" l="1"/>
  <c r="J297" i="1"/>
  <c r="U297" i="1" s="1"/>
  <c r="AO297" i="1" s="1"/>
  <c r="C297" i="1"/>
  <c r="N297" i="1" s="1"/>
  <c r="AH297" i="1" s="1"/>
  <c r="E297" i="1"/>
  <c r="P297" i="1" s="1"/>
  <c r="AJ297" i="1" s="1"/>
  <c r="K297" i="1"/>
  <c r="V297" i="1" s="1"/>
  <c r="AP297" i="1" s="1"/>
  <c r="H297" i="1"/>
  <c r="S297" i="1" s="1"/>
  <c r="AM297" i="1" s="1"/>
  <c r="D297" i="1"/>
  <c r="O297" i="1" s="1"/>
  <c r="AI297" i="1" s="1"/>
  <c r="A298" i="1"/>
  <c r="I297" i="1"/>
  <c r="T297" i="1" s="1"/>
  <c r="AN297" i="1" s="1"/>
  <c r="G297" i="1"/>
  <c r="R297" i="1" s="1"/>
  <c r="AL297" i="1" s="1"/>
  <c r="F297" i="1"/>
  <c r="Q297" i="1" s="1"/>
  <c r="AK297" i="1" s="1"/>
  <c r="E298" i="1" l="1"/>
  <c r="P298" i="1" s="1"/>
  <c r="AJ298" i="1" s="1"/>
  <c r="I298" i="1"/>
  <c r="T298" i="1" s="1"/>
  <c r="AN298" i="1" s="1"/>
  <c r="J298" i="1"/>
  <c r="U298" i="1" s="1"/>
  <c r="AO298" i="1" s="1"/>
  <c r="G298" i="1"/>
  <c r="R298" i="1" s="1"/>
  <c r="AL298" i="1" s="1"/>
  <c r="K298" i="1"/>
  <c r="V298" i="1" s="1"/>
  <c r="AP298" i="1" s="1"/>
  <c r="D298" i="1"/>
  <c r="O298" i="1" s="1"/>
  <c r="AI298" i="1" s="1"/>
  <c r="A299" i="1"/>
  <c r="C298" i="1"/>
  <c r="N298" i="1" s="1"/>
  <c r="AH298" i="1" s="1"/>
  <c r="AQ298" i="1" s="1"/>
  <c r="H298" i="1"/>
  <c r="S298" i="1" s="1"/>
  <c r="AM298" i="1" s="1"/>
  <c r="F298" i="1"/>
  <c r="Q298" i="1" s="1"/>
  <c r="AK298" i="1" s="1"/>
  <c r="AQ297" i="1"/>
  <c r="H299" i="1" l="1"/>
  <c r="S299" i="1" s="1"/>
  <c r="AM299" i="1" s="1"/>
  <c r="A300" i="1"/>
  <c r="F299" i="1"/>
  <c r="Q299" i="1" s="1"/>
  <c r="AK299" i="1" s="1"/>
  <c r="J299" i="1"/>
  <c r="U299" i="1" s="1"/>
  <c r="AO299" i="1" s="1"/>
  <c r="D299" i="1"/>
  <c r="O299" i="1" s="1"/>
  <c r="AI299" i="1" s="1"/>
  <c r="C299" i="1"/>
  <c r="N299" i="1" s="1"/>
  <c r="AH299" i="1" s="1"/>
  <c r="K299" i="1"/>
  <c r="V299" i="1" s="1"/>
  <c r="AP299" i="1" s="1"/>
  <c r="G299" i="1"/>
  <c r="R299" i="1" s="1"/>
  <c r="AL299" i="1" s="1"/>
  <c r="I299" i="1"/>
  <c r="T299" i="1" s="1"/>
  <c r="AN299" i="1" s="1"/>
  <c r="E299" i="1"/>
  <c r="P299" i="1" s="1"/>
  <c r="AJ299" i="1" s="1"/>
  <c r="AQ299" i="1" l="1"/>
  <c r="C300" i="1"/>
  <c r="N300" i="1" s="1"/>
  <c r="AH300" i="1" s="1"/>
  <c r="G300" i="1"/>
  <c r="R300" i="1" s="1"/>
  <c r="AL300" i="1" s="1"/>
  <c r="H300" i="1"/>
  <c r="S300" i="1" s="1"/>
  <c r="AM300" i="1" s="1"/>
  <c r="K300" i="1"/>
  <c r="V300" i="1" s="1"/>
  <c r="AP300" i="1" s="1"/>
  <c r="A301" i="1"/>
  <c r="E300" i="1"/>
  <c r="P300" i="1" s="1"/>
  <c r="AJ300" i="1" s="1"/>
  <c r="F300" i="1"/>
  <c r="Q300" i="1" s="1"/>
  <c r="AK300" i="1" s="1"/>
  <c r="I300" i="1"/>
  <c r="T300" i="1" s="1"/>
  <c r="AN300" i="1" s="1"/>
  <c r="J300" i="1"/>
  <c r="U300" i="1" s="1"/>
  <c r="AO300" i="1" s="1"/>
  <c r="D300" i="1"/>
  <c r="O300" i="1" s="1"/>
  <c r="AI300" i="1" s="1"/>
  <c r="F301" i="1" l="1"/>
  <c r="Q301" i="1" s="1"/>
  <c r="AK301" i="1" s="1"/>
  <c r="I301" i="1"/>
  <c r="T301" i="1" s="1"/>
  <c r="AN301" i="1" s="1"/>
  <c r="J301" i="1"/>
  <c r="U301" i="1" s="1"/>
  <c r="AO301" i="1" s="1"/>
  <c r="G301" i="1"/>
  <c r="R301" i="1" s="1"/>
  <c r="AL301" i="1" s="1"/>
  <c r="A302" i="1"/>
  <c r="D301" i="1"/>
  <c r="O301" i="1" s="1"/>
  <c r="AI301" i="1" s="1"/>
  <c r="K301" i="1"/>
  <c r="V301" i="1" s="1"/>
  <c r="AP301" i="1" s="1"/>
  <c r="E301" i="1"/>
  <c r="P301" i="1" s="1"/>
  <c r="AJ301" i="1" s="1"/>
  <c r="H301" i="1"/>
  <c r="S301" i="1" s="1"/>
  <c r="AM301" i="1" s="1"/>
  <c r="C301" i="1"/>
  <c r="N301" i="1" s="1"/>
  <c r="AH301" i="1" s="1"/>
  <c r="AQ300" i="1"/>
  <c r="E302" i="1" l="1"/>
  <c r="P302" i="1" s="1"/>
  <c r="AJ302" i="1" s="1"/>
  <c r="I302" i="1"/>
  <c r="T302" i="1" s="1"/>
  <c r="AN302" i="1" s="1"/>
  <c r="J302" i="1"/>
  <c r="U302" i="1" s="1"/>
  <c r="AO302" i="1" s="1"/>
  <c r="F302" i="1"/>
  <c r="Q302" i="1" s="1"/>
  <c r="AK302" i="1" s="1"/>
  <c r="C302" i="1"/>
  <c r="N302" i="1" s="1"/>
  <c r="AH302" i="1" s="1"/>
  <c r="K302" i="1"/>
  <c r="V302" i="1" s="1"/>
  <c r="AP302" i="1" s="1"/>
  <c r="A303" i="1"/>
  <c r="D302" i="1"/>
  <c r="O302" i="1" s="1"/>
  <c r="AI302" i="1" s="1"/>
  <c r="G302" i="1"/>
  <c r="R302" i="1" s="1"/>
  <c r="AL302" i="1" s="1"/>
  <c r="H302" i="1"/>
  <c r="S302" i="1" s="1"/>
  <c r="AM302" i="1" s="1"/>
  <c r="AQ301" i="1"/>
  <c r="I303" i="1" l="1"/>
  <c r="T303" i="1" s="1"/>
  <c r="AN303" i="1" s="1"/>
  <c r="D303" i="1"/>
  <c r="O303" i="1" s="1"/>
  <c r="AI303" i="1" s="1"/>
  <c r="A304" i="1"/>
  <c r="F303" i="1"/>
  <c r="Q303" i="1" s="1"/>
  <c r="AK303" i="1" s="1"/>
  <c r="G303" i="1"/>
  <c r="R303" i="1" s="1"/>
  <c r="AL303" i="1" s="1"/>
  <c r="H303" i="1"/>
  <c r="S303" i="1" s="1"/>
  <c r="AM303" i="1" s="1"/>
  <c r="E303" i="1"/>
  <c r="P303" i="1" s="1"/>
  <c r="AJ303" i="1" s="1"/>
  <c r="J303" i="1"/>
  <c r="U303" i="1" s="1"/>
  <c r="AO303" i="1" s="1"/>
  <c r="K303" i="1"/>
  <c r="V303" i="1" s="1"/>
  <c r="AP303" i="1" s="1"/>
  <c r="C303" i="1"/>
  <c r="N303" i="1" s="1"/>
  <c r="AH303" i="1" s="1"/>
  <c r="AQ302" i="1"/>
  <c r="C304" i="1" l="1"/>
  <c r="N304" i="1" s="1"/>
  <c r="AH304" i="1" s="1"/>
  <c r="G304" i="1"/>
  <c r="R304" i="1" s="1"/>
  <c r="AL304" i="1" s="1"/>
  <c r="K304" i="1"/>
  <c r="V304" i="1" s="1"/>
  <c r="AP304" i="1" s="1"/>
  <c r="D304" i="1"/>
  <c r="O304" i="1" s="1"/>
  <c r="AI304" i="1" s="1"/>
  <c r="A305" i="1"/>
  <c r="I304" i="1"/>
  <c r="T304" i="1" s="1"/>
  <c r="AN304" i="1" s="1"/>
  <c r="F304" i="1"/>
  <c r="Q304" i="1" s="1"/>
  <c r="AK304" i="1" s="1"/>
  <c r="E304" i="1"/>
  <c r="P304" i="1" s="1"/>
  <c r="AJ304" i="1" s="1"/>
  <c r="J304" i="1"/>
  <c r="U304" i="1" s="1"/>
  <c r="AO304" i="1" s="1"/>
  <c r="H304" i="1"/>
  <c r="S304" i="1" s="1"/>
  <c r="AM304" i="1" s="1"/>
  <c r="AQ303" i="1"/>
  <c r="F305" i="1" l="1"/>
  <c r="Q305" i="1" s="1"/>
  <c r="AK305" i="1" s="1"/>
  <c r="J305" i="1"/>
  <c r="U305" i="1" s="1"/>
  <c r="AO305" i="1" s="1"/>
  <c r="D305" i="1"/>
  <c r="O305" i="1" s="1"/>
  <c r="AI305" i="1" s="1"/>
  <c r="G305" i="1"/>
  <c r="R305" i="1" s="1"/>
  <c r="AL305" i="1" s="1"/>
  <c r="C305" i="1"/>
  <c r="N305" i="1" s="1"/>
  <c r="AH305" i="1" s="1"/>
  <c r="A306" i="1"/>
  <c r="H305" i="1"/>
  <c r="S305" i="1" s="1"/>
  <c r="AM305" i="1" s="1"/>
  <c r="I305" i="1"/>
  <c r="T305" i="1" s="1"/>
  <c r="AN305" i="1" s="1"/>
  <c r="K305" i="1"/>
  <c r="V305" i="1" s="1"/>
  <c r="AP305" i="1" s="1"/>
  <c r="E305" i="1"/>
  <c r="P305" i="1" s="1"/>
  <c r="AJ305" i="1" s="1"/>
  <c r="AQ304" i="1"/>
  <c r="AQ305" i="1" l="1"/>
  <c r="C306" i="1"/>
  <c r="N306" i="1" s="1"/>
  <c r="AH306" i="1" s="1"/>
  <c r="D306" i="1"/>
  <c r="O306" i="1" s="1"/>
  <c r="AI306" i="1" s="1"/>
  <c r="K306" i="1"/>
  <c r="V306" i="1" s="1"/>
  <c r="AP306" i="1" s="1"/>
  <c r="H306" i="1"/>
  <c r="S306" i="1" s="1"/>
  <c r="AM306" i="1" s="1"/>
  <c r="F306" i="1"/>
  <c r="Q306" i="1" s="1"/>
  <c r="AK306" i="1" s="1"/>
  <c r="E306" i="1"/>
  <c r="P306" i="1" s="1"/>
  <c r="AJ306" i="1" s="1"/>
  <c r="I306" i="1"/>
  <c r="T306" i="1" s="1"/>
  <c r="AN306" i="1" s="1"/>
  <c r="J306" i="1"/>
  <c r="U306" i="1" s="1"/>
  <c r="AO306" i="1" s="1"/>
  <c r="G306" i="1"/>
  <c r="R306" i="1" s="1"/>
  <c r="AL306" i="1" s="1"/>
  <c r="AQ306" i="1" l="1"/>
  <c r="O11" i="12" l="1"/>
  <c r="O10" i="12" l="1"/>
  <c r="O9" i="12" l="1"/>
  <c r="O8" i="12" l="1"/>
  <c r="O7" i="12" l="1"/>
  <c r="O6" i="12" l="1"/>
  <c r="O5" i="12" l="1"/>
  <c r="O4" i="12" l="1"/>
  <c r="G34" i="12" l="1"/>
  <c r="G19" i="12"/>
  <c r="O3" i="12"/>
  <c r="N3" i="12" l="1"/>
  <c r="G35" i="12" s="1"/>
  <c r="G33" i="12"/>
  <c r="I33" i="12" s="1"/>
  <c r="G18" i="12"/>
  <c r="I18" i="12" s="1"/>
  <c r="H34" i="12" l="1"/>
  <c r="I34" i="12" s="1"/>
  <c r="G20" i="12"/>
  <c r="N4" i="12"/>
  <c r="H35" i="12" s="1"/>
  <c r="H19" i="12"/>
  <c r="I19" i="12" s="1"/>
  <c r="N5" i="12" l="1"/>
  <c r="H36" i="12" s="1"/>
  <c r="G36" i="12"/>
  <c r="I35" i="12"/>
  <c r="H20" i="12"/>
  <c r="I20" i="12" s="1"/>
  <c r="G21" i="12"/>
  <c r="N6" i="12" l="1"/>
  <c r="H37" i="12" s="1"/>
  <c r="G37" i="12"/>
  <c r="I36" i="12"/>
  <c r="H21" i="12"/>
  <c r="I21" i="12" s="1"/>
  <c r="G22" i="12"/>
  <c r="G38" i="12" l="1"/>
  <c r="I37" i="12"/>
  <c r="G23" i="12"/>
  <c r="H22" i="12"/>
  <c r="I22" i="12" s="1"/>
  <c r="N7" i="12"/>
  <c r="H38" i="12" s="1"/>
  <c r="G39" i="12" l="1"/>
  <c r="I38" i="12"/>
  <c r="G24" i="12"/>
  <c r="H23" i="12"/>
  <c r="I23" i="12" s="1"/>
  <c r="N8" i="12"/>
  <c r="H39" i="12" s="1"/>
  <c r="G40" i="12" l="1"/>
  <c r="I39" i="12"/>
  <c r="G25" i="12"/>
  <c r="H24" i="12"/>
  <c r="I24" i="12" s="1"/>
  <c r="N9" i="12"/>
  <c r="H40" i="12" s="1"/>
  <c r="N10" i="12" l="1"/>
  <c r="G41" i="12"/>
  <c r="I40" i="12"/>
  <c r="H25" i="12"/>
  <c r="I25" i="12" s="1"/>
  <c r="G26" i="12"/>
  <c r="H41" i="12" l="1"/>
  <c r="N11" i="12"/>
  <c r="N12" i="12" s="1"/>
  <c r="G42" i="12"/>
  <c r="I41" i="12"/>
  <c r="H26" i="12"/>
  <c r="I26" i="12" s="1"/>
  <c r="G27" i="12"/>
  <c r="H42" i="12"/>
  <c r="H43" i="12" l="1"/>
  <c r="G43" i="12"/>
  <c r="I42" i="12"/>
  <c r="H27" i="12"/>
  <c r="I27" i="12" s="1"/>
  <c r="G28" i="12"/>
  <c r="G29" i="12" l="1"/>
  <c r="I29" i="12" s="1"/>
  <c r="G44" i="12"/>
  <c r="I44" i="12" s="1"/>
  <c r="I43" i="12"/>
  <c r="H28" i="12"/>
  <c r="I28" i="12" s="1"/>
  <c r="I45" i="12" l="1"/>
</calcChain>
</file>

<file path=xl/sharedStrings.xml><?xml version="1.0" encoding="utf-8"?>
<sst xmlns="http://schemas.openxmlformats.org/spreadsheetml/2006/main" count="1307" uniqueCount="211">
  <si>
    <t>CritT</t>
  </si>
  <si>
    <t>CritP</t>
  </si>
  <si>
    <t>omega</t>
  </si>
  <si>
    <t>Pj</t>
  </si>
  <si>
    <t>T0</t>
  </si>
  <si>
    <t>h</t>
  </si>
  <si>
    <t>Tj</t>
  </si>
  <si>
    <t>Psi</t>
  </si>
  <si>
    <t>Ki1</t>
  </si>
  <si>
    <t>xf</t>
  </si>
  <si>
    <t>S1</t>
  </si>
  <si>
    <t>zi*Ki1</t>
  </si>
  <si>
    <t>Tbp</t>
  </si>
  <si>
    <t>Пусть давление питания равно давлению на пятой ступени</t>
  </si>
  <si>
    <t>Tave</t>
  </si>
  <si>
    <t>zij</t>
  </si>
  <si>
    <t>Fj</t>
  </si>
  <si>
    <t>Sum(zij*Fj)</t>
  </si>
  <si>
    <t>Tibp</t>
  </si>
  <si>
    <t>Tibp * Sum(zij*Fj)</t>
  </si>
  <si>
    <t>Sum</t>
  </si>
  <si>
    <t>zij*Fj</t>
  </si>
  <si>
    <t>abs(Tibp-Tave)</t>
  </si>
  <si>
    <t>* Sum(zij*Fj)</t>
  </si>
  <si>
    <t>Tmin</t>
  </si>
  <si>
    <r>
      <t>Tj</t>
    </r>
    <r>
      <rPr>
        <vertAlign val="superscript"/>
        <sz val="11"/>
        <color theme="1"/>
        <rFont val="Calibri"/>
        <family val="2"/>
        <charset val="204"/>
        <scheme val="minor"/>
      </rPr>
      <t>0</t>
    </r>
  </si>
  <si>
    <t>Stage #</t>
  </si>
  <si>
    <t>n</t>
  </si>
  <si>
    <t>С1</t>
  </si>
  <si>
    <t>С2</t>
  </si>
  <si>
    <t>С3</t>
  </si>
  <si>
    <t>iC4</t>
  </si>
  <si>
    <t>nC4</t>
  </si>
  <si>
    <t>iC5</t>
  </si>
  <si>
    <t>nC5</t>
  </si>
  <si>
    <t>nC6</t>
  </si>
  <si>
    <t>nC7</t>
  </si>
  <si>
    <t>delphi</t>
  </si>
  <si>
    <t>Tray #</t>
  </si>
  <si>
    <t>F</t>
  </si>
  <si>
    <t>U</t>
  </si>
  <si>
    <t>W</t>
  </si>
  <si>
    <t>L0</t>
  </si>
  <si>
    <t>L</t>
  </si>
  <si>
    <t>V</t>
  </si>
  <si>
    <t>WD</t>
  </si>
  <si>
    <t>LD</t>
  </si>
  <si>
    <t>WB</t>
  </si>
  <si>
    <t>LB</t>
  </si>
  <si>
    <t>RD</t>
  </si>
  <si>
    <t>RB</t>
  </si>
  <si>
    <t>dj</t>
  </si>
  <si>
    <t>L(0)</t>
  </si>
  <si>
    <t>V(0)</t>
  </si>
  <si>
    <t>qj</t>
  </si>
  <si>
    <t>j</t>
  </si>
  <si>
    <t>lj</t>
  </si>
  <si>
    <t>Ps</t>
  </si>
  <si>
    <t>Kij</t>
  </si>
  <si>
    <t>aj</t>
  </si>
  <si>
    <t>uj</t>
  </si>
  <si>
    <t>C1</t>
  </si>
  <si>
    <t>bj</t>
  </si>
  <si>
    <t>Matrix</t>
  </si>
  <si>
    <t>x1</t>
  </si>
  <si>
    <t>x2</t>
  </si>
  <si>
    <t>x3</t>
  </si>
  <si>
    <t>x4</t>
  </si>
  <si>
    <t>x5</t>
  </si>
  <si>
    <t>x6</t>
  </si>
  <si>
    <t>x7</t>
  </si>
  <si>
    <t>x8</t>
  </si>
  <si>
    <t>x9</t>
  </si>
  <si>
    <t>x10</t>
  </si>
  <si>
    <t>x11</t>
  </si>
  <si>
    <t>x12</t>
  </si>
  <si>
    <t>,</t>
  </si>
  <si>
    <t>(</t>
  </si>
  <si>
    <t>)</t>
  </si>
  <si>
    <t>xij</t>
  </si>
  <si>
    <t>Norm</t>
  </si>
  <si>
    <t>abs</t>
  </si>
  <si>
    <t>xij * Kij</t>
  </si>
  <si>
    <t>rTj</t>
  </si>
  <si>
    <t>Calculation</t>
  </si>
  <si>
    <t>x0</t>
  </si>
  <si>
    <t>f(x0)</t>
  </si>
  <si>
    <t>f(x1)</t>
  </si>
  <si>
    <t>x</t>
  </si>
  <si>
    <t>delta</t>
  </si>
  <si>
    <t>Tsat</t>
  </si>
  <si>
    <t>yij</t>
  </si>
  <si>
    <t>Y = a + bx + cx^2 + dx^3 + ex^4 + fx^5</t>
  </si>
  <si>
    <t>a</t>
  </si>
  <si>
    <t>b</t>
  </si>
  <si>
    <t>c</t>
  </si>
  <si>
    <t>d</t>
  </si>
  <si>
    <t>e</t>
  </si>
  <si>
    <t>f</t>
  </si>
  <si>
    <t>kJ / kg</t>
  </si>
  <si>
    <t>dH, kJ/kg</t>
  </si>
  <si>
    <t>T, K</t>
  </si>
  <si>
    <t>Ср, кал / (моль К)</t>
  </si>
  <si>
    <t>=</t>
  </si>
  <si>
    <t>A + B * T + C * T^2 + D * T^3</t>
  </si>
  <si>
    <t>A</t>
  </si>
  <si>
    <t>B</t>
  </si>
  <si>
    <t>C</t>
  </si>
  <si>
    <t>D</t>
  </si>
  <si>
    <t>Cp</t>
  </si>
  <si>
    <t>Constants</t>
  </si>
  <si>
    <t>A1</t>
  </si>
  <si>
    <t>A2</t>
  </si>
  <si>
    <t>A3</t>
  </si>
  <si>
    <t>A4</t>
  </si>
  <si>
    <t>A5</t>
  </si>
  <si>
    <t>A6</t>
  </si>
  <si>
    <t>A7</t>
  </si>
  <si>
    <t>A8</t>
  </si>
  <si>
    <t>B1</t>
  </si>
  <si>
    <t>B2</t>
  </si>
  <si>
    <t>B3</t>
  </si>
  <si>
    <t>B4</t>
  </si>
  <si>
    <t>B5</t>
  </si>
  <si>
    <t>Коэффициент ассоциации (k)</t>
  </si>
  <si>
    <t>Радиус вращения, А</t>
  </si>
  <si>
    <t>Т, К</t>
  </si>
  <si>
    <t>Tr</t>
  </si>
  <si>
    <t>Csl, cal/(mole K)</t>
  </si>
  <si>
    <t>Энтальпия парообразования, кал / моль</t>
  </si>
  <si>
    <t>R</t>
  </si>
  <si>
    <t>кал / (моль К)</t>
  </si>
  <si>
    <t>CritT, °C</t>
  </si>
  <si>
    <t>Crit P, kPa</t>
  </si>
  <si>
    <t>Tbp, °C</t>
  </si>
  <si>
    <t>Метод Чена</t>
  </si>
  <si>
    <r>
      <t>ΔH</t>
    </r>
    <r>
      <rPr>
        <sz val="11"/>
        <color theme="1"/>
        <rFont val="Calibri"/>
        <family val="2"/>
      </rPr>
      <t>vap, cal / mole</t>
    </r>
  </si>
  <si>
    <t>Метод Риделя</t>
  </si>
  <si>
    <t>);</t>
  </si>
  <si>
    <t>dHf_298, kJ / kmole</t>
  </si>
  <si>
    <t>Mr, g / mole</t>
  </si>
  <si>
    <t>Интеграл</t>
  </si>
  <si>
    <t>Ideal Gas Cp</t>
  </si>
  <si>
    <t>Tdp</t>
  </si>
  <si>
    <t>Liquid Cp</t>
  </si>
  <si>
    <t>T1, K</t>
  </si>
  <si>
    <t>T2, K</t>
  </si>
  <si>
    <t>a4</t>
  </si>
  <si>
    <t>CompIntIdGasCp</t>
  </si>
  <si>
    <t>CompItnLiqCp</t>
  </si>
  <si>
    <t>dHvap</t>
  </si>
  <si>
    <t>CompH_v</t>
  </si>
  <si>
    <t>Mr</t>
  </si>
  <si>
    <t>H_v[j]</t>
  </si>
  <si>
    <t>H_l[j]</t>
  </si>
  <si>
    <t>Uj</t>
  </si>
  <si>
    <t>Wj</t>
  </si>
  <si>
    <t>Tray No</t>
  </si>
  <si>
    <t>Lj0</t>
  </si>
  <si>
    <t>Vj0</t>
  </si>
  <si>
    <t>Rj</t>
  </si>
  <si>
    <t>Баланс</t>
  </si>
  <si>
    <t>Приход</t>
  </si>
  <si>
    <t>Расход</t>
  </si>
  <si>
    <t>Невязка</t>
  </si>
  <si>
    <t>rB</t>
  </si>
  <si>
    <t>rD</t>
  </si>
  <si>
    <t>Stage</t>
  </si>
  <si>
    <t>Liquid</t>
  </si>
  <si>
    <t>Vapor</t>
  </si>
  <si>
    <t>UniSim</t>
  </si>
  <si>
    <t>sB</t>
  </si>
  <si>
    <t>sD</t>
  </si>
  <si>
    <t>Tboil vs. Pressure</t>
  </si>
  <si>
    <t>Tbp, K</t>
  </si>
  <si>
    <t>P, Pa</t>
  </si>
  <si>
    <t>Метод Риделя (vs Pressure)</t>
  </si>
  <si>
    <t>H_l</t>
  </si>
  <si>
    <t>H_v</t>
  </si>
  <si>
    <t>Hf_l</t>
  </si>
  <si>
    <t>Hf_v</t>
  </si>
  <si>
    <t>ej</t>
  </si>
  <si>
    <t>Heat Balance</t>
  </si>
  <si>
    <t>Qc</t>
  </si>
  <si>
    <t>Name</t>
  </si>
  <si>
    <t>Value</t>
  </si>
  <si>
    <t>Qr</t>
  </si>
  <si>
    <t>Qj</t>
  </si>
  <si>
    <t>koef_H_l</t>
  </si>
  <si>
    <t>Integral</t>
  </si>
  <si>
    <t>Cp, cal / mole</t>
  </si>
  <si>
    <t>K</t>
  </si>
  <si>
    <t>kJ / kmole</t>
  </si>
  <si>
    <t>Mr, g/mole</t>
  </si>
  <si>
    <t>dH, kJ/kmole</t>
  </si>
  <si>
    <t>dH298</t>
  </si>
  <si>
    <t>Integral Cp, kJ/kmole</t>
  </si>
  <si>
    <t>Tbr</t>
  </si>
  <si>
    <t>Т</t>
  </si>
  <si>
    <t>Vj</t>
  </si>
  <si>
    <t>s</t>
  </si>
  <si>
    <t>γ</t>
  </si>
  <si>
    <t>β</t>
  </si>
  <si>
    <t>α</t>
  </si>
  <si>
    <t>Lj</t>
  </si>
  <si>
    <t>Error</t>
  </si>
  <si>
    <t>Пар</t>
  </si>
  <si>
    <t>Жидкость</t>
  </si>
  <si>
    <t>Err</t>
  </si>
  <si>
    <t>rd</t>
  </si>
  <si>
    <t>rb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</si>
</sst>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0"/>
  </numFmts>
  <fonts count="9" x14ac:knownFonts="1">
    <font>
      <sz val="11"/>
      <color theme="1"/>
      <name val="Calibri"/>
      <family val="2"/>
      <scheme val="minor"/>
    </font>
    <font>
      <sz val="11"/>
      <color rgb="FF006100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sz val="11"/>
      <color rgb="FFFF0000"/>
      <name val="Calibri"/>
      <family val="2"/>
      <scheme val="minor"/>
    </font>
    <font>
      <vertAlign val="superscript"/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1"/>
      <color theme="1"/>
      <name val="Calibri"/>
      <family val="2"/>
      <charset val="204"/>
    </font>
    <font>
      <sz val="11"/>
      <color theme="1"/>
      <name val="Calibri"/>
      <family val="2"/>
    </font>
    <font>
      <b/>
      <i/>
      <sz val="11"/>
      <color theme="1"/>
      <name val="Calibri"/>
      <family val="2"/>
      <charset val="204"/>
      <scheme val="minor"/>
    </font>
  </fonts>
  <fills count="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1" fillId="2" borderId="0" applyNumberFormat="0" applyBorder="0" applyAlignment="0" applyProtection="0"/>
  </cellStyleXfs>
  <cellXfs count="33">
    <xf numFmtId="0" fontId="0" fillId="0" borderId="0" xfId="0"/>
    <xf numFmtId="2" fontId="0" fillId="0" borderId="1" xfId="0" applyNumberFormat="1" applyBorder="1"/>
    <xf numFmtId="0" fontId="1" fillId="2" borderId="0" xfId="1"/>
    <xf numFmtId="0" fontId="2" fillId="2" borderId="0" xfId="1" applyFont="1"/>
    <xf numFmtId="0" fontId="0" fillId="0" borderId="1" xfId="0" applyBorder="1"/>
    <xf numFmtId="2" fontId="3" fillId="0" borderId="1" xfId="0" applyNumberFormat="1" applyFont="1" applyBorder="1"/>
    <xf numFmtId="2" fontId="3" fillId="0" borderId="0" xfId="0" applyNumberFormat="1" applyFont="1"/>
    <xf numFmtId="2" fontId="0" fillId="0" borderId="2" xfId="0" applyNumberFormat="1" applyBorder="1"/>
    <xf numFmtId="2" fontId="0" fillId="0" borderId="3" xfId="0" applyNumberFormat="1" applyBorder="1"/>
    <xf numFmtId="0" fontId="0" fillId="3" borderId="0" xfId="0" applyFill="1"/>
    <xf numFmtId="0" fontId="3" fillId="0" borderId="0" xfId="0" applyFont="1"/>
    <xf numFmtId="0" fontId="0" fillId="3" borderId="1" xfId="0" applyFill="1" applyBorder="1"/>
    <xf numFmtId="0" fontId="0" fillId="4" borderId="0" xfId="0" applyFill="1"/>
    <xf numFmtId="2" fontId="0" fillId="0" borderId="0" xfId="0" applyNumberFormat="1" applyFill="1" applyBorder="1"/>
    <xf numFmtId="2" fontId="0" fillId="0" borderId="0" xfId="0" applyNumberFormat="1"/>
    <xf numFmtId="0" fontId="0" fillId="0" borderId="4" xfId="0" applyFill="1" applyBorder="1"/>
    <xf numFmtId="164" fontId="0" fillId="0" borderId="1" xfId="0" applyNumberFormat="1" applyBorder="1"/>
    <xf numFmtId="11" fontId="0" fillId="0" borderId="0" xfId="0" applyNumberFormat="1"/>
    <xf numFmtId="165" fontId="0" fillId="0" borderId="0" xfId="0" applyNumberFormat="1"/>
    <xf numFmtId="0" fontId="0" fillId="0" borderId="0" xfId="0" quotePrefix="1"/>
    <xf numFmtId="11" fontId="0" fillId="0" borderId="1" xfId="0" applyNumberFormat="1" applyBorder="1"/>
    <xf numFmtId="2" fontId="5" fillId="0" borderId="1" xfId="0" applyNumberFormat="1" applyFont="1" applyBorder="1"/>
    <xf numFmtId="0" fontId="5" fillId="0" borderId="0" xfId="0" applyFont="1"/>
    <xf numFmtId="0" fontId="0" fillId="0" borderId="0" xfId="0" applyFill="1" applyBorder="1"/>
    <xf numFmtId="0" fontId="6" fillId="0" borderId="0" xfId="0" applyFont="1"/>
    <xf numFmtId="0" fontId="0" fillId="0" borderId="5" xfId="0" applyBorder="1"/>
    <xf numFmtId="2" fontId="5" fillId="0" borderId="0" xfId="0" applyNumberFormat="1" applyFont="1"/>
    <xf numFmtId="0" fontId="5" fillId="5" borderId="1" xfId="0" applyFont="1" applyFill="1" applyBorder="1"/>
    <xf numFmtId="0" fontId="5" fillId="6" borderId="1" xfId="0" applyFont="1" applyFill="1" applyBorder="1"/>
    <xf numFmtId="0" fontId="5" fillId="7" borderId="1" xfId="0" applyFont="1" applyFill="1" applyBorder="1"/>
    <xf numFmtId="0" fontId="0" fillId="0" borderId="0" xfId="0" applyBorder="1"/>
    <xf numFmtId="0" fontId="8" fillId="0" borderId="0" xfId="0" applyFont="1"/>
    <xf numFmtId="0" fontId="0" fillId="7" borderId="1" xfId="0" applyFill="1" applyBorder="1" applyAlignment="1">
      <alignment horizontal="center" vertical="center"/>
    </xf>
  </cellXfs>
  <cellStyles count="2">
    <cellStyle name="Обычный" xfId="0" builtinId="0"/>
    <cellStyle name="Хороший" xfId="1" builtinId="26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87B7-4437-B1D8-9822BC74DF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2357248"/>
        <c:axId val="163973952"/>
      </c:scatterChart>
      <c:valAx>
        <c:axId val="162357248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73952"/>
        <c:crosses val="autoZero"/>
        <c:crossBetween val="midCat"/>
        <c:majorUnit val="1"/>
      </c:valAx>
      <c:valAx>
        <c:axId val="163973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2357248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Лист3!$A$3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Лист3!$B$3:$M$3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 formatCode="0.00E+00">
                  <c:v>6.3599011751648498E-7</c:v>
                </c:pt>
                <c:pt idx="6" formatCode="0.00E+00">
                  <c:v>3.8054415672454296E-9</c:v>
                </c:pt>
                <c:pt idx="7" formatCode="0.00E+00">
                  <c:v>2.3114258769459E-11</c:v>
                </c:pt>
                <c:pt idx="8" formatCode="0.00E+00">
                  <c:v>1.4908223480494001E-13</c:v>
                </c:pt>
                <c:pt idx="9" formatCode="0.00E+00">
                  <c:v>1.04362644462048E-15</c:v>
                </c:pt>
                <c:pt idx="10" formatCode="0.00E+00">
                  <c:v>8.1024627000077296E-18</c:v>
                </c:pt>
                <c:pt idx="11" formatCode="0.00E+00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7EA-4199-997F-625499281357}"/>
            </c:ext>
          </c:extLst>
        </c:ser>
        <c:ser>
          <c:idx val="1"/>
          <c:order val="1"/>
          <c:tx>
            <c:strRef>
              <c:f>Лист3!$A$4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Лист3!$B$4:$M$4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 formatCode="0.00E+00">
                  <c:v>7.5054918197599703E-5</c:v>
                </c:pt>
                <c:pt idx="6" formatCode="0.00E+00">
                  <c:v>3.1149857860239398E-6</c:v>
                </c:pt>
                <c:pt idx="7" formatCode="0.00E+00">
                  <c:v>1.24346135890643E-7</c:v>
                </c:pt>
                <c:pt idx="8" formatCode="0.00E+00">
                  <c:v>5.0061083484433504E-9</c:v>
                </c:pt>
                <c:pt idx="9" formatCode="0.00E+00">
                  <c:v>2.0822145695039999E-10</c:v>
                </c:pt>
                <c:pt idx="10" formatCode="0.00E+00">
                  <c:v>9.1555989012040903E-12</c:v>
                </c:pt>
                <c:pt idx="11" formatCode="0.00E+00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A7EA-4199-997F-625499281357}"/>
            </c:ext>
          </c:extLst>
        </c:ser>
        <c:ser>
          <c:idx val="2"/>
          <c:order val="2"/>
          <c:tx>
            <c:strRef>
              <c:f>Лист3!$A$5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Лист3!$B$5:$M$5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 formatCode="0.00E+00">
                  <c:v>3.65783590271044E-5</c:v>
                </c:pt>
                <c:pt idx="8" formatCode="0.00E+00">
                  <c:v>4.9052186089562704E-6</c:v>
                </c:pt>
                <c:pt idx="9" formatCode="0.00E+00">
                  <c:v>6.5819233447887997E-7</c:v>
                </c:pt>
                <c:pt idx="10" formatCode="0.00E+00">
                  <c:v>9.0093762439220395E-8</c:v>
                </c:pt>
                <c:pt idx="11" formatCode="0.00E+00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A7EA-4199-997F-625499281357}"/>
            </c:ext>
          </c:extLst>
        </c:ser>
        <c:ser>
          <c:idx val="3"/>
          <c:order val="3"/>
          <c:tx>
            <c:strRef>
              <c:f>Лист3!$A$6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Лист3!$B$6:$M$6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 formatCode="0.00E+00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A7EA-4199-997F-625499281357}"/>
            </c:ext>
          </c:extLst>
        </c:ser>
        <c:ser>
          <c:idx val="4"/>
          <c:order val="4"/>
          <c:tx>
            <c:strRef>
              <c:f>Лист3!$A$7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Лист3!$B$7:$M$7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A7EA-4199-997F-625499281357}"/>
            </c:ext>
          </c:extLst>
        </c:ser>
        <c:ser>
          <c:idx val="5"/>
          <c:order val="5"/>
          <c:tx>
            <c:strRef>
              <c:f>Лист3!$A$8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Лист3!$B$8:$M$8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A7EA-4199-997F-625499281357}"/>
            </c:ext>
          </c:extLst>
        </c:ser>
        <c:ser>
          <c:idx val="6"/>
          <c:order val="6"/>
          <c:tx>
            <c:strRef>
              <c:f>Лист3!$A$9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Лист3!$B$9:$M$9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A7EA-4199-997F-625499281357}"/>
            </c:ext>
          </c:extLst>
        </c:ser>
        <c:ser>
          <c:idx val="7"/>
          <c:order val="7"/>
          <c:tx>
            <c:strRef>
              <c:f>Лист3!$A$10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Лист3!$B$10:$M$10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A7EA-4199-997F-625499281357}"/>
            </c:ext>
          </c:extLst>
        </c:ser>
        <c:ser>
          <c:idx val="8"/>
          <c:order val="8"/>
          <c:tx>
            <c:strRef>
              <c:f>Лист3!$A$11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Лист3!$B$2:$M$2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Лист3!$B$11:$M$11</c:f>
              <c:numCache>
                <c:formatCode>0.00E+00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 formatCode="General">
                  <c:v>9.0597161516168395E-4</c:v>
                </c:pt>
                <c:pt idx="3" formatCode="General">
                  <c:v>1.2720487956693101E-2</c:v>
                </c:pt>
                <c:pt idx="4" formatCode="General">
                  <c:v>0.11981625926844899</c:v>
                </c:pt>
                <c:pt idx="5" formatCode="General">
                  <c:v>0.104996833443915</c:v>
                </c:pt>
                <c:pt idx="6" formatCode="General">
                  <c:v>9.4025564896659503E-2</c:v>
                </c:pt>
                <c:pt idx="7" formatCode="General">
                  <c:v>9.2254382863761003E-2</c:v>
                </c:pt>
                <c:pt idx="8" formatCode="General">
                  <c:v>0.103473131565833</c:v>
                </c:pt>
                <c:pt idx="9" formatCode="General">
                  <c:v>0.13418437054504201</c:v>
                </c:pt>
                <c:pt idx="10" formatCode="General">
                  <c:v>0.19637962807682299</c:v>
                </c:pt>
                <c:pt idx="11" formatCode="General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A7EA-4199-997F-62549928135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5536"/>
        <c:axId val="166786112"/>
      </c:scatterChart>
      <c:valAx>
        <c:axId val="1667855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6112"/>
        <c:crosses val="autoZero"/>
        <c:crossBetween val="midCat"/>
      </c:valAx>
      <c:valAx>
        <c:axId val="1667861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55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Лист4!$AB$1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Лист4!$AD$2:$AD$13</c:f>
              <c:numCache>
                <c:formatCode>0.00</c:formatCode>
                <c:ptCount val="12"/>
                <c:pt idx="0">
                  <c:v>13.500299833946301</c:v>
                </c:pt>
                <c:pt idx="1">
                  <c:v>20.737343306692999</c:v>
                </c:pt>
                <c:pt idx="2">
                  <c:v>20.928700985846302</c:v>
                </c:pt>
                <c:pt idx="3">
                  <c:v>19.550301112881002</c:v>
                </c:pt>
                <c:pt idx="4">
                  <c:v>26.036399214896399</c:v>
                </c:pt>
                <c:pt idx="5">
                  <c:v>26.207099493930599</c:v>
                </c:pt>
                <c:pt idx="6">
                  <c:v>26.116418529036</c:v>
                </c:pt>
                <c:pt idx="7">
                  <c:v>26.099089973248098</c:v>
                </c:pt>
                <c:pt idx="8">
                  <c:v>26.2015883534268</c:v>
                </c:pt>
                <c:pt idx="9">
                  <c:v>26.189796836678799</c:v>
                </c:pt>
                <c:pt idx="10">
                  <c:v>25.511424209470999</c:v>
                </c:pt>
                <c:pt idx="11">
                  <c:v>9.3001586771051894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3-4504-8790-B1E2AE0E8411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Лист4!$N$2:$N$13</c:f>
              <c:numCache>
                <c:formatCode>0.00</c:formatCode>
                <c:ptCount val="12"/>
                <c:pt idx="0">
                  <c:v>13.5</c:v>
                </c:pt>
                <c:pt idx="1">
                  <c:v>33.322076055184702</c:v>
                </c:pt>
                <c:pt idx="2">
                  <c:v>29.065777042467694</c:v>
                </c:pt>
                <c:pt idx="3">
                  <c:v>27.406106766416997</c:v>
                </c:pt>
                <c:pt idx="4">
                  <c:v>32.715513790071597</c:v>
                </c:pt>
                <c:pt idx="5">
                  <c:v>30.468159470664602</c:v>
                </c:pt>
                <c:pt idx="6">
                  <c:v>29.550342733754601</c:v>
                </c:pt>
                <c:pt idx="7">
                  <c:v>28.989148261254499</c:v>
                </c:pt>
                <c:pt idx="8">
                  <c:v>28.499614341478296</c:v>
                </c:pt>
                <c:pt idx="9">
                  <c:v>27.958744928028697</c:v>
                </c:pt>
                <c:pt idx="10">
                  <c:v>27.299999999999994</c:v>
                </c:pt>
                <c:pt idx="11">
                  <c:v>9.3000000000000007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3-4504-8790-B1E2AE0E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8416"/>
        <c:axId val="218226688"/>
      </c:scatterChart>
      <c:valAx>
        <c:axId val="166788416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</a:t>
                </a:r>
                <a:r>
                  <a:rPr lang="en-US" baseline="0"/>
                  <a:t>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26688"/>
        <c:crosses val="autoZero"/>
        <c:crossBetween val="midCat"/>
        <c:majorUnit val="1"/>
      </c:valAx>
      <c:valAx>
        <c:axId val="21822668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84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Лист4!$AB$1</c:f>
              <c:strCache>
                <c:ptCount val="1"/>
                <c:pt idx="0">
                  <c:v>UniSim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Лист4!$AE$2:$AE$13</c:f>
              <c:numCache>
                <c:formatCode>0.00</c:formatCode>
                <c:ptCount val="12"/>
                <c:pt idx="0">
                  <c:v>2.7741825834638801E-21</c:v>
                </c:pt>
                <c:pt idx="1">
                  <c:v>18.000346885249801</c:v>
                </c:pt>
                <c:pt idx="2">
                  <c:v>25.2373903579965</c:v>
                </c:pt>
                <c:pt idx="3">
                  <c:v>25.428748037149798</c:v>
                </c:pt>
                <c:pt idx="4">
                  <c:v>24.050348164184602</c:v>
                </c:pt>
                <c:pt idx="5">
                  <c:v>16.7362405377912</c:v>
                </c:pt>
                <c:pt idx="6">
                  <c:v>16.906940816825401</c:v>
                </c:pt>
                <c:pt idx="7">
                  <c:v>16.816259851930798</c:v>
                </c:pt>
                <c:pt idx="8">
                  <c:v>16.7989312961429</c:v>
                </c:pt>
                <c:pt idx="9">
                  <c:v>16.901429676321602</c:v>
                </c:pt>
                <c:pt idx="10">
                  <c:v>16.8896381595736</c:v>
                </c:pt>
                <c:pt idx="11">
                  <c:v>16.2112655323659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53-4504-8790-B1E2AE0E8411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Лист4!$M$2:$M$13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Лист4!$O$2:$O$13</c:f>
              <c:numCache>
                <c:formatCode>General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37.822076055184702</c:v>
                </c:pt>
                <c:pt idx="3">
                  <c:v>33.565777042467701</c:v>
                </c:pt>
                <c:pt idx="4">
                  <c:v>31.906106766417</c:v>
                </c:pt>
                <c:pt idx="5">
                  <c:v>23.4155137900716</c:v>
                </c:pt>
                <c:pt idx="6">
                  <c:v>21.168159470664602</c:v>
                </c:pt>
                <c:pt idx="7">
                  <c:v>20.2503427337546</c:v>
                </c:pt>
                <c:pt idx="8">
                  <c:v>19.689148261254498</c:v>
                </c:pt>
                <c:pt idx="9">
                  <c:v>19.199614341478298</c:v>
                </c:pt>
                <c:pt idx="10">
                  <c:v>18.6587449280287</c:v>
                </c:pt>
                <c:pt idx="11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53-4504-8790-B1E2AE0E841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8228992"/>
        <c:axId val="218229568"/>
      </c:scatterChart>
      <c:valAx>
        <c:axId val="21822899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</a:t>
                </a:r>
                <a:r>
                  <a:rPr lang="en-US" baseline="0"/>
                  <a:t>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29568"/>
        <c:crosses val="autoZero"/>
        <c:crossBetween val="midCat"/>
        <c:majorUnit val="1"/>
      </c:valAx>
      <c:valAx>
        <c:axId val="21822956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Vapor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1822899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v>UniSim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Лист5!$L$46:$L$57</c:f>
              <c:numCache>
                <c:formatCode>0.00</c:formatCode>
                <c:ptCount val="12"/>
                <c:pt idx="0">
                  <c:v>13.500299833946301</c:v>
                </c:pt>
                <c:pt idx="1">
                  <c:v>20.737343306692999</c:v>
                </c:pt>
                <c:pt idx="2">
                  <c:v>20.928700985846302</c:v>
                </c:pt>
                <c:pt idx="3">
                  <c:v>19.550301112881002</c:v>
                </c:pt>
                <c:pt idx="4">
                  <c:v>26.036399214896399</c:v>
                </c:pt>
                <c:pt idx="5">
                  <c:v>26.207099493930599</c:v>
                </c:pt>
                <c:pt idx="6">
                  <c:v>26.116418529036</c:v>
                </c:pt>
                <c:pt idx="7">
                  <c:v>26.099089973248098</c:v>
                </c:pt>
                <c:pt idx="8">
                  <c:v>26.2015883534268</c:v>
                </c:pt>
                <c:pt idx="9">
                  <c:v>26.189796836678799</c:v>
                </c:pt>
                <c:pt idx="10">
                  <c:v>25.511424209470999</c:v>
                </c:pt>
                <c:pt idx="11">
                  <c:v>9.3001586771051894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9-40AA-8B8D-E421E6DB1115}"/>
            </c:ext>
          </c:extLst>
        </c:ser>
        <c:ser>
          <c:idx val="1"/>
          <c:order val="1"/>
          <c:tx>
            <c:v>Calc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Лист5!$C$46:$C$57</c:f>
              <c:numCache>
                <c:formatCode>0.00</c:formatCode>
                <c:ptCount val="12"/>
                <c:pt idx="0">
                  <c:v>13.5</c:v>
                </c:pt>
                <c:pt idx="1">
                  <c:v>22.068954069943626</c:v>
                </c:pt>
                <c:pt idx="2">
                  <c:v>21.081647506853809</c:v>
                </c:pt>
                <c:pt idx="3">
                  <c:v>20.418283917662507</c:v>
                </c:pt>
                <c:pt idx="4">
                  <c:v>27.951983743995061</c:v>
                </c:pt>
                <c:pt idx="5">
                  <c:v>27.772689531131345</c:v>
                </c:pt>
                <c:pt idx="6">
                  <c:v>27.691229036142968</c:v>
                </c:pt>
                <c:pt idx="7">
                  <c:v>27.643542186949087</c:v>
                </c:pt>
                <c:pt idx="8">
                  <c:v>27.594651015604168</c:v>
                </c:pt>
                <c:pt idx="9">
                  <c:v>27.514370739711502</c:v>
                </c:pt>
                <c:pt idx="10">
                  <c:v>25.57500000000001</c:v>
                </c:pt>
                <c:pt idx="11">
                  <c:v>9.3000000000000025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9-40AA-8B8D-E421E6DB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76927"/>
        <c:axId val="615827343"/>
      </c:scatterChart>
      <c:valAx>
        <c:axId val="564776927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827343"/>
        <c:crosses val="autoZero"/>
        <c:crossBetween val="midCat"/>
        <c:majorUnit val="1"/>
      </c:valAx>
      <c:valAx>
        <c:axId val="6158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77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Лист5!$K$46:$K$57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Лист5!$M$46:$M$57</c:f>
              <c:numCache>
                <c:formatCode>0.00</c:formatCode>
                <c:ptCount val="12"/>
                <c:pt idx="0">
                  <c:v>2.7741825834638801E-21</c:v>
                </c:pt>
                <c:pt idx="1">
                  <c:v>18.000346885249801</c:v>
                </c:pt>
                <c:pt idx="2">
                  <c:v>25.2373903579965</c:v>
                </c:pt>
                <c:pt idx="3">
                  <c:v>25.428748037149798</c:v>
                </c:pt>
                <c:pt idx="4">
                  <c:v>24.050348164184602</c:v>
                </c:pt>
                <c:pt idx="5">
                  <c:v>16.7362405377912</c:v>
                </c:pt>
                <c:pt idx="6">
                  <c:v>16.906940816825401</c:v>
                </c:pt>
                <c:pt idx="7">
                  <c:v>16.816259851930798</c:v>
                </c:pt>
                <c:pt idx="8">
                  <c:v>16.7989312961429</c:v>
                </c:pt>
                <c:pt idx="9">
                  <c:v>16.901429676321602</c:v>
                </c:pt>
                <c:pt idx="10">
                  <c:v>16.8896381595736</c:v>
                </c:pt>
                <c:pt idx="11">
                  <c:v>16.2112655323659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769-40AA-8B8D-E421E6DB1115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Лист5!$K$46:$K$57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Лист5!$D$46:$D$57</c:f>
              <c:numCache>
                <c:formatCode>0.00</c:formatCode>
                <c:ptCount val="12"/>
                <c:pt idx="0">
                  <c:v>0</c:v>
                </c:pt>
                <c:pt idx="1">
                  <c:v>18</c:v>
                </c:pt>
                <c:pt idx="2">
                  <c:v>26.568954069943626</c:v>
                </c:pt>
                <c:pt idx="3">
                  <c:v>25.581647506853809</c:v>
                </c:pt>
                <c:pt idx="4">
                  <c:v>24.918283917662507</c:v>
                </c:pt>
                <c:pt idx="5">
                  <c:v>18.651983743995061</c:v>
                </c:pt>
                <c:pt idx="6">
                  <c:v>18.472689531131344</c:v>
                </c:pt>
                <c:pt idx="7">
                  <c:v>18.391229036142967</c:v>
                </c:pt>
                <c:pt idx="8">
                  <c:v>18.343542186949087</c:v>
                </c:pt>
                <c:pt idx="9">
                  <c:v>18.294651015604167</c:v>
                </c:pt>
                <c:pt idx="10">
                  <c:v>18.214370739711502</c:v>
                </c:pt>
                <c:pt idx="11">
                  <c:v>16.275000000000006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769-40AA-8B8D-E421E6DB111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64776927"/>
        <c:axId val="615827343"/>
      </c:scatterChart>
      <c:valAx>
        <c:axId val="564776927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Tray No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615827343"/>
        <c:crosses val="autoZero"/>
        <c:crossBetween val="midCat"/>
        <c:majorUnit val="1"/>
      </c:valAx>
      <c:valAx>
        <c:axId val="61582734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Liquid</a:t>
                </a:r>
                <a:endParaRPr lang="ru-RU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ru-RU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56477692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A6E-40F1-B6EF-BC66DFBFC52A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0A6E-40F1-B6EF-BC66DFBFC5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3976256"/>
        <c:axId val="163976832"/>
      </c:scatterChart>
      <c:valAx>
        <c:axId val="1639762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76832"/>
        <c:crosses val="autoZero"/>
        <c:crossBetween val="midCat"/>
        <c:majorUnit val="1"/>
      </c:valAx>
      <c:valAx>
        <c:axId val="1639768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39762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Лист2!$D$161:$D$172</c:f>
              <c:numCache>
                <c:formatCode>0.0000</c:formatCode>
                <c:ptCount val="12"/>
                <c:pt idx="0">
                  <c:v>0.99999606178854739</c:v>
                </c:pt>
                <c:pt idx="1">
                  <c:v>0.99998638775708104</c:v>
                </c:pt>
                <c:pt idx="2">
                  <c:v>0.99995401605107459</c:v>
                </c:pt>
                <c:pt idx="3">
                  <c:v>0.99984805638574636</c:v>
                </c:pt>
                <c:pt idx="4">
                  <c:v>0.99950850286467385</c:v>
                </c:pt>
                <c:pt idx="5">
                  <c:v>0.99844229273088703</c:v>
                </c:pt>
                <c:pt idx="6">
                  <c:v>0.99515960650629176</c:v>
                </c:pt>
                <c:pt idx="7">
                  <c:v>0.98525834802622991</c:v>
                </c:pt>
                <c:pt idx="8">
                  <c:v>0.95622140377238729</c:v>
                </c:pt>
                <c:pt idx="9">
                  <c:v>0.87607606288212669</c:v>
                </c:pt>
                <c:pt idx="10">
                  <c:v>0.68925144477750255</c:v>
                </c:pt>
                <c:pt idx="11">
                  <c:v>0.4000008675593299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D2B-49A6-BE51-597FFE0198A0}"/>
            </c:ext>
          </c:extLst>
        </c:ser>
        <c:ser>
          <c:idx val="1"/>
          <c:order val="1"/>
          <c:tx>
            <c:strRef>
              <c:f>Лист2!$F$160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Лист2!$F$161:$F$172</c:f>
              <c:numCache>
                <c:formatCode>0.0000</c:formatCode>
                <c:ptCount val="12"/>
                <c:pt idx="0">
                  <c:v>3.9380855625060907E-6</c:v>
                </c:pt>
                <c:pt idx="1">
                  <c:v>1.3611110965000054E-5</c:v>
                </c:pt>
                <c:pt idx="2">
                  <c:v>4.5974151260370891E-5</c:v>
                </c:pt>
                <c:pt idx="3">
                  <c:v>1.5186185285244813E-4</c:v>
                </c:pt>
                <c:pt idx="4">
                  <c:v>4.9083840758601751E-4</c:v>
                </c:pt>
                <c:pt idx="5">
                  <c:v>1.5525985866193634E-3</c:v>
                </c:pt>
                <c:pt idx="6">
                  <c:v>4.8021538989595621E-3</c:v>
                </c:pt>
                <c:pt idx="7">
                  <c:v>1.4466590708527091E-2</c:v>
                </c:pt>
                <c:pt idx="8">
                  <c:v>4.1904554407495326E-2</c:v>
                </c:pt>
                <c:pt idx="9">
                  <c:v>0.11233153008508916</c:v>
                </c:pt>
                <c:pt idx="10">
                  <c:v>0.25231438871729178</c:v>
                </c:pt>
                <c:pt idx="11">
                  <c:v>0.3999994217477153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ED2B-49A6-BE51-597FFE0198A0}"/>
            </c:ext>
          </c:extLst>
        </c:ser>
        <c:ser>
          <c:idx val="2"/>
          <c:order val="2"/>
          <c:tx>
            <c:strRef>
              <c:f>Лист2!$G$160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Лист2!$G$161:$G$172</c:f>
              <c:numCache>
                <c:formatCode>0.0000</c:formatCode>
                <c:ptCount val="12"/>
                <c:pt idx="0">
                  <c:v>1.0123141803303958E-10</c:v>
                </c:pt>
                <c:pt idx="1">
                  <c:v>8.8623730521617147E-10</c:v>
                </c:pt>
                <c:pt idx="2">
                  <c:v>7.4458261548825181E-9</c:v>
                </c:pt>
                <c:pt idx="3">
                  <c:v>6.0112385569065357E-8</c:v>
                </c:pt>
                <c:pt idx="4">
                  <c:v>4.6686128634188049E-7</c:v>
                </c:pt>
                <c:pt idx="5">
                  <c:v>3.4811544393290272E-6</c:v>
                </c:pt>
                <c:pt idx="6">
                  <c:v>2.4958042997839576E-5</c:v>
                </c:pt>
                <c:pt idx="7">
                  <c:v>1.7129946033890336E-4</c:v>
                </c:pt>
                <c:pt idx="8">
                  <c:v>1.109545323036708E-3</c:v>
                </c:pt>
                <c:pt idx="9">
                  <c:v>6.5037120218699434E-3</c:v>
                </c:pt>
                <c:pt idx="10">
                  <c:v>3.0985325320528719E-2</c:v>
                </c:pt>
                <c:pt idx="11">
                  <c:v>9.9999855346486144E-2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ED2B-49A6-BE51-597FFE0198A0}"/>
            </c:ext>
          </c:extLst>
        </c:ser>
        <c:ser>
          <c:idx val="3"/>
          <c:order val="3"/>
          <c:tx>
            <c:strRef>
              <c:f>Лист2!$H$160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Лист2!$A$161:$A$172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Лист2!$H$161:$H$172</c:f>
              <c:numCache>
                <c:formatCode>0.0000</c:formatCode>
                <c:ptCount val="12"/>
                <c:pt idx="0">
                  <c:v>2.4658773176560385E-11</c:v>
                </c:pt>
                <c:pt idx="1">
                  <c:v>2.4571663020643485E-10</c:v>
                </c:pt>
                <c:pt idx="2">
                  <c:v>2.3518389428432835E-9</c:v>
                </c:pt>
                <c:pt idx="3">
                  <c:v>2.1649015483596503E-8</c:v>
                </c:pt>
                <c:pt idx="4">
                  <c:v>1.9186645378259328E-7</c:v>
                </c:pt>
                <c:pt idx="5">
                  <c:v>1.6275280542299701E-6</c:v>
                </c:pt>
                <c:pt idx="6">
                  <c:v>1.3281551750805713E-5</c:v>
                </c:pt>
                <c:pt idx="7">
                  <c:v>1.0376180490415579E-4</c:v>
                </c:pt>
                <c:pt idx="8">
                  <c:v>7.6449649708069478E-4</c:v>
                </c:pt>
                <c:pt idx="9">
                  <c:v>5.0886950109142069E-3</c:v>
                </c:pt>
                <c:pt idx="10">
                  <c:v>2.7448841184677011E-2</c:v>
                </c:pt>
                <c:pt idx="11">
                  <c:v>9.9999855346468616E-2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ED2B-49A6-BE51-597FFE0198A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0096"/>
        <c:axId val="200100672"/>
      </c:scatterChart>
      <c:valAx>
        <c:axId val="20010009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0672"/>
        <c:crosses val="autoZero"/>
        <c:crossBetween val="midCat"/>
      </c:valAx>
      <c:valAx>
        <c:axId val="200100672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009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Лист2!$K$175</c:f>
              <c:strCache>
                <c:ptCount val="1"/>
                <c:pt idx="0">
                  <c:v>rTj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Лист2!$K$176:$K$187</c:f>
              <c:numCache>
                <c:formatCode>General</c:formatCode>
                <c:ptCount val="12"/>
                <c:pt idx="0">
                  <c:v>246.24738605227924</c:v>
                </c:pt>
                <c:pt idx="1">
                  <c:v>246.37132603230239</c:v>
                </c:pt>
                <c:pt idx="2">
                  <c:v>246.47346254613916</c:v>
                </c:pt>
                <c:pt idx="3">
                  <c:v>246.59125959929818</c:v>
                </c:pt>
                <c:pt idx="4">
                  <c:v>246.7141589583812</c:v>
                </c:pt>
                <c:pt idx="5">
                  <c:v>246.85321381370844</c:v>
                </c:pt>
                <c:pt idx="6">
                  <c:v>247.04146610982431</c:v>
                </c:pt>
                <c:pt idx="7">
                  <c:v>247.37717711498669</c:v>
                </c:pt>
                <c:pt idx="8">
                  <c:v>248.15050391881752</c:v>
                </c:pt>
                <c:pt idx="9">
                  <c:v>250.19647974087741</c:v>
                </c:pt>
                <c:pt idx="10">
                  <c:v>255.63234865572028</c:v>
                </c:pt>
                <c:pt idx="11">
                  <c:v>267.8052276474823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9C4-4B53-8FBB-0EF90FDC15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2976"/>
        <c:axId val="200103552"/>
      </c:scatterChart>
      <c:valAx>
        <c:axId val="2001029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3552"/>
        <c:crosses val="autoZero"/>
        <c:crossBetween val="midCat"/>
      </c:valAx>
      <c:valAx>
        <c:axId val="2001035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297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Лист2!$O$30:$O$41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Лист2!$Q$30:$Q$41</c:f>
              <c:numCache>
                <c:formatCode>0.00</c:formatCode>
                <c:ptCount val="12"/>
                <c:pt idx="0">
                  <c:v>321.17706632274542</c:v>
                </c:pt>
                <c:pt idx="1">
                  <c:v>326.67995244223584</c:v>
                </c:pt>
                <c:pt idx="2">
                  <c:v>332.18283856172633</c:v>
                </c:pt>
                <c:pt idx="3">
                  <c:v>337.68572468121675</c:v>
                </c:pt>
                <c:pt idx="4">
                  <c:v>343.18861080070718</c:v>
                </c:pt>
                <c:pt idx="5">
                  <c:v>348.69149692019766</c:v>
                </c:pt>
                <c:pt idx="6">
                  <c:v>354.19438303968809</c:v>
                </c:pt>
                <c:pt idx="7">
                  <c:v>359.69726915917852</c:v>
                </c:pt>
                <c:pt idx="8">
                  <c:v>365.200155278669</c:v>
                </c:pt>
                <c:pt idx="9">
                  <c:v>370.70304139815943</c:v>
                </c:pt>
                <c:pt idx="10">
                  <c:v>376.20592751764985</c:v>
                </c:pt>
                <c:pt idx="11">
                  <c:v>381.70881363714034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15A-4A6F-873B-035203F4A5F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00105280"/>
        <c:axId val="151240704"/>
      </c:scatterChart>
      <c:valAx>
        <c:axId val="200105280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0704"/>
        <c:crosses val="autoZero"/>
        <c:crossBetween val="midCat"/>
        <c:majorUnit val="1"/>
      </c:valAx>
      <c:valAx>
        <c:axId val="1512407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2001052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lineMarker"/>
        <c:varyColors val="0"/>
        <c:ser>
          <c:idx val="0"/>
          <c:order val="0"/>
          <c:tx>
            <c:strRef>
              <c:f>Лист2!$Q$42</c:f>
              <c:strCache>
                <c:ptCount val="1"/>
                <c:pt idx="0">
                  <c:v>L(0)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Лист2!$A$43:$A$54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Лист2!$Q$43:$Q$53</c:f>
              <c:numCache>
                <c:formatCode>General</c:formatCode>
                <c:ptCount val="11"/>
                <c:pt idx="0" formatCode="0.00">
                  <c:v>13.5</c:v>
                </c:pt>
                <c:pt idx="1">
                  <c:v>13.5</c:v>
                </c:pt>
                <c:pt idx="2">
                  <c:v>13.5</c:v>
                </c:pt>
                <c:pt idx="3">
                  <c:v>13.5</c:v>
                </c:pt>
                <c:pt idx="4">
                  <c:v>27.299999999999997</c:v>
                </c:pt>
                <c:pt idx="5">
                  <c:v>27.299999999999997</c:v>
                </c:pt>
                <c:pt idx="6">
                  <c:v>27.299999999999997</c:v>
                </c:pt>
                <c:pt idx="7">
                  <c:v>27.299999999999997</c:v>
                </c:pt>
                <c:pt idx="8">
                  <c:v>27.299999999999997</c:v>
                </c:pt>
                <c:pt idx="9">
                  <c:v>27.299999999999997</c:v>
                </c:pt>
                <c:pt idx="10">
                  <c:v>27.299999999999997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E0F-4AAC-A196-D98AEB11FE60}"/>
            </c:ext>
          </c:extLst>
        </c:ser>
        <c:ser>
          <c:idx val="1"/>
          <c:order val="1"/>
          <c:tx>
            <c:strRef>
              <c:f>Лист2!$P$42</c:f>
              <c:strCache>
                <c:ptCount val="1"/>
                <c:pt idx="0">
                  <c:v>V(0)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Лист2!$A$44:$A$54</c:f>
              <c:numCache>
                <c:formatCode>General</c:formatCode>
                <c:ptCount val="11"/>
                <c:pt idx="0">
                  <c:v>2</c:v>
                </c:pt>
                <c:pt idx="1">
                  <c:v>3</c:v>
                </c:pt>
                <c:pt idx="2">
                  <c:v>4</c:v>
                </c:pt>
                <c:pt idx="3">
                  <c:v>5</c:v>
                </c:pt>
                <c:pt idx="4">
                  <c:v>6</c:v>
                </c:pt>
                <c:pt idx="5">
                  <c:v>7</c:v>
                </c:pt>
                <c:pt idx="6">
                  <c:v>8</c:v>
                </c:pt>
                <c:pt idx="7">
                  <c:v>9</c:v>
                </c:pt>
                <c:pt idx="8">
                  <c:v>10</c:v>
                </c:pt>
                <c:pt idx="9">
                  <c:v>11</c:v>
                </c:pt>
                <c:pt idx="10">
                  <c:v>12</c:v>
                </c:pt>
              </c:numCache>
            </c:numRef>
          </c:xVal>
          <c:yVal>
            <c:numRef>
              <c:f>Лист2!$P$44:$P$54</c:f>
              <c:numCache>
                <c:formatCode>General</c:formatCode>
                <c:ptCount val="11"/>
                <c:pt idx="0">
                  <c:v>18</c:v>
                </c:pt>
                <c:pt idx="1">
                  <c:v>18</c:v>
                </c:pt>
                <c:pt idx="2">
                  <c:v>18</c:v>
                </c:pt>
                <c:pt idx="3">
                  <c:v>18</c:v>
                </c:pt>
                <c:pt idx="4">
                  <c:v>18</c:v>
                </c:pt>
                <c:pt idx="5">
                  <c:v>18</c:v>
                </c:pt>
                <c:pt idx="6">
                  <c:v>18</c:v>
                </c:pt>
                <c:pt idx="7">
                  <c:v>18</c:v>
                </c:pt>
                <c:pt idx="8">
                  <c:v>18</c:v>
                </c:pt>
                <c:pt idx="9">
                  <c:v>18</c:v>
                </c:pt>
                <c:pt idx="10">
                  <c:v>18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5E0F-4AAC-A196-D98AEB11FE6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2432"/>
        <c:axId val="151243008"/>
      </c:scatterChart>
      <c:valAx>
        <c:axId val="15124243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3008"/>
        <c:crosses val="autoZero"/>
        <c:crossBetween val="midCat"/>
        <c:majorUnit val="1"/>
      </c:valAx>
      <c:valAx>
        <c:axId val="151243008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2432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проверка!$A$176:$A$187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проверка!$K$176:$K$187</c:f>
              <c:numCache>
                <c:formatCode>General</c:formatCode>
                <c:ptCount val="12"/>
                <c:pt idx="0">
                  <c:v>276.40884744035799</c:v>
                </c:pt>
                <c:pt idx="1">
                  <c:v>284.52951856861102</c:v>
                </c:pt>
                <c:pt idx="2">
                  <c:v>291.99052032730702</c:v>
                </c:pt>
                <c:pt idx="3">
                  <c:v>300.554897590964</c:v>
                </c:pt>
                <c:pt idx="4">
                  <c:v>313.42188296291602</c:v>
                </c:pt>
                <c:pt idx="5">
                  <c:v>322.75530726017899</c:v>
                </c:pt>
                <c:pt idx="6">
                  <c:v>327.02989253721699</c:v>
                </c:pt>
                <c:pt idx="7">
                  <c:v>329.613963045486</c:v>
                </c:pt>
                <c:pt idx="8">
                  <c:v>331.88309069264898</c:v>
                </c:pt>
                <c:pt idx="9">
                  <c:v>334.94920893260701</c:v>
                </c:pt>
                <c:pt idx="10">
                  <c:v>339.88198514567603</c:v>
                </c:pt>
                <c:pt idx="11">
                  <c:v>347.78682962085298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E9E-4361-8923-8243C29C835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5312"/>
        <c:axId val="151245888"/>
      </c:scatterChart>
      <c:valAx>
        <c:axId val="151245312"/>
        <c:scaling>
          <c:orientation val="minMax"/>
          <c:max val="12"/>
          <c:min val="1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5888"/>
        <c:crosses val="autoZero"/>
        <c:crossBetween val="midCat"/>
        <c:majorUnit val="1"/>
      </c:valAx>
      <c:valAx>
        <c:axId val="151245888"/>
        <c:scaling>
          <c:orientation val="minMax"/>
          <c:min val="270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531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Liquid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проверка!$B$161:$B$172</c:f>
              <c:numCache>
                <c:formatCode>General</c:formatCode>
                <c:ptCount val="12"/>
                <c:pt idx="0">
                  <c:v>5.1061363948979297E-4</c:v>
                </c:pt>
                <c:pt idx="1">
                  <c:v>2.6838870926042398E-4</c:v>
                </c:pt>
                <c:pt idx="2">
                  <c:v>1.8792093720979499E-4</c:v>
                </c:pt>
                <c:pt idx="3">
                  <c:v>1.4308078156148699E-4</c:v>
                </c:pt>
                <c:pt idx="4">
                  <c:v>1.0045168653596101E-4</c:v>
                </c:pt>
                <c:pt idx="5">
                  <c:v>6.3599011751648498E-7</c:v>
                </c:pt>
                <c:pt idx="6">
                  <c:v>3.8054415672454296E-9</c:v>
                </c:pt>
                <c:pt idx="7">
                  <c:v>2.3114258769459E-11</c:v>
                </c:pt>
                <c:pt idx="8">
                  <c:v>1.4908223480494001E-13</c:v>
                </c:pt>
                <c:pt idx="9">
                  <c:v>1.04362644462048E-15</c:v>
                </c:pt>
                <c:pt idx="10">
                  <c:v>8.1024627000077296E-18</c:v>
                </c:pt>
                <c:pt idx="11">
                  <c:v>7.81773652225201E-20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проверка!$C$161:$C$172</c:f>
              <c:numCache>
                <c:formatCode>General</c:formatCode>
                <c:ptCount val="12"/>
                <c:pt idx="0">
                  <c:v>1.04085436416424E-2</c:v>
                </c:pt>
                <c:pt idx="1">
                  <c:v>5.3464033877469296E-3</c:v>
                </c:pt>
                <c:pt idx="2">
                  <c:v>3.47622195828801E-3</c:v>
                </c:pt>
                <c:pt idx="3">
                  <c:v>2.4621890943719799E-3</c:v>
                </c:pt>
                <c:pt idx="4">
                  <c:v>1.6152002126668999E-3</c:v>
                </c:pt>
                <c:pt idx="5">
                  <c:v>7.5054918197599703E-5</c:v>
                </c:pt>
                <c:pt idx="6">
                  <c:v>3.1149857860239398E-6</c:v>
                </c:pt>
                <c:pt idx="7">
                  <c:v>1.24346135890643E-7</c:v>
                </c:pt>
                <c:pt idx="8">
                  <c:v>5.0061083484433504E-9</c:v>
                </c:pt>
                <c:pt idx="9">
                  <c:v>2.0822145695039999E-10</c:v>
                </c:pt>
                <c:pt idx="10">
                  <c:v>9.1555989012040903E-12</c:v>
                </c:pt>
                <c:pt idx="11">
                  <c:v>4.6820020125103402E-13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проверка!$D$161:$D$172</c:f>
              <c:numCache>
                <c:formatCode>General</c:formatCode>
                <c:ptCount val="12"/>
                <c:pt idx="0">
                  <c:v>7.1043222861402994E-2</c:v>
                </c:pt>
                <c:pt idx="1">
                  <c:v>4.1478774335046098E-2</c:v>
                </c:pt>
                <c:pt idx="2">
                  <c:v>2.6050544357679999E-2</c:v>
                </c:pt>
                <c:pt idx="3">
                  <c:v>1.7163930529238699E-2</c:v>
                </c:pt>
                <c:pt idx="4">
                  <c:v>1.0493151563262901E-2</c:v>
                </c:pt>
                <c:pt idx="5">
                  <c:v>1.8005323325930101E-3</c:v>
                </c:pt>
                <c:pt idx="6">
                  <c:v>2.66203224685723E-4</c:v>
                </c:pt>
                <c:pt idx="7">
                  <c:v>3.65783590271044E-5</c:v>
                </c:pt>
                <c:pt idx="8">
                  <c:v>4.9052186089562704E-6</c:v>
                </c:pt>
                <c:pt idx="9">
                  <c:v>6.5819233447887997E-7</c:v>
                </c:pt>
                <c:pt idx="10">
                  <c:v>9.0093762439220395E-8</c:v>
                </c:pt>
                <c:pt idx="11">
                  <c:v>1.3303228644360001E-8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проверка!$E$161:$E$172</c:f>
              <c:numCache>
                <c:formatCode>General</c:formatCode>
                <c:ptCount val="12"/>
                <c:pt idx="0">
                  <c:v>0.28020163200411302</c:v>
                </c:pt>
                <c:pt idx="1">
                  <c:v>0.22270341454977999</c:v>
                </c:pt>
                <c:pt idx="2">
                  <c:v>0.15814142175874199</c:v>
                </c:pt>
                <c:pt idx="3">
                  <c:v>0.101509760926175</c:v>
                </c:pt>
                <c:pt idx="4">
                  <c:v>5.5804071059881E-2</c:v>
                </c:pt>
                <c:pt idx="5">
                  <c:v>2.4832082732603501E-2</c:v>
                </c:pt>
                <c:pt idx="6">
                  <c:v>9.3058789880881808E-3</c:v>
                </c:pt>
                <c:pt idx="7">
                  <c:v>3.1701680845230501E-3</c:v>
                </c:pt>
                <c:pt idx="8">
                  <c:v>1.0307696536559199E-3</c:v>
                </c:pt>
                <c:pt idx="9">
                  <c:v>3.2701140071411802E-4</c:v>
                </c:pt>
                <c:pt idx="10">
                  <c:v>1.0184007426588701E-4</c:v>
                </c:pt>
                <c:pt idx="11">
                  <c:v>3.1412738639530701E-5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проверка!$F$161:$F$172</c:f>
              <c:numCache>
                <c:formatCode>General</c:formatCode>
                <c:ptCount val="12"/>
                <c:pt idx="0">
                  <c:v>0.51923218376132096</c:v>
                </c:pt>
                <c:pt idx="1">
                  <c:v>0.49292671309735703</c:v>
                </c:pt>
                <c:pt idx="2">
                  <c:v>0.399110044955577</c:v>
                </c:pt>
                <c:pt idx="3">
                  <c:v>0.27267519681065</c:v>
                </c:pt>
                <c:pt idx="4">
                  <c:v>0.14727388230323901</c:v>
                </c:pt>
                <c:pt idx="5">
                  <c:v>9.1463584610422102E-2</c:v>
                </c:pt>
                <c:pt idx="6">
                  <c:v>4.7305709985197002E-2</c:v>
                </c:pt>
                <c:pt idx="7">
                  <c:v>2.1992149483579599E-2</c:v>
                </c:pt>
                <c:pt idx="8">
                  <c:v>9.6413265992894293E-3</c:v>
                </c:pt>
                <c:pt idx="9">
                  <c:v>4.0642791139048704E-3</c:v>
                </c:pt>
                <c:pt idx="10">
                  <c:v>1.64649533293614E-3</c:v>
                </c:pt>
                <c:pt idx="11">
                  <c:v>6.3736833890555501E-4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проверка!$G$161:$G$172</c:f>
              <c:numCache>
                <c:formatCode>General</c:formatCode>
                <c:ptCount val="12"/>
                <c:pt idx="0">
                  <c:v>7.7371112184274005E-2</c:v>
                </c:pt>
                <c:pt idx="1">
                  <c:v>0.148989898340359</c:v>
                </c:pt>
                <c:pt idx="2">
                  <c:v>0.24522677802972401</c:v>
                </c:pt>
                <c:pt idx="3">
                  <c:v>0.32250086790057703</c:v>
                </c:pt>
                <c:pt idx="4">
                  <c:v>0.29970538213854497</c:v>
                </c:pt>
                <c:pt idx="5">
                  <c:v>0.37182629502790698</c:v>
                </c:pt>
                <c:pt idx="6">
                  <c:v>0.411101363972603</c:v>
                </c:pt>
                <c:pt idx="7">
                  <c:v>0.415905628128034</c:v>
                </c:pt>
                <c:pt idx="8">
                  <c:v>0.39256015518877402</c:v>
                </c:pt>
                <c:pt idx="9">
                  <c:v>0.34518985517296003</c:v>
                </c:pt>
                <c:pt idx="10">
                  <c:v>0.27631297477862599</c:v>
                </c:pt>
                <c:pt idx="11">
                  <c:v>0.19410655648022199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проверка!$H$161:$H$172</c:f>
              <c:numCache>
                <c:formatCode>General</c:formatCode>
                <c:ptCount val="12"/>
                <c:pt idx="0">
                  <c:v>4.1047833175598999E-2</c:v>
                </c:pt>
                <c:pt idx="1">
                  <c:v>8.7029986006012194E-2</c:v>
                </c:pt>
                <c:pt idx="2">
                  <c:v>0.15957213269602299</c:v>
                </c:pt>
                <c:pt idx="3">
                  <c:v>0.23524853335493301</c:v>
                </c:pt>
                <c:pt idx="4">
                  <c:v>0.24589566535513499</c:v>
                </c:pt>
                <c:pt idx="5">
                  <c:v>0.29603739194121298</c:v>
                </c:pt>
                <c:pt idx="6">
                  <c:v>0.33475741365436001</c:v>
                </c:pt>
                <c:pt idx="7">
                  <c:v>0.35821837010257901</c:v>
                </c:pt>
                <c:pt idx="8">
                  <c:v>0.36436653774307498</c:v>
                </c:pt>
                <c:pt idx="9">
                  <c:v>0.34841338096310098</c:v>
                </c:pt>
                <c:pt idx="10">
                  <c:v>0.30403111936919802</c:v>
                </c:pt>
                <c:pt idx="11">
                  <c:v>0.23213921028701401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проверка!$I$161:$I$172</c:f>
              <c:numCache>
                <c:formatCode>General</c:formatCode>
                <c:ptCount val="12"/>
                <c:pt idx="0">
                  <c:v>1.8229284713287101E-4</c:v>
                </c:pt>
                <c:pt idx="1">
                  <c:v>1.20624413971925E-3</c:v>
                </c:pt>
                <c:pt idx="2">
                  <c:v>7.3289636915942003E-3</c:v>
                </c:pt>
                <c:pt idx="3">
                  <c:v>3.5575952645799498E-2</c:v>
                </c:pt>
                <c:pt idx="4">
                  <c:v>0.119295936412285</c:v>
                </c:pt>
                <c:pt idx="5">
                  <c:v>0.10896758900303199</c:v>
                </c:pt>
                <c:pt idx="6">
                  <c:v>0.10323474648717899</c:v>
                </c:pt>
                <c:pt idx="7">
                  <c:v>0.108422598609246</c:v>
                </c:pt>
                <c:pt idx="8">
                  <c:v>0.12892316902450601</c:v>
                </c:pt>
                <c:pt idx="9">
                  <c:v>0.16782044440372099</c:v>
                </c:pt>
                <c:pt idx="10">
                  <c:v>0.221527852265233</c:v>
                </c:pt>
                <c:pt idx="11">
                  <c:v>0.26968492269260502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проверка!$A$161:$A$172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проверка!$J$161:$J$172</c:f>
              <c:numCache>
                <c:formatCode>General</c:formatCode>
                <c:ptCount val="12"/>
                <c:pt idx="0">
                  <c:v>2.5658850253229199E-6</c:v>
                </c:pt>
                <c:pt idx="1">
                  <c:v>5.0177434719480199E-5</c:v>
                </c:pt>
                <c:pt idx="2">
                  <c:v>9.0597161516168395E-4</c:v>
                </c:pt>
                <c:pt idx="3">
                  <c:v>1.2720487956693101E-2</c:v>
                </c:pt>
                <c:pt idx="4">
                  <c:v>0.11981625926844899</c:v>
                </c:pt>
                <c:pt idx="5">
                  <c:v>0.104996833443915</c:v>
                </c:pt>
                <c:pt idx="6">
                  <c:v>9.4025564896659503E-2</c:v>
                </c:pt>
                <c:pt idx="7">
                  <c:v>9.2254382863761003E-2</c:v>
                </c:pt>
                <c:pt idx="8">
                  <c:v>0.103473131565833</c:v>
                </c:pt>
                <c:pt idx="9">
                  <c:v>0.13418437054504201</c:v>
                </c:pt>
                <c:pt idx="10">
                  <c:v>0.19637962807682299</c:v>
                </c:pt>
                <c:pt idx="11">
                  <c:v>0.303400516158917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51247616"/>
        <c:axId val="151248192"/>
      </c:scatterChart>
      <c:valAx>
        <c:axId val="1512476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8192"/>
        <c:crosses val="autoZero"/>
        <c:crossBetween val="midCat"/>
      </c:valAx>
      <c:valAx>
        <c:axId val="151248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5124761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Vapor mole fractions</a:t>
            </a:r>
            <a:endParaRPr lang="ru-RU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проверка!$B$160</c:f>
              <c:strCache>
                <c:ptCount val="1"/>
                <c:pt idx="0">
                  <c:v>С1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проверка!$B$229:$B$240</c:f>
              <c:numCache>
                <c:formatCode>General</c:formatCode>
                <c:ptCount val="12"/>
                <c:pt idx="0">
                  <c:v>6.7265221971692102E-2</c:v>
                </c:pt>
                <c:pt idx="1">
                  <c:v>3.9177374622506103E-2</c:v>
                </c:pt>
                <c:pt idx="2">
                  <c:v>2.99760025404858E-2</c:v>
                </c:pt>
                <c:pt idx="3">
                  <c:v>2.51431195000823E-2</c:v>
                </c:pt>
                <c:pt idx="4">
                  <c:v>2.02486785511647E-2</c:v>
                </c:pt>
                <c:pt idx="5">
                  <c:v>1.4045880800716499E-4</c:v>
                </c:pt>
                <c:pt idx="6" formatCode="0.00E+00">
                  <c:v>8.7271251123069905E-7</c:v>
                </c:pt>
                <c:pt idx="7" formatCode="0.00E+00">
                  <c:v>5.4110767092049999E-9</c:v>
                </c:pt>
                <c:pt idx="8" formatCode="0.00E+00">
                  <c:v>3.5507613685978899E-11</c:v>
                </c:pt>
                <c:pt idx="9" formatCode="0.00E+00">
                  <c:v>2.5469387709701702E-13</c:v>
                </c:pt>
                <c:pt idx="10" formatCode="0.00E+00">
                  <c:v>2.05950943924101E-15</c:v>
                </c:pt>
                <c:pt idx="11" formatCode="0.00E+00">
                  <c:v>2.1119907982157702E-17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1E9-4770-B6E2-4272ECF191B3}"/>
            </c:ext>
          </c:extLst>
        </c:ser>
        <c:ser>
          <c:idx val="1"/>
          <c:order val="1"/>
          <c:tx>
            <c:strRef>
              <c:f>проверка!$C$160</c:f>
              <c:strCache>
                <c:ptCount val="1"/>
                <c:pt idx="0">
                  <c:v>С2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проверка!$C$229:$C$240</c:f>
              <c:numCache>
                <c:formatCode>General</c:formatCode>
                <c:ptCount val="12"/>
                <c:pt idx="0">
                  <c:v>0.13217871410945001</c:v>
                </c:pt>
                <c:pt idx="1">
                  <c:v>8.1428288014154596E-2</c:v>
                </c:pt>
                <c:pt idx="2">
                  <c:v>6.1978441862228902E-2</c:v>
                </c:pt>
                <c:pt idx="3">
                  <c:v>5.2116719097064799E-2</c:v>
                </c:pt>
                <c:pt idx="4">
                  <c:v>4.3546057517654502E-2</c:v>
                </c:pt>
                <c:pt idx="5">
                  <c:v>2.3794237247885498E-3</c:v>
                </c:pt>
                <c:pt idx="6">
                  <c:v>1.05778206178406E-4</c:v>
                </c:pt>
                <c:pt idx="7" formatCode="0.00E+00">
                  <c:v>4.39025085714117E-6</c:v>
                </c:pt>
                <c:pt idx="8" formatCode="0.00E+00">
                  <c:v>1.8270630101297901E-7</c:v>
                </c:pt>
                <c:pt idx="9" formatCode="0.00E+00">
                  <c:v>7.95311744953197E-9</c:v>
                </c:pt>
                <c:pt idx="10" formatCode="0.00E+00">
                  <c:v>3.76525564933327E-10</c:v>
                </c:pt>
                <c:pt idx="11" formatCode="0.00E+00">
                  <c:v>2.15408409534488E-11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1E9-4770-B6E2-4272ECF191B3}"/>
            </c:ext>
          </c:extLst>
        </c:ser>
        <c:ser>
          <c:idx val="2"/>
          <c:order val="2"/>
          <c:tx>
            <c:strRef>
              <c:f>проверка!$D$160</c:f>
              <c:strCache>
                <c:ptCount val="1"/>
                <c:pt idx="0">
                  <c:v>С3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проверка!$D$229:$D$240</c:f>
              <c:numCache>
                <c:formatCode>General</c:formatCode>
                <c:ptCount val="12"/>
                <c:pt idx="0">
                  <c:v>0.19605663380638799</c:v>
                </c:pt>
                <c:pt idx="1">
                  <c:v>0.1443729038847</c:v>
                </c:pt>
                <c:pt idx="2">
                  <c:v>0.110893895013756</c:v>
                </c:pt>
                <c:pt idx="3">
                  <c:v>9.0968181773985898E-2</c:v>
                </c:pt>
                <c:pt idx="4">
                  <c:v>7.5711448270567805E-2</c:v>
                </c:pt>
                <c:pt idx="5">
                  <c:v>1.5979345202331099E-2</c:v>
                </c:pt>
                <c:pt idx="6">
                  <c:v>2.58102472389921E-3</c:v>
                </c:pt>
                <c:pt idx="7">
                  <c:v>3.7307390277389299E-4</c:v>
                </c:pt>
                <c:pt idx="8" formatCode="0.00E+00">
                  <c:v>5.2241598404763401E-5</c:v>
                </c:pt>
                <c:pt idx="9" formatCode="0.00E+00">
                  <c:v>7.4354723212360699E-6</c:v>
                </c:pt>
                <c:pt idx="10" formatCode="0.00E+00">
                  <c:v>1.1192291281506101E-6</c:v>
                </c:pt>
                <c:pt idx="11" formatCode="0.00E+00">
                  <c:v>1.9101239287179501E-7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1E9-4770-B6E2-4272ECF191B3}"/>
            </c:ext>
          </c:extLst>
        </c:ser>
        <c:ser>
          <c:idx val="3"/>
          <c:order val="3"/>
          <c:tx>
            <c:strRef>
              <c:f>проверка!$E$160</c:f>
              <c:strCache>
                <c:ptCount val="1"/>
                <c:pt idx="0">
                  <c:v>iC4</c:v>
                </c:pt>
              </c:strCache>
            </c:strRef>
          </c:tx>
          <c:spPr>
            <a:ln w="19050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проверка!$E$229:$E$240</c:f>
              <c:numCache>
                <c:formatCode>General</c:formatCode>
                <c:ptCount val="12"/>
                <c:pt idx="0">
                  <c:v>0.25950688049471299</c:v>
                </c:pt>
                <c:pt idx="1">
                  <c:v>0.26852423379553497</c:v>
                </c:pt>
                <c:pt idx="2">
                  <c:v>0.23972654396763499</c:v>
                </c:pt>
                <c:pt idx="3">
                  <c:v>0.19741571644390599</c:v>
                </c:pt>
                <c:pt idx="4">
                  <c:v>0.154080696311161</c:v>
                </c:pt>
                <c:pt idx="5">
                  <c:v>8.6757898347844697E-2</c:v>
                </c:pt>
                <c:pt idx="6">
                  <c:v>3.5964810206823197E-2</c:v>
                </c:pt>
                <c:pt idx="7">
                  <c:v>1.2983540260248901E-2</c:v>
                </c:pt>
                <c:pt idx="8">
                  <c:v>4.4363688359800703E-3</c:v>
                </c:pt>
                <c:pt idx="9">
                  <c:v>1.5055904907573701E-3</c:v>
                </c:pt>
                <c:pt idx="10">
                  <c:v>5.2253181429017697E-4</c:v>
                </c:pt>
                <c:pt idx="11">
                  <c:v>1.90152929604687E-4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3-31E9-4770-B6E2-4272ECF191B3}"/>
            </c:ext>
          </c:extLst>
        </c:ser>
        <c:ser>
          <c:idx val="4"/>
          <c:order val="4"/>
          <c:tx>
            <c:strRef>
              <c:f>проверка!$F$160</c:f>
              <c:strCache>
                <c:ptCount val="1"/>
                <c:pt idx="0">
                  <c:v>nC4</c:v>
                </c:pt>
              </c:strCache>
            </c:strRef>
          </c:tx>
          <c:spPr>
            <a:ln w="19050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проверка!$F$229:$F$240</c:f>
              <c:numCache>
                <c:formatCode>General</c:formatCode>
                <c:ptCount val="12"/>
                <c:pt idx="0">
                  <c:v>0.32214929305724399</c:v>
                </c:pt>
                <c:pt idx="1">
                  <c:v>0.404200599209591</c:v>
                </c:pt>
                <c:pt idx="2">
                  <c:v>0.41687875450082801</c:v>
                </c:pt>
                <c:pt idx="3">
                  <c:v>0.37063625704116998</c:v>
                </c:pt>
                <c:pt idx="4">
                  <c:v>0.28992703033411099</c:v>
                </c:pt>
                <c:pt idx="5">
                  <c:v>0.230924060094404</c:v>
                </c:pt>
                <c:pt idx="6">
                  <c:v>0.132899802871529</c:v>
                </c:pt>
                <c:pt idx="7">
                  <c:v>6.5703337265155495E-2</c:v>
                </c:pt>
                <c:pt idx="8">
                  <c:v>3.0361670673610199E-2</c:v>
                </c:pt>
                <c:pt idx="9">
                  <c:v>1.37466697292112E-2</c:v>
                </c:pt>
                <c:pt idx="10">
                  <c:v>6.2455287735408201E-3</c:v>
                </c:pt>
                <c:pt idx="11">
                  <c:v>2.88030456237707E-3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4-31E9-4770-B6E2-4272ECF191B3}"/>
            </c:ext>
          </c:extLst>
        </c:ser>
        <c:ser>
          <c:idx val="5"/>
          <c:order val="5"/>
          <c:tx>
            <c:strRef>
              <c:f>проверка!$G$160</c:f>
              <c:strCache>
                <c:ptCount val="1"/>
                <c:pt idx="0">
                  <c:v>iC5</c:v>
                </c:pt>
              </c:strCache>
            </c:strRef>
          </c:tx>
          <c:spPr>
            <a:ln w="19050" cap="rnd">
              <a:solidFill>
                <a:schemeClr val="accent6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6"/>
              </a:solidFill>
              <a:ln w="9525">
                <a:solidFill>
                  <a:schemeClr val="accent6"/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проверка!$G$229:$G$240</c:f>
              <c:numCache>
                <c:formatCode>General</c:formatCode>
                <c:ptCount val="12"/>
                <c:pt idx="0">
                  <c:v>1.55273177963276E-2</c:v>
                </c:pt>
                <c:pt idx="1">
                  <c:v>4.1005867389486701E-2</c:v>
                </c:pt>
                <c:pt idx="2">
                  <c:v>8.8781217170379401E-2</c:v>
                </c:pt>
                <c:pt idx="3">
                  <c:v>0.157340661586545</c:v>
                </c:pt>
                <c:pt idx="4">
                  <c:v>0.22238243356239201</c:v>
                </c:pt>
                <c:pt idx="5">
                  <c:v>0.36571941575999101</c:v>
                </c:pt>
                <c:pt idx="6">
                  <c:v>0.45650195429567603</c:v>
                </c:pt>
                <c:pt idx="7">
                  <c:v>0.49536390437530198</c:v>
                </c:pt>
                <c:pt idx="8">
                  <c:v>0.496511914809521</c:v>
                </c:pt>
                <c:pt idx="9">
                  <c:v>0.47358136016936397</c:v>
                </c:pt>
                <c:pt idx="10">
                  <c:v>0.43178624747713001</c:v>
                </c:pt>
                <c:pt idx="11">
                  <c:v>0.37012069128528202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5-31E9-4770-B6E2-4272ECF191B3}"/>
            </c:ext>
          </c:extLst>
        </c:ser>
        <c:ser>
          <c:idx val="6"/>
          <c:order val="6"/>
          <c:tx>
            <c:strRef>
              <c:f>проверка!$H$160</c:f>
              <c:strCache>
                <c:ptCount val="1"/>
                <c:pt idx="0">
                  <c:v>nC5</c:v>
                </c:pt>
              </c:strCache>
            </c:strRef>
          </c:tx>
          <c:spPr>
            <a:ln w="19050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>
                  <a:lumMod val="60000"/>
                </a:schemeClr>
              </a:solidFill>
              <a:ln w="9525">
                <a:solidFill>
                  <a:schemeClr val="accent1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проверка!$H$229:$H$240</c:f>
              <c:numCache>
                <c:formatCode>General</c:formatCode>
                <c:ptCount val="12"/>
                <c:pt idx="0">
                  <c:v>7.3075361176306404E-3</c:v>
                </c:pt>
                <c:pt idx="1">
                  <c:v>2.1210154609944701E-2</c:v>
                </c:pt>
                <c:pt idx="2">
                  <c:v>5.1076351592002203E-2</c:v>
                </c:pt>
                <c:pt idx="3">
                  <c:v>0.10130057047541299</c:v>
                </c:pt>
                <c:pt idx="4">
                  <c:v>0.160658356499296</c:v>
                </c:pt>
                <c:pt idx="5">
                  <c:v>0.25598018584468002</c:v>
                </c:pt>
                <c:pt idx="6">
                  <c:v>0.32656594089269703</c:v>
                </c:pt>
                <c:pt idx="7">
                  <c:v>0.37466566130030698</c:v>
                </c:pt>
                <c:pt idx="8">
                  <c:v>0.40455004361003599</c:v>
                </c:pt>
                <c:pt idx="9">
                  <c:v>0.41940543278409498</c:v>
                </c:pt>
                <c:pt idx="10">
                  <c:v>0.41654506609748598</c:v>
                </c:pt>
                <c:pt idx="11">
                  <c:v>0.38763645690702497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6-31E9-4770-B6E2-4272ECF191B3}"/>
            </c:ext>
          </c:extLst>
        </c:ser>
        <c:ser>
          <c:idx val="7"/>
          <c:order val="7"/>
          <c:tx>
            <c:strRef>
              <c:f>проверка!$I$160</c:f>
              <c:strCache>
                <c:ptCount val="1"/>
                <c:pt idx="0">
                  <c:v>nC6</c:v>
                </c:pt>
              </c:strCache>
            </c:strRef>
          </c:tx>
          <c:spPr>
            <a:ln w="19050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>
                  <a:lumMod val="60000"/>
                </a:schemeClr>
              </a:solidFill>
              <a:ln w="9525">
                <a:solidFill>
                  <a:schemeClr val="accent2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проверка!$I$229:$I$240</c:f>
              <c:numCache>
                <c:formatCode>0.00E+00</c:formatCode>
                <c:ptCount val="12"/>
                <c:pt idx="0">
                  <c:v>8.36612168786536E-6</c:v>
                </c:pt>
                <c:pt idx="1">
                  <c:v>7.9512863895516098E-5</c:v>
                </c:pt>
                <c:pt idx="2" formatCode="General">
                  <c:v>6.6156067039688205E-4</c:v>
                </c:pt>
                <c:pt idx="3" formatCode="General">
                  <c:v>4.5207965847977403E-3</c:v>
                </c:pt>
                <c:pt idx="4" formatCode="General">
                  <c:v>2.45096756432567E-2</c:v>
                </c:pt>
                <c:pt idx="5" formatCode="General">
                  <c:v>3.0927903029804402E-2</c:v>
                </c:pt>
                <c:pt idx="6" formatCode="General">
                  <c:v>3.3685181837216797E-2</c:v>
                </c:pt>
                <c:pt idx="7" formatCode="General">
                  <c:v>3.83556747110722E-2</c:v>
                </c:pt>
                <c:pt idx="8" formatCode="General">
                  <c:v>4.88841127828979E-2</c:v>
                </c:pt>
                <c:pt idx="9" formatCode="General">
                  <c:v>6.9880746747047598E-2</c:v>
                </c:pt>
                <c:pt idx="10" formatCode="General">
                  <c:v>0.10712641506102499</c:v>
                </c:pt>
                <c:pt idx="11" formatCode="General">
                  <c:v>0.16396938237012601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7-31E9-4770-B6E2-4272ECF191B3}"/>
            </c:ext>
          </c:extLst>
        </c:ser>
        <c:ser>
          <c:idx val="8"/>
          <c:order val="8"/>
          <c:tx>
            <c:strRef>
              <c:f>проверка!$J$160</c:f>
              <c:strCache>
                <c:ptCount val="1"/>
                <c:pt idx="0">
                  <c:v>nC7</c:v>
                </c:pt>
              </c:strCache>
            </c:strRef>
          </c:tx>
          <c:spPr>
            <a:ln w="19050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>
                  <a:lumMod val="60000"/>
                </a:schemeClr>
              </a:solidFill>
              <a:ln w="9525">
                <a:solidFill>
                  <a:schemeClr val="accent3">
                    <a:lumMod val="60000"/>
                  </a:schemeClr>
                </a:solidFill>
              </a:ln>
              <a:effectLst/>
            </c:spPr>
          </c:marker>
          <c:xVal>
            <c:numRef>
              <c:f>проверка!$A$229:$A$240</c:f>
              <c:numCache>
                <c:formatCode>General</c:formatCode>
                <c:ptCount val="12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</c:numCache>
            </c:numRef>
          </c:xVal>
          <c:yVal>
            <c:numRef>
              <c:f>проверка!$J$229:$J$240</c:f>
              <c:numCache>
                <c:formatCode>0.00E+00</c:formatCode>
                <c:ptCount val="12"/>
                <c:pt idx="0">
                  <c:v>3.6523100489637898E-8</c:v>
                </c:pt>
                <c:pt idx="1">
                  <c:v>1.06561018337243E-6</c:v>
                </c:pt>
                <c:pt idx="2">
                  <c:v>2.7232680634122102E-5</c:v>
                </c:pt>
                <c:pt idx="3" formatCode="General">
                  <c:v>5.5797749686569797E-4</c:v>
                </c:pt>
                <c:pt idx="4" formatCode="General">
                  <c:v>8.9356233103960892E-3</c:v>
                </c:pt>
                <c:pt idx="5" formatCode="General">
                  <c:v>1.1191309188150299E-2</c:v>
                </c:pt>
                <c:pt idx="6" formatCode="General">
                  <c:v>1.16946342534394E-2</c:v>
                </c:pt>
                <c:pt idx="7" formatCode="General">
                  <c:v>1.2550412523175699E-2</c:v>
                </c:pt>
                <c:pt idx="8" formatCode="General">
                  <c:v>1.52034649403317E-2</c:v>
                </c:pt>
                <c:pt idx="9" formatCode="General">
                  <c:v>2.18727566536468E-2</c:v>
                </c:pt>
                <c:pt idx="10" formatCode="General">
                  <c:v>3.7773091170864699E-2</c:v>
                </c:pt>
                <c:pt idx="11" formatCode="General">
                  <c:v>7.5202820906392104E-2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8-31E9-4770-B6E2-4272ECF191B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66782656"/>
        <c:axId val="166783232"/>
      </c:scatterChart>
      <c:valAx>
        <c:axId val="16678265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3232"/>
        <c:crosses val="autoZero"/>
        <c:crossBetween val="midCat"/>
      </c:valAx>
      <c:valAx>
        <c:axId val="1667832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6678265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7.xml"/><Relationship Id="rId2" Type="http://schemas.openxmlformats.org/officeDocument/2006/relationships/chart" Target="../charts/chart6.xml"/><Relationship Id="rId1" Type="http://schemas.openxmlformats.org/officeDocument/2006/relationships/chart" Target="../charts/chart5.xml"/><Relationship Id="rId5" Type="http://schemas.openxmlformats.org/officeDocument/2006/relationships/chart" Target="../charts/chart9.xml"/><Relationship Id="rId4" Type="http://schemas.openxmlformats.org/officeDocument/2006/relationships/chart" Target="../charts/chart8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0.xml"/></Relationships>
</file>

<file path=xl/drawings/_rels/drawing4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2.xml"/><Relationship Id="rId1" Type="http://schemas.openxmlformats.org/officeDocument/2006/relationships/chart" Target="../charts/chart11.xml"/></Relationships>
</file>

<file path=xl/drawings/_rels/drawing5.xml.rels><?xml version="1.0" encoding="UTF-8" standalone="yes"?>
<Relationships xmlns="http://schemas.openxmlformats.org/package/2006/relationships"><Relationship Id="rId2" Type="http://schemas.openxmlformats.org/officeDocument/2006/relationships/chart" Target="../charts/chart14.xml"/><Relationship Id="rId1" Type="http://schemas.openxmlformats.org/officeDocument/2006/relationships/chart" Target="../charts/chart1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EB4ECAB0-E5DF-456A-8482-FE48ED2AE7B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47B497BA-5A36-4451-8ED0-A11120A05A0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137583</xdr:colOff>
      <xdr:row>158</xdr:row>
      <xdr:rowOff>4234</xdr:rowOff>
    </xdr:from>
    <xdr:to>
      <xdr:col>15</xdr:col>
      <xdr:colOff>306916</xdr:colOff>
      <xdr:row>172</xdr:row>
      <xdr:rowOff>80434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3960BC85-8BF4-479F-ABC4-17BA12DEE5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11</xdr:col>
      <xdr:colOff>306917</xdr:colOff>
      <xdr:row>174</xdr:row>
      <xdr:rowOff>25400</xdr:rowOff>
    </xdr:from>
    <xdr:to>
      <xdr:col>15</xdr:col>
      <xdr:colOff>476250</xdr:colOff>
      <xdr:row>188</xdr:row>
      <xdr:rowOff>101600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322F50C0-F094-4C74-81DD-029F255D6F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18</xdr:col>
      <xdr:colOff>21166</xdr:colOff>
      <xdr:row>27</xdr:row>
      <xdr:rowOff>184150</xdr:rowOff>
    </xdr:from>
    <xdr:to>
      <xdr:col>25</xdr:col>
      <xdr:colOff>105833</xdr:colOff>
      <xdr:row>42</xdr:row>
      <xdr:rowOff>38100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396B5A90-0526-4FB8-933D-4213F1AA9AD7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17</xdr:col>
      <xdr:colOff>232834</xdr:colOff>
      <xdr:row>43</xdr:row>
      <xdr:rowOff>152401</xdr:rowOff>
    </xdr:from>
    <xdr:to>
      <xdr:col>24</xdr:col>
      <xdr:colOff>317500</xdr:colOff>
      <xdr:row>58</xdr:row>
      <xdr:rowOff>38101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CC8ADED4-D531-4F59-8B13-BDCE2E48BAB4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200025</xdr:colOff>
      <xdr:row>173</xdr:row>
      <xdr:rowOff>185737</xdr:rowOff>
    </xdr:from>
    <xdr:to>
      <xdr:col>15</xdr:col>
      <xdr:colOff>371475</xdr:colOff>
      <xdr:row>188</xdr:row>
      <xdr:rowOff>71437</xdr:rowOff>
    </xdr:to>
    <xdr:graphicFrame macro="">
      <xdr:nvGraphicFramePr>
        <xdr:cNvPr id="6" name="Диаграмма 5">
          <a:extLst>
            <a:ext uri="{FF2B5EF4-FFF2-40B4-BE49-F238E27FC236}">
              <a16:creationId xmlns:a16="http://schemas.microsoft.com/office/drawing/2014/main" id="{F14E6E67-66FC-456E-A5A4-C8ADFCEA3BD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533400</xdr:colOff>
      <xdr:row>241</xdr:row>
      <xdr:rowOff>42861</xdr:rowOff>
    </xdr:from>
    <xdr:to>
      <xdr:col>6</xdr:col>
      <xdr:colOff>295275</xdr:colOff>
      <xdr:row>258</xdr:row>
      <xdr:rowOff>161924</xdr:rowOff>
    </xdr:to>
    <xdr:graphicFrame macro="">
      <xdr:nvGraphicFramePr>
        <xdr:cNvPr id="7" name="Диаграмма 6">
          <a:extLst>
            <a:ext uri="{FF2B5EF4-FFF2-40B4-BE49-F238E27FC236}">
              <a16:creationId xmlns:a16="http://schemas.microsoft.com/office/drawing/2014/main" id="{E3B1F823-F12F-4D98-A409-855942E745A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1219200</xdr:colOff>
      <xdr:row>240</xdr:row>
      <xdr:rowOff>128586</xdr:rowOff>
    </xdr:from>
    <xdr:to>
      <xdr:col>11</xdr:col>
      <xdr:colOff>800100</xdr:colOff>
      <xdr:row>258</xdr:row>
      <xdr:rowOff>57149</xdr:rowOff>
    </xdr:to>
    <xdr:graphicFrame macro="">
      <xdr:nvGraphicFramePr>
        <xdr:cNvPr id="8" name="Диаграмма 7">
          <a:extLst>
            <a:ext uri="{FF2B5EF4-FFF2-40B4-BE49-F238E27FC236}">
              <a16:creationId xmlns:a16="http://schemas.microsoft.com/office/drawing/2014/main" id="{88F265A3-A489-4E54-B4DC-06F4401CD7A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19049</xdr:colOff>
      <xdr:row>12</xdr:row>
      <xdr:rowOff>28575</xdr:rowOff>
    </xdr:from>
    <xdr:to>
      <xdr:col>7</xdr:col>
      <xdr:colOff>1247774</xdr:colOff>
      <xdr:row>41</xdr:row>
      <xdr:rowOff>161925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18F7CE71-387D-4AFD-90A0-BF36E45A2C3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600075</xdr:colOff>
      <xdr:row>15</xdr:row>
      <xdr:rowOff>4762</xdr:rowOff>
    </xdr:from>
    <xdr:to>
      <xdr:col>22</xdr:col>
      <xdr:colOff>295275</xdr:colOff>
      <xdr:row>29</xdr:row>
      <xdr:rowOff>80962</xdr:rowOff>
    </xdr:to>
    <xdr:graphicFrame macro="">
      <xdr:nvGraphicFramePr>
        <xdr:cNvPr id="2" name="Диаграмма 1">
          <a:extLst>
            <a:ext uri="{FF2B5EF4-FFF2-40B4-BE49-F238E27FC236}">
              <a16:creationId xmlns:a16="http://schemas.microsoft.com/office/drawing/2014/main" id="{A2A39076-AFD4-4FB6-8AC4-A5F99C88AD1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22</xdr:col>
      <xdr:colOff>495300</xdr:colOff>
      <xdr:row>15</xdr:row>
      <xdr:rowOff>14287</xdr:rowOff>
    </xdr:from>
    <xdr:to>
      <xdr:col>30</xdr:col>
      <xdr:colOff>190500</xdr:colOff>
      <xdr:row>29</xdr:row>
      <xdr:rowOff>90487</xdr:rowOff>
    </xdr:to>
    <xdr:graphicFrame macro="">
      <xdr:nvGraphicFramePr>
        <xdr:cNvPr id="3" name="Диаграмма 2">
          <a:extLst>
            <a:ext uri="{FF2B5EF4-FFF2-40B4-BE49-F238E27FC236}">
              <a16:creationId xmlns:a16="http://schemas.microsoft.com/office/drawing/2014/main" id="{898FD5BF-DFCA-4565-9050-AC78CDBCCB4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28575</xdr:colOff>
      <xdr:row>29</xdr:row>
      <xdr:rowOff>42862</xdr:rowOff>
    </xdr:from>
    <xdr:to>
      <xdr:col>14</xdr:col>
      <xdr:colOff>333375</xdr:colOff>
      <xdr:row>43</xdr:row>
      <xdr:rowOff>119062</xdr:rowOff>
    </xdr:to>
    <xdr:graphicFrame macro="">
      <xdr:nvGraphicFramePr>
        <xdr:cNvPr id="4" name="Диаграмма 3">
          <a:extLst>
            <a:ext uri="{FF2B5EF4-FFF2-40B4-BE49-F238E27FC236}">
              <a16:creationId xmlns:a16="http://schemas.microsoft.com/office/drawing/2014/main" id="{9012EAF2-3A82-424B-AE1D-1BE2FD3BDC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15</xdr:col>
      <xdr:colOff>0</xdr:colOff>
      <xdr:row>29</xdr:row>
      <xdr:rowOff>4762</xdr:rowOff>
    </xdr:from>
    <xdr:to>
      <xdr:col>22</xdr:col>
      <xdr:colOff>304800</xdr:colOff>
      <xdr:row>43</xdr:row>
      <xdr:rowOff>80962</xdr:rowOff>
    </xdr:to>
    <xdr:graphicFrame macro="">
      <xdr:nvGraphicFramePr>
        <xdr:cNvPr id="5" name="Диаграмма 4">
          <a:extLst>
            <a:ext uri="{FF2B5EF4-FFF2-40B4-BE49-F238E27FC236}">
              <a16:creationId xmlns:a16="http://schemas.microsoft.com/office/drawing/2014/main" id="{BEB5C624-B880-4188-83D9-2183168D88D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1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Q307"/>
  <sheetViews>
    <sheetView workbookViewId="0">
      <selection activeCell="B13" sqref="B13:B24"/>
    </sheetView>
  </sheetViews>
  <sheetFormatPr defaultRowHeight="15" x14ac:dyDescent="0.25"/>
  <cols>
    <col min="16" max="19" width="12" bestFit="1" customWidth="1"/>
    <col min="20" max="21" width="11" bestFit="1" customWidth="1"/>
    <col min="22" max="22" width="12" bestFit="1" customWidth="1"/>
  </cols>
  <sheetData>
    <row r="1" spans="1:43" x14ac:dyDescent="0.25">
      <c r="C1" t="s">
        <v>0</v>
      </c>
    </row>
    <row r="2" spans="1:43" x14ac:dyDescent="0.25">
      <c r="C2">
        <v>-82.45</v>
      </c>
      <c r="D2">
        <v>32.28</v>
      </c>
      <c r="E2">
        <v>96.75</v>
      </c>
      <c r="F2">
        <v>134.9</v>
      </c>
      <c r="G2">
        <v>152</v>
      </c>
      <c r="H2">
        <v>196.5</v>
      </c>
      <c r="I2">
        <v>187.2</v>
      </c>
      <c r="J2">
        <v>234.7</v>
      </c>
      <c r="K2">
        <v>267</v>
      </c>
    </row>
    <row r="4" spans="1:43" x14ac:dyDescent="0.25">
      <c r="C4" t="s">
        <v>1</v>
      </c>
    </row>
    <row r="5" spans="1:43" x14ac:dyDescent="0.25">
      <c r="C5">
        <v>4641</v>
      </c>
      <c r="D5">
        <v>4484</v>
      </c>
      <c r="E5">
        <v>4257</v>
      </c>
      <c r="F5">
        <v>3648</v>
      </c>
      <c r="G5">
        <v>3797</v>
      </c>
      <c r="H5">
        <v>3375</v>
      </c>
      <c r="I5">
        <v>3334</v>
      </c>
      <c r="J5">
        <v>3032</v>
      </c>
      <c r="K5">
        <v>2737</v>
      </c>
    </row>
    <row r="7" spans="1:43" x14ac:dyDescent="0.25">
      <c r="C7" t="s">
        <v>2</v>
      </c>
    </row>
    <row r="8" spans="1:43" x14ac:dyDescent="0.25">
      <c r="C8">
        <v>1.15E-2</v>
      </c>
      <c r="D8">
        <v>9.8599999999999993E-2</v>
      </c>
      <c r="E8">
        <v>0.15240000000000001</v>
      </c>
      <c r="F8">
        <v>0.18479999999999999</v>
      </c>
      <c r="G8">
        <v>0.20100000000000001</v>
      </c>
      <c r="H8">
        <v>0.25390000000000001</v>
      </c>
      <c r="I8">
        <v>0.22220000000000001</v>
      </c>
      <c r="J8">
        <v>0.30070000000000002</v>
      </c>
      <c r="K8">
        <v>0.3498</v>
      </c>
    </row>
    <row r="9" spans="1:43" x14ac:dyDescent="0.25">
      <c r="A9" t="s">
        <v>3</v>
      </c>
      <c r="B9">
        <v>0.19</v>
      </c>
    </row>
    <row r="10" spans="1:43" x14ac:dyDescent="0.25">
      <c r="A10" t="s">
        <v>4</v>
      </c>
      <c r="B10">
        <f>100-273.15</f>
        <v>-173.14999999999998</v>
      </c>
    </row>
    <row r="11" spans="1:43" x14ac:dyDescent="0.25">
      <c r="A11" t="s">
        <v>5</v>
      </c>
      <c r="B11">
        <v>1</v>
      </c>
    </row>
    <row r="12" spans="1:43" x14ac:dyDescent="0.25">
      <c r="A12" t="s">
        <v>6</v>
      </c>
      <c r="B12" t="s">
        <v>3</v>
      </c>
      <c r="C12" t="s">
        <v>7</v>
      </c>
      <c r="N12" t="s">
        <v>8</v>
      </c>
      <c r="X12" t="s">
        <v>9</v>
      </c>
      <c r="AH12" t="s">
        <v>11</v>
      </c>
      <c r="AQ12" t="s">
        <v>10</v>
      </c>
    </row>
    <row r="13" spans="1:43" x14ac:dyDescent="0.25">
      <c r="A13">
        <f>100</f>
        <v>100</v>
      </c>
      <c r="B13">
        <v>0.19</v>
      </c>
      <c r="C13">
        <f>C$5/100*EXP(5.372697*(1+C$8)*(1-(C$2+273.15)/$A13))</f>
        <v>0.33569202157694034</v>
      </c>
      <c r="D13">
        <f>D$5/100*EXP(5.372697*(1+D$8)*(1-(D$2+273.15)/$A13))</f>
        <v>2.4303817952462089E-4</v>
      </c>
      <c r="E13">
        <f t="shared" ref="E13:K28" si="0">E$5/100*EXP(5.372697*(1+E$8)*(1-(E$2+273.15)/$A13))</f>
        <v>2.3532858186718322E-6</v>
      </c>
      <c r="F13">
        <f t="shared" si="0"/>
        <v>1.1115073879333462E-7</v>
      </c>
      <c r="G13">
        <f t="shared" si="0"/>
        <v>2.935326349112612E-8</v>
      </c>
      <c r="H13">
        <f t="shared" si="0"/>
        <v>5.166309434918636E-10</v>
      </c>
      <c r="I13">
        <f t="shared" si="0"/>
        <v>1.7640352565163905E-9</v>
      </c>
      <c r="J13">
        <f t="shared" si="0"/>
        <v>1.2694664239411563E-11</v>
      </c>
      <c r="K13">
        <f t="shared" si="0"/>
        <v>3.754981752633798E-13</v>
      </c>
      <c r="N13">
        <f t="shared" ref="N13:V13" si="1">C13/($B$13*10)</f>
        <v>0.17668001135628439</v>
      </c>
      <c r="O13">
        <f t="shared" si="1"/>
        <v>1.2791483132874783E-4</v>
      </c>
      <c r="P13">
        <f t="shared" si="1"/>
        <v>1.2385714835114907E-6</v>
      </c>
      <c r="Q13">
        <f t="shared" si="1"/>
        <v>5.8500388838597173E-8</v>
      </c>
      <c r="R13">
        <f t="shared" si="1"/>
        <v>1.5449086047961116E-8</v>
      </c>
      <c r="S13">
        <f t="shared" si="1"/>
        <v>2.7191102289045453E-10</v>
      </c>
      <c r="T13">
        <f t="shared" si="1"/>
        <v>9.2843960869283716E-10</v>
      </c>
      <c r="U13">
        <f t="shared" si="1"/>
        <v>6.6814022312692437E-12</v>
      </c>
      <c r="V13">
        <f t="shared" si="1"/>
        <v>1.9763061855967358E-13</v>
      </c>
      <c r="X13" s="1">
        <v>1</v>
      </c>
      <c r="Y13" s="1">
        <v>0</v>
      </c>
      <c r="Z13" s="1">
        <v>0</v>
      </c>
      <c r="AA13" s="1">
        <v>0</v>
      </c>
      <c r="AB13" s="1">
        <v>0</v>
      </c>
      <c r="AC13" s="1">
        <v>0</v>
      </c>
      <c r="AD13" s="1">
        <v>0</v>
      </c>
      <c r="AE13" s="1">
        <v>0</v>
      </c>
      <c r="AF13" s="1">
        <v>0</v>
      </c>
      <c r="AH13">
        <f>N13*X$13</f>
        <v>0.17668001135628439</v>
      </c>
      <c r="AI13">
        <f t="shared" ref="AI13:AP13" si="2">O13*Y$13</f>
        <v>0</v>
      </c>
      <c r="AJ13">
        <f t="shared" si="2"/>
        <v>0</v>
      </c>
      <c r="AK13">
        <f t="shared" si="2"/>
        <v>0</v>
      </c>
      <c r="AL13">
        <f t="shared" si="2"/>
        <v>0</v>
      </c>
      <c r="AM13">
        <f t="shared" si="2"/>
        <v>0</v>
      </c>
      <c r="AN13">
        <f t="shared" si="2"/>
        <v>0</v>
      </c>
      <c r="AO13">
        <f t="shared" si="2"/>
        <v>0</v>
      </c>
      <c r="AP13">
        <f t="shared" si="2"/>
        <v>0</v>
      </c>
      <c r="AQ13">
        <f>SUM(AH13:AP13)</f>
        <v>0.17668001135628439</v>
      </c>
    </row>
    <row r="14" spans="1:43" x14ac:dyDescent="0.25">
      <c r="A14">
        <f>A13+$B$11</f>
        <v>101</v>
      </c>
      <c r="B14">
        <v>0.19090909090909092</v>
      </c>
      <c r="C14">
        <f t="shared" ref="C14:K53" si="3">C$5/100*EXP(5.372697*(1+C$8)*(1-(C$2+273.15)/$A14))</f>
        <v>0.37196643931971268</v>
      </c>
      <c r="D14">
        <f t="shared" si="3"/>
        <v>2.9053149568459554E-4</v>
      </c>
      <c r="E14">
        <f t="shared" si="0"/>
        <v>2.9522525385237489E-6</v>
      </c>
      <c r="F14">
        <f t="shared" si="0"/>
        <v>1.4374813052277383E-7</v>
      </c>
      <c r="G14">
        <f t="shared" si="0"/>
        <v>3.8513939586577152E-8</v>
      </c>
      <c r="H14">
        <f t="shared" si="0"/>
        <v>7.0668931566387605E-10</v>
      </c>
      <c r="I14">
        <f t="shared" si="0"/>
        <v>2.3795235561159315E-9</v>
      </c>
      <c r="J14">
        <f t="shared" si="0"/>
        <v>1.8039558711592203E-11</v>
      </c>
      <c r="K14">
        <f t="shared" si="0"/>
        <v>5.5340801995647415E-13</v>
      </c>
      <c r="N14">
        <f t="shared" ref="N14:N77" si="4">C14/($B$13*10)</f>
        <v>0.19577181016826983</v>
      </c>
      <c r="O14">
        <f t="shared" ref="O14:O77" si="5">D14/($B$13*10)</f>
        <v>1.5291131351820818E-4</v>
      </c>
      <c r="P14">
        <f t="shared" ref="P14:P77" si="6">E14/($B$13*10)</f>
        <v>1.5538171255388153E-6</v>
      </c>
      <c r="Q14">
        <f t="shared" ref="Q14:Q77" si="7">F14/($B$13*10)</f>
        <v>7.5656910801459906E-8</v>
      </c>
      <c r="R14">
        <f t="shared" ref="R14:R77" si="8">G14/($B$13*10)</f>
        <v>2.0270494519251133E-8</v>
      </c>
      <c r="S14">
        <f t="shared" ref="S14:S77" si="9">H14/($B$13*10)</f>
        <v>3.7194174508625056E-10</v>
      </c>
      <c r="T14">
        <f t="shared" ref="T14:T77" si="10">I14/($B$13*10)</f>
        <v>1.2523808190083851E-9</v>
      </c>
      <c r="U14">
        <f t="shared" ref="U14:U77" si="11">J14/($B$13*10)</f>
        <v>9.4945045850485281E-12</v>
      </c>
      <c r="V14">
        <f t="shared" ref="V14:V77" si="12">K14/($B$13*10)</f>
        <v>2.912673789244601E-13</v>
      </c>
      <c r="AH14">
        <f t="shared" ref="AH14:AH77" si="13">N14*X$13</f>
        <v>0.19577181016826983</v>
      </c>
      <c r="AI14">
        <f t="shared" ref="AI14:AI77" si="14">O14*Y$13</f>
        <v>0</v>
      </c>
      <c r="AJ14">
        <f t="shared" ref="AJ14:AJ77" si="15">P14*Z$13</f>
        <v>0</v>
      </c>
      <c r="AK14">
        <f t="shared" ref="AK14:AK77" si="16">Q14*AA$13</f>
        <v>0</v>
      </c>
      <c r="AL14">
        <f t="shared" ref="AL14:AL77" si="17">R14*AB$13</f>
        <v>0</v>
      </c>
      <c r="AM14">
        <f t="shared" ref="AM14:AM77" si="18">S14*AC$13</f>
        <v>0</v>
      </c>
      <c r="AN14">
        <f t="shared" ref="AN14:AN77" si="19">T14*AD$13</f>
        <v>0</v>
      </c>
      <c r="AO14">
        <f t="shared" ref="AO14:AO77" si="20">U14*AE$13</f>
        <v>0</v>
      </c>
      <c r="AP14">
        <f t="shared" ref="AP14:AP77" si="21">V14*AF$13</f>
        <v>0</v>
      </c>
      <c r="AQ14">
        <f t="shared" ref="AQ14:AQ77" si="22">SUM(AH14:AP14)</f>
        <v>0.19577181016826983</v>
      </c>
    </row>
    <row r="15" spans="1:43" x14ac:dyDescent="0.25">
      <c r="A15">
        <f t="shared" ref="A15:A78" si="23">A14+$B$11</f>
        <v>102</v>
      </c>
      <c r="B15">
        <v>0.19181818181818183</v>
      </c>
      <c r="C15">
        <f t="shared" si="3"/>
        <v>0.41133220741805454</v>
      </c>
      <c r="D15">
        <f t="shared" si="3"/>
        <v>3.4609231949422279E-4</v>
      </c>
      <c r="E15">
        <f t="shared" si="0"/>
        <v>3.6872397272873579E-6</v>
      </c>
      <c r="F15">
        <f t="shared" si="0"/>
        <v>1.8497032507508866E-7</v>
      </c>
      <c r="G15">
        <f t="shared" si="0"/>
        <v>5.0265097001879707E-8</v>
      </c>
      <c r="H15">
        <f t="shared" si="0"/>
        <v>9.6074697573634221E-10</v>
      </c>
      <c r="I15">
        <f t="shared" si="0"/>
        <v>3.1909799455149784E-9</v>
      </c>
      <c r="J15">
        <f t="shared" si="0"/>
        <v>2.5458824744922152E-11</v>
      </c>
      <c r="K15">
        <f t="shared" si="0"/>
        <v>8.094319966810464E-13</v>
      </c>
      <c r="N15">
        <f t="shared" si="4"/>
        <v>0.21649063548318662</v>
      </c>
      <c r="O15">
        <f t="shared" si="5"/>
        <v>1.8215385236538043E-4</v>
      </c>
      <c r="P15">
        <f t="shared" si="6"/>
        <v>1.9406524880459777E-6</v>
      </c>
      <c r="Q15">
        <f t="shared" si="7"/>
        <v>9.7352802671099302E-8</v>
      </c>
      <c r="R15">
        <f t="shared" si="8"/>
        <v>2.6455314211515636E-8</v>
      </c>
      <c r="S15">
        <f t="shared" si="9"/>
        <v>5.056563030191275E-10</v>
      </c>
      <c r="T15">
        <f t="shared" si="10"/>
        <v>1.6794631292184099E-9</v>
      </c>
      <c r="U15">
        <f t="shared" si="11"/>
        <v>1.3399381444695869E-11</v>
      </c>
      <c r="V15">
        <f t="shared" si="12"/>
        <v>4.2601684035844547E-13</v>
      </c>
      <c r="AH15">
        <f t="shared" si="13"/>
        <v>0.21649063548318662</v>
      </c>
      <c r="AI15">
        <f t="shared" si="14"/>
        <v>0</v>
      </c>
      <c r="AJ15">
        <f t="shared" si="15"/>
        <v>0</v>
      </c>
      <c r="AK15">
        <f t="shared" si="16"/>
        <v>0</v>
      </c>
      <c r="AL15">
        <f t="shared" si="17"/>
        <v>0</v>
      </c>
      <c r="AM15">
        <f t="shared" si="18"/>
        <v>0</v>
      </c>
      <c r="AN15">
        <f t="shared" si="19"/>
        <v>0</v>
      </c>
      <c r="AO15">
        <f t="shared" si="20"/>
        <v>0</v>
      </c>
      <c r="AP15">
        <f t="shared" si="21"/>
        <v>0</v>
      </c>
      <c r="AQ15">
        <f t="shared" si="22"/>
        <v>0.21649063548318662</v>
      </c>
    </row>
    <row r="16" spans="1:43" x14ac:dyDescent="0.25">
      <c r="A16">
        <f t="shared" si="23"/>
        <v>103</v>
      </c>
      <c r="B16">
        <v>0.19272727272727275</v>
      </c>
      <c r="C16">
        <f t="shared" si="3"/>
        <v>0.45397647222548027</v>
      </c>
      <c r="D16">
        <f t="shared" si="3"/>
        <v>4.1087999748758261E-4</v>
      </c>
      <c r="E16">
        <f t="shared" si="0"/>
        <v>4.5853715078003337E-6</v>
      </c>
      <c r="F16">
        <f t="shared" si="0"/>
        <v>2.3685126224909585E-7</v>
      </c>
      <c r="G16">
        <f t="shared" si="0"/>
        <v>6.5263370901657519E-8</v>
      </c>
      <c r="H16">
        <f t="shared" si="0"/>
        <v>1.2983734140650764E-9</v>
      </c>
      <c r="I16">
        <f t="shared" si="0"/>
        <v>4.25484450455263E-9</v>
      </c>
      <c r="J16">
        <f t="shared" si="0"/>
        <v>3.5689930105310477E-11</v>
      </c>
      <c r="K16">
        <f t="shared" si="0"/>
        <v>1.1751918853961677E-12</v>
      </c>
      <c r="N16">
        <f t="shared" si="4"/>
        <v>0.23893498538183172</v>
      </c>
      <c r="O16">
        <f t="shared" si="5"/>
        <v>2.1625263025662245E-4</v>
      </c>
      <c r="P16">
        <f t="shared" si="6"/>
        <v>2.4133534251580703E-6</v>
      </c>
      <c r="Q16">
        <f t="shared" si="7"/>
        <v>1.2465855907847151E-7</v>
      </c>
      <c r="R16">
        <f t="shared" si="8"/>
        <v>3.4349142579819746E-8</v>
      </c>
      <c r="S16">
        <f t="shared" si="9"/>
        <v>6.8335442845530339E-10</v>
      </c>
      <c r="T16">
        <f t="shared" si="10"/>
        <v>2.2393918445013841E-9</v>
      </c>
      <c r="U16">
        <f t="shared" si="11"/>
        <v>1.8784173739637093E-11</v>
      </c>
      <c r="V16">
        <f t="shared" si="12"/>
        <v>6.1852204494535146E-13</v>
      </c>
      <c r="AH16">
        <f t="shared" si="13"/>
        <v>0.23893498538183172</v>
      </c>
      <c r="AI16">
        <f t="shared" si="14"/>
        <v>0</v>
      </c>
      <c r="AJ16">
        <f t="shared" si="15"/>
        <v>0</v>
      </c>
      <c r="AK16">
        <f t="shared" si="16"/>
        <v>0</v>
      </c>
      <c r="AL16">
        <f t="shared" si="17"/>
        <v>0</v>
      </c>
      <c r="AM16">
        <f t="shared" si="18"/>
        <v>0</v>
      </c>
      <c r="AN16">
        <f t="shared" si="19"/>
        <v>0</v>
      </c>
      <c r="AO16">
        <f t="shared" si="20"/>
        <v>0</v>
      </c>
      <c r="AP16">
        <f t="shared" si="21"/>
        <v>0</v>
      </c>
      <c r="AQ16">
        <f t="shared" si="22"/>
        <v>0.23893498538183172</v>
      </c>
    </row>
    <row r="17" spans="1:43" x14ac:dyDescent="0.25">
      <c r="A17">
        <f t="shared" si="23"/>
        <v>104</v>
      </c>
      <c r="B17">
        <v>0.19363636363636366</v>
      </c>
      <c r="C17">
        <f t="shared" si="3"/>
        <v>0.50009224154930876</v>
      </c>
      <c r="D17">
        <f t="shared" si="3"/>
        <v>4.8618874611569611E-4</v>
      </c>
      <c r="E17">
        <f t="shared" si="0"/>
        <v>5.6784138884268598E-6</v>
      </c>
      <c r="F17">
        <f t="shared" si="0"/>
        <v>3.0184533589038519E-7</v>
      </c>
      <c r="G17">
        <f t="shared" si="0"/>
        <v>8.4312438816349187E-8</v>
      </c>
      <c r="H17">
        <f t="shared" si="0"/>
        <v>1.7445161672892507E-9</v>
      </c>
      <c r="I17">
        <f t="shared" si="0"/>
        <v>5.6420930205072401E-9</v>
      </c>
      <c r="J17">
        <f t="shared" si="0"/>
        <v>4.9708624783548214E-11</v>
      </c>
      <c r="K17">
        <f t="shared" si="0"/>
        <v>1.6940381718360728E-12</v>
      </c>
      <c r="N17">
        <f t="shared" si="4"/>
        <v>0.26320644292068884</v>
      </c>
      <c r="O17">
        <f t="shared" si="5"/>
        <v>2.5588881374510322E-4</v>
      </c>
      <c r="P17">
        <f t="shared" si="6"/>
        <v>2.9886388886457158E-6</v>
      </c>
      <c r="Q17">
        <f t="shared" si="7"/>
        <v>1.5886596625809747E-7</v>
      </c>
      <c r="R17">
        <f t="shared" si="8"/>
        <v>4.4374967798078524E-8</v>
      </c>
      <c r="S17">
        <f t="shared" si="9"/>
        <v>9.1816640383644779E-10</v>
      </c>
      <c r="T17">
        <f t="shared" si="10"/>
        <v>2.9695226423722316E-9</v>
      </c>
      <c r="U17">
        <f t="shared" si="11"/>
        <v>2.6162434096604323E-11</v>
      </c>
      <c r="V17">
        <f t="shared" si="12"/>
        <v>8.9159903780845941E-13</v>
      </c>
      <c r="AH17">
        <f t="shared" si="13"/>
        <v>0.26320644292068884</v>
      </c>
      <c r="AI17">
        <f t="shared" si="14"/>
        <v>0</v>
      </c>
      <c r="AJ17">
        <f t="shared" si="15"/>
        <v>0</v>
      </c>
      <c r="AK17">
        <f t="shared" si="16"/>
        <v>0</v>
      </c>
      <c r="AL17">
        <f t="shared" si="17"/>
        <v>0</v>
      </c>
      <c r="AM17">
        <f t="shared" si="18"/>
        <v>0</v>
      </c>
      <c r="AN17">
        <f t="shared" si="19"/>
        <v>0</v>
      </c>
      <c r="AO17">
        <f t="shared" si="20"/>
        <v>0</v>
      </c>
      <c r="AP17">
        <f t="shared" si="21"/>
        <v>0</v>
      </c>
      <c r="AQ17">
        <f t="shared" si="22"/>
        <v>0.26320644292068884</v>
      </c>
    </row>
    <row r="18" spans="1:43" x14ac:dyDescent="0.25">
      <c r="A18">
        <f t="shared" si="23"/>
        <v>105</v>
      </c>
      <c r="B18">
        <v>0.19454545454545458</v>
      </c>
      <c r="C18">
        <f t="shared" si="3"/>
        <v>0.54987828402625527</v>
      </c>
      <c r="D18">
        <f t="shared" si="3"/>
        <v>5.7345932063250287E-4</v>
      </c>
      <c r="E18">
        <f t="shared" si="0"/>
        <v>7.003432399846507E-6</v>
      </c>
      <c r="F18">
        <f t="shared" si="0"/>
        <v>3.8290175265836522E-7</v>
      </c>
      <c r="G18">
        <f t="shared" si="0"/>
        <v>1.0839151459928814E-7</v>
      </c>
      <c r="H18">
        <f t="shared" si="0"/>
        <v>2.3308109109912042E-9</v>
      </c>
      <c r="I18">
        <f t="shared" si="0"/>
        <v>7.4415324588816264E-9</v>
      </c>
      <c r="J18">
        <f t="shared" si="0"/>
        <v>6.8798205824000208E-11</v>
      </c>
      <c r="K18">
        <f t="shared" si="0"/>
        <v>2.425004583474602E-12</v>
      </c>
      <c r="N18">
        <f t="shared" si="4"/>
        <v>0.28940962317171331</v>
      </c>
      <c r="O18">
        <f t="shared" si="5"/>
        <v>3.0182069506973837E-4</v>
      </c>
      <c r="P18">
        <f t="shared" si="6"/>
        <v>3.6860170525507933E-6</v>
      </c>
      <c r="Q18">
        <f t="shared" si="7"/>
        <v>2.0152723824124487E-7</v>
      </c>
      <c r="R18">
        <f t="shared" si="8"/>
        <v>5.7048165578572709E-8</v>
      </c>
      <c r="S18">
        <f t="shared" si="9"/>
        <v>1.2267425847322128E-9</v>
      </c>
      <c r="T18">
        <f t="shared" si="10"/>
        <v>3.9165960309903298E-9</v>
      </c>
      <c r="U18">
        <f t="shared" si="11"/>
        <v>3.6209582012631689E-11</v>
      </c>
      <c r="V18">
        <f t="shared" si="12"/>
        <v>1.2763182018287379E-12</v>
      </c>
      <c r="AH18">
        <f t="shared" si="13"/>
        <v>0.28940962317171331</v>
      </c>
      <c r="AI18">
        <f t="shared" si="14"/>
        <v>0</v>
      </c>
      <c r="AJ18">
        <f t="shared" si="15"/>
        <v>0</v>
      </c>
      <c r="AK18">
        <f t="shared" si="16"/>
        <v>0</v>
      </c>
      <c r="AL18">
        <f t="shared" si="17"/>
        <v>0</v>
      </c>
      <c r="AM18">
        <f t="shared" si="18"/>
        <v>0</v>
      </c>
      <c r="AN18">
        <f t="shared" si="19"/>
        <v>0</v>
      </c>
      <c r="AO18">
        <f t="shared" si="20"/>
        <v>0</v>
      </c>
      <c r="AP18">
        <f t="shared" si="21"/>
        <v>0</v>
      </c>
      <c r="AQ18">
        <f t="shared" si="22"/>
        <v>0.28940962317171331</v>
      </c>
    </row>
    <row r="19" spans="1:43" x14ac:dyDescent="0.25">
      <c r="A19">
        <f t="shared" si="23"/>
        <v>106</v>
      </c>
      <c r="B19">
        <v>0.19545454545454549</v>
      </c>
      <c r="C19">
        <f t="shared" si="3"/>
        <v>0.60353901757665029</v>
      </c>
      <c r="D19">
        <f t="shared" si="3"/>
        <v>6.7429127901725921E-4</v>
      </c>
      <c r="E19">
        <f t="shared" si="0"/>
        <v>8.6035220027461046E-6</v>
      </c>
      <c r="F19">
        <f t="shared" si="0"/>
        <v>4.8354971086188834E-7</v>
      </c>
      <c r="G19">
        <f t="shared" si="0"/>
        <v>1.3868847056097922E-7</v>
      </c>
      <c r="H19">
        <f t="shared" si="0"/>
        <v>3.0971689504791457E-9</v>
      </c>
      <c r="I19">
        <f t="shared" si="0"/>
        <v>9.7637393382983964E-9</v>
      </c>
      <c r="J19">
        <f t="shared" si="0"/>
        <v>9.4636649587098193E-11</v>
      </c>
      <c r="K19">
        <f t="shared" si="0"/>
        <v>3.4479623380613603E-12</v>
      </c>
      <c r="N19">
        <f t="shared" si="4"/>
        <v>0.31765211451402647</v>
      </c>
      <c r="O19">
        <f t="shared" si="5"/>
        <v>3.548901468511891E-4</v>
      </c>
      <c r="P19">
        <f t="shared" si="6"/>
        <v>4.5281694751295287E-6</v>
      </c>
      <c r="Q19">
        <f t="shared" si="7"/>
        <v>2.5449984782204652E-7</v>
      </c>
      <c r="R19">
        <f t="shared" si="8"/>
        <v>7.2993931874199596E-8</v>
      </c>
      <c r="S19">
        <f t="shared" si="9"/>
        <v>1.6300889213048136E-9</v>
      </c>
      <c r="T19">
        <f t="shared" si="10"/>
        <v>5.1388101780517878E-9</v>
      </c>
      <c r="U19">
        <f t="shared" si="11"/>
        <v>4.9808762940577998E-11</v>
      </c>
      <c r="V19">
        <f t="shared" si="12"/>
        <v>1.814717020032295E-12</v>
      </c>
      <c r="AH19">
        <f t="shared" si="13"/>
        <v>0.31765211451402647</v>
      </c>
      <c r="AI19">
        <f t="shared" si="14"/>
        <v>0</v>
      </c>
      <c r="AJ19">
        <f t="shared" si="15"/>
        <v>0</v>
      </c>
      <c r="AK19">
        <f t="shared" si="16"/>
        <v>0</v>
      </c>
      <c r="AL19">
        <f t="shared" si="17"/>
        <v>0</v>
      </c>
      <c r="AM19">
        <f t="shared" si="18"/>
        <v>0</v>
      </c>
      <c r="AN19">
        <f t="shared" si="19"/>
        <v>0</v>
      </c>
      <c r="AO19">
        <f t="shared" si="20"/>
        <v>0</v>
      </c>
      <c r="AP19">
        <f t="shared" si="21"/>
        <v>0</v>
      </c>
      <c r="AQ19">
        <f t="shared" si="22"/>
        <v>0.31765211451402647</v>
      </c>
    </row>
    <row r="20" spans="1:43" x14ac:dyDescent="0.25">
      <c r="A20">
        <f t="shared" si="23"/>
        <v>107</v>
      </c>
      <c r="B20">
        <v>0.19636363636363641</v>
      </c>
      <c r="C20">
        <f t="shared" si="3"/>
        <v>0.6612843874536698</v>
      </c>
      <c r="D20">
        <f t="shared" si="3"/>
        <v>7.9045583769411819E-4</v>
      </c>
      <c r="E20">
        <f t="shared" si="0"/>
        <v>1.0528614545222746E-5</v>
      </c>
      <c r="F20">
        <f t="shared" si="0"/>
        <v>6.0799560311935666E-7</v>
      </c>
      <c r="G20">
        <f t="shared" si="0"/>
        <v>1.7663818364877684E-7</v>
      </c>
      <c r="H20">
        <f t="shared" si="0"/>
        <v>4.0936916548905816E-9</v>
      </c>
      <c r="I20">
        <f t="shared" si="0"/>
        <v>1.2745745100827371E-8</v>
      </c>
      <c r="J20">
        <f t="shared" si="0"/>
        <v>1.2940562288634022E-10</v>
      </c>
      <c r="K20">
        <f t="shared" si="0"/>
        <v>4.870297095013569E-12</v>
      </c>
      <c r="N20">
        <f t="shared" si="4"/>
        <v>0.3480444144492999</v>
      </c>
      <c r="O20">
        <f t="shared" si="5"/>
        <v>4.1602938826006223E-4</v>
      </c>
      <c r="P20">
        <f t="shared" si="6"/>
        <v>5.5413760764330245E-6</v>
      </c>
      <c r="Q20">
        <f t="shared" si="7"/>
        <v>3.19997685852293E-7</v>
      </c>
      <c r="R20">
        <f t="shared" si="8"/>
        <v>9.2967465078303597E-8</v>
      </c>
      <c r="S20">
        <f t="shared" si="9"/>
        <v>2.1545745552055693E-9</v>
      </c>
      <c r="T20">
        <f t="shared" si="10"/>
        <v>6.708286895172301E-9</v>
      </c>
      <c r="U20">
        <f t="shared" si="11"/>
        <v>6.8108222571758011E-11</v>
      </c>
      <c r="V20">
        <f t="shared" si="12"/>
        <v>2.5633142605334576E-12</v>
      </c>
      <c r="AH20">
        <f t="shared" si="13"/>
        <v>0.3480444144492999</v>
      </c>
      <c r="AI20">
        <f t="shared" si="14"/>
        <v>0</v>
      </c>
      <c r="AJ20">
        <f t="shared" si="15"/>
        <v>0</v>
      </c>
      <c r="AK20">
        <f t="shared" si="16"/>
        <v>0</v>
      </c>
      <c r="AL20">
        <f t="shared" si="17"/>
        <v>0</v>
      </c>
      <c r="AM20">
        <f t="shared" si="18"/>
        <v>0</v>
      </c>
      <c r="AN20">
        <f t="shared" si="19"/>
        <v>0</v>
      </c>
      <c r="AO20">
        <f t="shared" si="20"/>
        <v>0</v>
      </c>
      <c r="AP20">
        <f t="shared" si="21"/>
        <v>0</v>
      </c>
      <c r="AQ20">
        <f t="shared" si="22"/>
        <v>0.3480444144492999</v>
      </c>
    </row>
    <row r="21" spans="1:43" x14ac:dyDescent="0.25">
      <c r="A21">
        <f t="shared" si="23"/>
        <v>108</v>
      </c>
      <c r="B21">
        <v>0.19727272727272732</v>
      </c>
      <c r="C21">
        <f t="shared" si="3"/>
        <v>0.72332973442396487</v>
      </c>
      <c r="D21">
        <f t="shared" si="3"/>
        <v>9.2390931337196021E-4</v>
      </c>
      <c r="E21">
        <f t="shared" si="0"/>
        <v>1.2836369159256046E-5</v>
      </c>
      <c r="F21">
        <f t="shared" si="0"/>
        <v>7.6123353129276179E-7</v>
      </c>
      <c r="G21">
        <f t="shared" si="0"/>
        <v>2.2396675525611867E-7</v>
      </c>
      <c r="H21">
        <f t="shared" si="0"/>
        <v>5.3829684661996077E-9</v>
      </c>
      <c r="I21">
        <f t="shared" si="0"/>
        <v>1.6556585652618247E-8</v>
      </c>
      <c r="J21">
        <f t="shared" si="0"/>
        <v>1.7592614521683107E-10</v>
      </c>
      <c r="K21">
        <f t="shared" si="0"/>
        <v>6.8355072574733194E-12</v>
      </c>
      <c r="N21">
        <f t="shared" si="4"/>
        <v>0.3806998602231394</v>
      </c>
      <c r="O21">
        <f t="shared" si="5"/>
        <v>4.8626805966945274E-4</v>
      </c>
      <c r="P21">
        <f t="shared" si="6"/>
        <v>6.7559837680294985E-6</v>
      </c>
      <c r="Q21">
        <f t="shared" si="7"/>
        <v>4.0064922699619045E-7</v>
      </c>
      <c r="R21">
        <f t="shared" si="8"/>
        <v>1.1787723960848352E-7</v>
      </c>
      <c r="S21">
        <f t="shared" si="9"/>
        <v>2.8331412979997937E-9</v>
      </c>
      <c r="T21">
        <f t="shared" si="10"/>
        <v>8.7139924487464454E-9</v>
      </c>
      <c r="U21">
        <f t="shared" si="11"/>
        <v>9.2592708008858471E-11</v>
      </c>
      <c r="V21">
        <f t="shared" si="12"/>
        <v>3.5976353986701684E-12</v>
      </c>
      <c r="AH21">
        <f t="shared" si="13"/>
        <v>0.3806998602231394</v>
      </c>
      <c r="AI21">
        <f t="shared" si="14"/>
        <v>0</v>
      </c>
      <c r="AJ21">
        <f t="shared" si="15"/>
        <v>0</v>
      </c>
      <c r="AK21">
        <f t="shared" si="16"/>
        <v>0</v>
      </c>
      <c r="AL21">
        <f t="shared" si="17"/>
        <v>0</v>
      </c>
      <c r="AM21">
        <f t="shared" si="18"/>
        <v>0</v>
      </c>
      <c r="AN21">
        <f t="shared" si="19"/>
        <v>0</v>
      </c>
      <c r="AO21">
        <f t="shared" si="20"/>
        <v>0</v>
      </c>
      <c r="AP21">
        <f t="shared" si="21"/>
        <v>0</v>
      </c>
      <c r="AQ21">
        <f t="shared" si="22"/>
        <v>0.3806998602231394</v>
      </c>
    </row>
    <row r="22" spans="1:43" x14ac:dyDescent="0.25">
      <c r="A22">
        <f t="shared" si="23"/>
        <v>109</v>
      </c>
      <c r="B22">
        <v>0.19818181818181824</v>
      </c>
      <c r="C22">
        <f t="shared" si="3"/>
        <v>0.78989565363227221</v>
      </c>
      <c r="D22">
        <f t="shared" si="3"/>
        <v>1.076807142889272E-3</v>
      </c>
      <c r="E22">
        <f t="shared" si="0"/>
        <v>1.5593151074220928E-5</v>
      </c>
      <c r="F22">
        <f t="shared" si="0"/>
        <v>9.4917050744466139E-7</v>
      </c>
      <c r="G22">
        <f t="shared" si="0"/>
        <v>2.8274231000129248E-7</v>
      </c>
      <c r="H22">
        <f t="shared" si="0"/>
        <v>7.0428229262986214E-9</v>
      </c>
      <c r="I22">
        <f t="shared" si="0"/>
        <v>2.140384641551875E-8</v>
      </c>
      <c r="J22">
        <f t="shared" si="0"/>
        <v>2.3782655076718022E-10</v>
      </c>
      <c r="K22">
        <f t="shared" si="0"/>
        <v>9.5342128843027976E-12</v>
      </c>
      <c r="N22">
        <f t="shared" si="4"/>
        <v>0.41573455454330116</v>
      </c>
      <c r="O22">
        <f t="shared" si="5"/>
        <v>5.6674060152066947E-4</v>
      </c>
      <c r="P22">
        <f t="shared" si="6"/>
        <v>8.2069216180110152E-6</v>
      </c>
      <c r="Q22">
        <f t="shared" si="7"/>
        <v>4.9956342497087439E-7</v>
      </c>
      <c r="R22">
        <f t="shared" si="8"/>
        <v>1.4881174210594343E-7</v>
      </c>
      <c r="S22">
        <f t="shared" si="9"/>
        <v>3.7067489085782219E-9</v>
      </c>
      <c r="T22">
        <f t="shared" si="10"/>
        <v>1.1265182323957237E-8</v>
      </c>
      <c r="U22">
        <f t="shared" si="11"/>
        <v>1.2517186882483169E-10</v>
      </c>
      <c r="V22">
        <f t="shared" si="12"/>
        <v>5.0180067812119993E-12</v>
      </c>
      <c r="AH22">
        <f t="shared" si="13"/>
        <v>0.41573455454330116</v>
      </c>
      <c r="AI22">
        <f t="shared" si="14"/>
        <v>0</v>
      </c>
      <c r="AJ22">
        <f t="shared" si="15"/>
        <v>0</v>
      </c>
      <c r="AK22">
        <f t="shared" si="16"/>
        <v>0</v>
      </c>
      <c r="AL22">
        <f t="shared" si="17"/>
        <v>0</v>
      </c>
      <c r="AM22">
        <f t="shared" si="18"/>
        <v>0</v>
      </c>
      <c r="AN22">
        <f t="shared" si="19"/>
        <v>0</v>
      </c>
      <c r="AO22">
        <f t="shared" si="20"/>
        <v>0</v>
      </c>
      <c r="AP22">
        <f t="shared" si="21"/>
        <v>0</v>
      </c>
      <c r="AQ22">
        <f t="shared" si="22"/>
        <v>0.41573455454330116</v>
      </c>
    </row>
    <row r="23" spans="1:43" x14ac:dyDescent="0.25">
      <c r="A23">
        <f t="shared" si="23"/>
        <v>110</v>
      </c>
      <c r="B23">
        <v>0.19909090909090915</v>
      </c>
      <c r="C23">
        <f t="shared" si="3"/>
        <v>0.86120784471515266</v>
      </c>
      <c r="D23">
        <f t="shared" si="3"/>
        <v>1.2515184705264601E-3</v>
      </c>
      <c r="E23">
        <f t="shared" si="0"/>
        <v>1.8875104390689247E-5</v>
      </c>
      <c r="F23">
        <f t="shared" si="0"/>
        <v>1.1787677999393886E-6</v>
      </c>
      <c r="G23">
        <f t="shared" si="0"/>
        <v>3.5543313639812083E-7</v>
      </c>
      <c r="H23">
        <f t="shared" si="0"/>
        <v>9.1695797369038164E-9</v>
      </c>
      <c r="I23">
        <f t="shared" si="0"/>
        <v>2.7541349498282934E-8</v>
      </c>
      <c r="J23">
        <f t="shared" si="0"/>
        <v>3.1974940366913158E-10</v>
      </c>
      <c r="K23">
        <f t="shared" si="0"/>
        <v>1.3218172399055359E-11</v>
      </c>
      <c r="N23">
        <f t="shared" si="4"/>
        <v>0.45326728669218563</v>
      </c>
      <c r="O23">
        <f t="shared" si="5"/>
        <v>6.586939318560317E-4</v>
      </c>
      <c r="P23">
        <f t="shared" si="6"/>
        <v>9.9342654687838151E-6</v>
      </c>
      <c r="Q23">
        <f t="shared" si="7"/>
        <v>6.2040410523125713E-7</v>
      </c>
      <c r="R23">
        <f t="shared" si="8"/>
        <v>1.8707007178848467E-7</v>
      </c>
      <c r="S23">
        <f t="shared" si="9"/>
        <v>4.8260945983704303E-9</v>
      </c>
      <c r="T23">
        <f t="shared" si="10"/>
        <v>1.4495447104359439E-8</v>
      </c>
      <c r="U23">
        <f t="shared" si="11"/>
        <v>1.6828915982585873E-10</v>
      </c>
      <c r="V23">
        <f t="shared" si="12"/>
        <v>6.9569328416080842E-12</v>
      </c>
      <c r="AH23">
        <f t="shared" si="13"/>
        <v>0.45326728669218563</v>
      </c>
      <c r="AI23">
        <f t="shared" si="14"/>
        <v>0</v>
      </c>
      <c r="AJ23">
        <f t="shared" si="15"/>
        <v>0</v>
      </c>
      <c r="AK23">
        <f t="shared" si="16"/>
        <v>0</v>
      </c>
      <c r="AL23">
        <f t="shared" si="17"/>
        <v>0</v>
      </c>
      <c r="AM23">
        <f t="shared" si="18"/>
        <v>0</v>
      </c>
      <c r="AN23">
        <f t="shared" si="19"/>
        <v>0</v>
      </c>
      <c r="AO23">
        <f t="shared" si="20"/>
        <v>0</v>
      </c>
      <c r="AP23">
        <f t="shared" si="21"/>
        <v>0</v>
      </c>
      <c r="AQ23">
        <f t="shared" si="22"/>
        <v>0.45326728669218563</v>
      </c>
    </row>
    <row r="24" spans="1:43" x14ac:dyDescent="0.25">
      <c r="A24">
        <f t="shared" si="23"/>
        <v>111</v>
      </c>
      <c r="B24">
        <v>0.2</v>
      </c>
      <c r="C24">
        <f t="shared" si="3"/>
        <v>0.93749695373816522</v>
      </c>
      <c r="D24">
        <f t="shared" si="3"/>
        <v>1.4506412898559165E-3</v>
      </c>
      <c r="E24">
        <f t="shared" si="0"/>
        <v>2.2769324398473773E-5</v>
      </c>
      <c r="F24">
        <f t="shared" si="0"/>
        <v>1.4581999686963095E-6</v>
      </c>
      <c r="G24">
        <f t="shared" si="0"/>
        <v>4.4497399150872441E-7</v>
      </c>
      <c r="H24">
        <f t="shared" si="0"/>
        <v>1.1881935230430088E-8</v>
      </c>
      <c r="I24">
        <f t="shared" si="0"/>
        <v>3.5278145978303066E-8</v>
      </c>
      <c r="J24">
        <f t="shared" si="0"/>
        <v>4.2760516621019218E-10</v>
      </c>
      <c r="K24">
        <f t="shared" si="0"/>
        <v>1.8218032153338565E-11</v>
      </c>
      <c r="N24">
        <f t="shared" si="4"/>
        <v>0.49341944933587645</v>
      </c>
      <c r="O24">
        <f t="shared" si="5"/>
        <v>7.6349541571364026E-4</v>
      </c>
      <c r="P24">
        <f t="shared" si="6"/>
        <v>1.1983854946565144E-5</v>
      </c>
      <c r="Q24">
        <f t="shared" si="7"/>
        <v>7.674736677348998E-7</v>
      </c>
      <c r="R24">
        <f t="shared" si="8"/>
        <v>2.3419683763617075E-7</v>
      </c>
      <c r="S24">
        <f t="shared" si="9"/>
        <v>6.253650121278994E-9</v>
      </c>
      <c r="T24">
        <f t="shared" si="10"/>
        <v>1.8567445251738456E-8</v>
      </c>
      <c r="U24">
        <f t="shared" si="11"/>
        <v>2.2505535063694325E-10</v>
      </c>
      <c r="V24">
        <f t="shared" si="12"/>
        <v>9.5884379754413509E-12</v>
      </c>
      <c r="AH24">
        <f t="shared" si="13"/>
        <v>0.49341944933587645</v>
      </c>
      <c r="AI24">
        <f t="shared" si="14"/>
        <v>0</v>
      </c>
      <c r="AJ24">
        <f t="shared" si="15"/>
        <v>0</v>
      </c>
      <c r="AK24">
        <f t="shared" si="16"/>
        <v>0</v>
      </c>
      <c r="AL24">
        <f t="shared" si="17"/>
        <v>0</v>
      </c>
      <c r="AM24">
        <f t="shared" si="18"/>
        <v>0</v>
      </c>
      <c r="AN24">
        <f t="shared" si="19"/>
        <v>0</v>
      </c>
      <c r="AO24">
        <f t="shared" si="20"/>
        <v>0</v>
      </c>
      <c r="AP24">
        <f t="shared" si="21"/>
        <v>0</v>
      </c>
      <c r="AQ24">
        <f t="shared" si="22"/>
        <v>0.49341944933587645</v>
      </c>
    </row>
    <row r="25" spans="1:43" x14ac:dyDescent="0.25">
      <c r="A25">
        <f t="shared" si="23"/>
        <v>112</v>
      </c>
      <c r="C25">
        <f t="shared" si="3"/>
        <v>1.0189984075367011</v>
      </c>
      <c r="D25">
        <f t="shared" si="3"/>
        <v>1.6770181248539678E-3</v>
      </c>
      <c r="E25">
        <f t="shared" si="0"/>
        <v>2.7375135037947307E-5</v>
      </c>
      <c r="F25">
        <f t="shared" si="0"/>
        <v>1.7970332174259619E-6</v>
      </c>
      <c r="G25">
        <f t="shared" si="0"/>
        <v>5.5484145215438286E-7</v>
      </c>
      <c r="H25">
        <f t="shared" si="0"/>
        <v>1.5325523813495361E-8</v>
      </c>
      <c r="I25">
        <f t="shared" si="0"/>
        <v>4.4988993785680102E-8</v>
      </c>
      <c r="J25">
        <f t="shared" si="0"/>
        <v>5.6888172130173094E-10</v>
      </c>
      <c r="K25">
        <f t="shared" si="0"/>
        <v>2.4965684617629522E-11</v>
      </c>
      <c r="N25">
        <f t="shared" si="4"/>
        <v>0.53631495133510587</v>
      </c>
      <c r="O25">
        <f t="shared" si="5"/>
        <v>8.8264111834419358E-4</v>
      </c>
      <c r="P25">
        <f t="shared" si="6"/>
        <v>1.4407965809445953E-5</v>
      </c>
      <c r="Q25">
        <f t="shared" si="7"/>
        <v>9.4580695653997995E-7</v>
      </c>
      <c r="R25">
        <f t="shared" si="8"/>
        <v>2.9202181692335942E-7</v>
      </c>
      <c r="S25">
        <f t="shared" si="9"/>
        <v>8.0660651649975581E-9</v>
      </c>
      <c r="T25">
        <f t="shared" si="10"/>
        <v>2.3678417781936896E-8</v>
      </c>
      <c r="U25">
        <f t="shared" si="11"/>
        <v>2.9941143226406893E-10</v>
      </c>
      <c r="V25">
        <f t="shared" si="12"/>
        <v>1.3139834009278695E-11</v>
      </c>
      <c r="AH25">
        <f t="shared" si="13"/>
        <v>0.53631495133510587</v>
      </c>
      <c r="AI25">
        <f t="shared" si="14"/>
        <v>0</v>
      </c>
      <c r="AJ25">
        <f t="shared" si="15"/>
        <v>0</v>
      </c>
      <c r="AK25">
        <f t="shared" si="16"/>
        <v>0</v>
      </c>
      <c r="AL25">
        <f t="shared" si="17"/>
        <v>0</v>
      </c>
      <c r="AM25">
        <f t="shared" si="18"/>
        <v>0</v>
      </c>
      <c r="AN25">
        <f t="shared" si="19"/>
        <v>0</v>
      </c>
      <c r="AO25">
        <f t="shared" si="20"/>
        <v>0</v>
      </c>
      <c r="AP25">
        <f t="shared" si="21"/>
        <v>0</v>
      </c>
      <c r="AQ25">
        <f t="shared" si="22"/>
        <v>0.53631495133510587</v>
      </c>
    </row>
    <row r="26" spans="1:43" x14ac:dyDescent="0.25">
      <c r="A26">
        <f t="shared" si="23"/>
        <v>113</v>
      </c>
      <c r="C26">
        <f t="shared" si="3"/>
        <v>1.1059522410436051</v>
      </c>
      <c r="D26">
        <f t="shared" si="3"/>
        <v>1.9337522327114763E-3</v>
      </c>
      <c r="E26">
        <f t="shared" si="0"/>
        <v>3.2805477092253042E-5</v>
      </c>
      <c r="F26">
        <f t="shared" si="0"/>
        <v>2.2064247728474351E-6</v>
      </c>
      <c r="G26">
        <f t="shared" si="0"/>
        <v>6.8913925677231023E-7</v>
      </c>
      <c r="H26">
        <f t="shared" si="0"/>
        <v>1.9678283972588747E-8</v>
      </c>
      <c r="I26">
        <f t="shared" si="0"/>
        <v>5.7126520296292315E-8</v>
      </c>
      <c r="J26">
        <f t="shared" si="0"/>
        <v>7.5302032163650997E-10</v>
      </c>
      <c r="K26">
        <f t="shared" si="0"/>
        <v>3.4022287723133962E-11</v>
      </c>
      <c r="N26">
        <f t="shared" si="4"/>
        <v>0.58208012686505539</v>
      </c>
      <c r="O26">
        <f t="shared" si="5"/>
        <v>1.0177643330060403E-3</v>
      </c>
      <c r="P26">
        <f t="shared" si="6"/>
        <v>1.7266040574870023E-5</v>
      </c>
      <c r="Q26">
        <f t="shared" si="7"/>
        <v>1.1612761962354922E-6</v>
      </c>
      <c r="R26">
        <f t="shared" si="8"/>
        <v>3.6270487198542646E-7</v>
      </c>
      <c r="S26">
        <f t="shared" si="9"/>
        <v>1.0356991564520394E-8</v>
      </c>
      <c r="T26">
        <f t="shared" si="10"/>
        <v>3.0066589629627534E-8</v>
      </c>
      <c r="U26">
        <f t="shared" si="11"/>
        <v>3.9632648507184738E-10</v>
      </c>
      <c r="V26">
        <f t="shared" si="12"/>
        <v>1.7906467222702087E-11</v>
      </c>
      <c r="AH26">
        <f t="shared" si="13"/>
        <v>0.58208012686505539</v>
      </c>
      <c r="AI26">
        <f t="shared" si="14"/>
        <v>0</v>
      </c>
      <c r="AJ26">
        <f t="shared" si="15"/>
        <v>0</v>
      </c>
      <c r="AK26">
        <f t="shared" si="16"/>
        <v>0</v>
      </c>
      <c r="AL26">
        <f t="shared" si="17"/>
        <v>0</v>
      </c>
      <c r="AM26">
        <f t="shared" si="18"/>
        <v>0</v>
      </c>
      <c r="AN26">
        <f t="shared" si="19"/>
        <v>0</v>
      </c>
      <c r="AO26">
        <f t="shared" si="20"/>
        <v>0</v>
      </c>
      <c r="AP26">
        <f t="shared" si="21"/>
        <v>0</v>
      </c>
      <c r="AQ26">
        <f t="shared" si="22"/>
        <v>0.58208012686505539</v>
      </c>
    </row>
    <row r="27" spans="1:43" x14ac:dyDescent="0.25">
      <c r="A27">
        <f t="shared" si="23"/>
        <v>114</v>
      </c>
      <c r="C27">
        <f t="shared" si="3"/>
        <v>1.1986029181868136</v>
      </c>
      <c r="D27">
        <f t="shared" si="3"/>
        <v>2.2242243085651078E-3</v>
      </c>
      <c r="E27">
        <f t="shared" si="0"/>
        <v>3.9188412659437605E-5</v>
      </c>
      <c r="F27">
        <f t="shared" si="0"/>
        <v>2.6993450807953934E-6</v>
      </c>
      <c r="G27">
        <f t="shared" si="0"/>
        <v>8.5269464422944858E-7</v>
      </c>
      <c r="H27">
        <f t="shared" si="0"/>
        <v>2.5156739323338477E-8</v>
      </c>
      <c r="I27">
        <f t="shared" si="0"/>
        <v>7.2235288455657057E-8</v>
      </c>
      <c r="J27">
        <f t="shared" si="0"/>
        <v>9.9187019336536967E-10</v>
      </c>
      <c r="K27">
        <f t="shared" si="0"/>
        <v>4.6113204148695975E-11</v>
      </c>
      <c r="N27">
        <f t="shared" si="4"/>
        <v>0.63084364115095459</v>
      </c>
      <c r="O27">
        <f t="shared" si="5"/>
        <v>1.1706443729290043E-3</v>
      </c>
      <c r="P27">
        <f t="shared" si="6"/>
        <v>2.0625480347072424E-5</v>
      </c>
      <c r="Q27">
        <f t="shared" si="7"/>
        <v>1.4207079372607334E-6</v>
      </c>
      <c r="R27">
        <f t="shared" si="8"/>
        <v>4.4878665485760452E-7</v>
      </c>
      <c r="S27">
        <f t="shared" si="9"/>
        <v>1.3240389117546567E-8</v>
      </c>
      <c r="T27">
        <f t="shared" si="10"/>
        <v>3.8018572871398453E-8</v>
      </c>
      <c r="U27">
        <f t="shared" si="11"/>
        <v>5.2203694387651039E-10</v>
      </c>
      <c r="V27">
        <f t="shared" si="12"/>
        <v>2.4270107446682094E-11</v>
      </c>
      <c r="AH27">
        <f t="shared" si="13"/>
        <v>0.63084364115095459</v>
      </c>
      <c r="AI27">
        <f t="shared" si="14"/>
        <v>0</v>
      </c>
      <c r="AJ27">
        <f t="shared" si="15"/>
        <v>0</v>
      </c>
      <c r="AK27">
        <f t="shared" si="16"/>
        <v>0</v>
      </c>
      <c r="AL27">
        <f t="shared" si="17"/>
        <v>0</v>
      </c>
      <c r="AM27">
        <f t="shared" si="18"/>
        <v>0</v>
      </c>
      <c r="AN27">
        <f t="shared" si="19"/>
        <v>0</v>
      </c>
      <c r="AO27">
        <f t="shared" si="20"/>
        <v>0</v>
      </c>
      <c r="AP27">
        <f t="shared" si="21"/>
        <v>0</v>
      </c>
      <c r="AQ27">
        <f t="shared" si="22"/>
        <v>0.63084364115095459</v>
      </c>
    </row>
    <row r="28" spans="1:43" x14ac:dyDescent="0.25">
      <c r="A28">
        <f t="shared" si="23"/>
        <v>115</v>
      </c>
      <c r="C28">
        <f t="shared" si="3"/>
        <v>1.2971991469377242</v>
      </c>
      <c r="D28">
        <f t="shared" si="3"/>
        <v>2.5521096702402837E-3</v>
      </c>
      <c r="E28">
        <f t="shared" si="0"/>
        <v>4.6668751387305011E-5</v>
      </c>
      <c r="F28">
        <f t="shared" si="0"/>
        <v>3.2908246861736785E-6</v>
      </c>
      <c r="G28">
        <f t="shared" si="0"/>
        <v>1.0511667585040936E-6</v>
      </c>
      <c r="H28">
        <f t="shared" si="0"/>
        <v>3.2023322955329337E-8</v>
      </c>
      <c r="I28">
        <f t="shared" si="0"/>
        <v>9.0968006047532028E-8</v>
      </c>
      <c r="J28">
        <f t="shared" si="0"/>
        <v>1.3002358767519536E-9</v>
      </c>
      <c r="K28">
        <f t="shared" si="0"/>
        <v>6.2171358923412374E-11</v>
      </c>
      <c r="N28">
        <f t="shared" si="4"/>
        <v>0.68273639312511802</v>
      </c>
      <c r="O28">
        <f t="shared" si="5"/>
        <v>1.3432156159159389E-3</v>
      </c>
      <c r="P28">
        <f t="shared" si="6"/>
        <v>2.4562500730160535E-5</v>
      </c>
      <c r="Q28">
        <f t="shared" si="7"/>
        <v>1.7320129927229888E-6</v>
      </c>
      <c r="R28">
        <f t="shared" si="8"/>
        <v>5.5324566237057553E-7</v>
      </c>
      <c r="S28">
        <f t="shared" si="9"/>
        <v>1.6854380502804914E-8</v>
      </c>
      <c r="T28">
        <f t="shared" si="10"/>
        <v>4.7877897919753701E-8</v>
      </c>
      <c r="U28">
        <f t="shared" si="11"/>
        <v>6.8433467197471243E-10</v>
      </c>
      <c r="V28">
        <f t="shared" si="12"/>
        <v>3.2721767854427564E-11</v>
      </c>
      <c r="AH28">
        <f t="shared" si="13"/>
        <v>0.68273639312511802</v>
      </c>
      <c r="AI28">
        <f t="shared" si="14"/>
        <v>0</v>
      </c>
      <c r="AJ28">
        <f t="shared" si="15"/>
        <v>0</v>
      </c>
      <c r="AK28">
        <f t="shared" si="16"/>
        <v>0</v>
      </c>
      <c r="AL28">
        <f t="shared" si="17"/>
        <v>0</v>
      </c>
      <c r="AM28">
        <f t="shared" si="18"/>
        <v>0</v>
      </c>
      <c r="AN28">
        <f t="shared" si="19"/>
        <v>0</v>
      </c>
      <c r="AO28">
        <f t="shared" si="20"/>
        <v>0</v>
      </c>
      <c r="AP28">
        <f t="shared" si="21"/>
        <v>0</v>
      </c>
      <c r="AQ28">
        <f t="shared" si="22"/>
        <v>0.68273639312511802</v>
      </c>
    </row>
    <row r="29" spans="1:43" x14ac:dyDescent="0.25">
      <c r="A29">
        <f t="shared" si="23"/>
        <v>116</v>
      </c>
      <c r="C29">
        <f t="shared" si="3"/>
        <v>1.4019936890860876</v>
      </c>
      <c r="D29">
        <f t="shared" si="3"/>
        <v>2.9213958990617107E-3</v>
      </c>
      <c r="E29">
        <f t="shared" si="3"/>
        <v>5.5409803859641772E-5</v>
      </c>
      <c r="F29">
        <f t="shared" si="3"/>
        <v>3.9982277372952175E-6</v>
      </c>
      <c r="G29">
        <f t="shared" si="3"/>
        <v>1.2911682507695007E-6</v>
      </c>
      <c r="H29">
        <f t="shared" si="3"/>
        <v>4.0594886982616337E-8</v>
      </c>
      <c r="I29">
        <f t="shared" si="3"/>
        <v>1.1410413955741334E-7</v>
      </c>
      <c r="J29">
        <f t="shared" si="3"/>
        <v>1.6965334552935436E-9</v>
      </c>
      <c r="K29">
        <f t="shared" si="3"/>
        <v>8.3390790689289229E-11</v>
      </c>
      <c r="N29">
        <f t="shared" si="4"/>
        <v>0.73789141530846714</v>
      </c>
      <c r="O29">
        <f t="shared" si="5"/>
        <v>1.5375767889798477E-3</v>
      </c>
      <c r="P29">
        <f t="shared" si="6"/>
        <v>2.9163054662969357E-5</v>
      </c>
      <c r="Q29">
        <f t="shared" si="7"/>
        <v>2.1043303880501147E-6</v>
      </c>
      <c r="R29">
        <f t="shared" si="8"/>
        <v>6.795622372471056E-7</v>
      </c>
      <c r="S29">
        <f t="shared" si="9"/>
        <v>2.1365729990850705E-8</v>
      </c>
      <c r="T29">
        <f t="shared" si="10"/>
        <v>6.0054810293375449E-8</v>
      </c>
      <c r="U29">
        <f t="shared" si="11"/>
        <v>8.9291234489133874E-10</v>
      </c>
      <c r="V29">
        <f t="shared" si="12"/>
        <v>4.3889889836468019E-11</v>
      </c>
      <c r="AH29">
        <f t="shared" si="13"/>
        <v>0.73789141530846714</v>
      </c>
      <c r="AI29">
        <f t="shared" si="14"/>
        <v>0</v>
      </c>
      <c r="AJ29">
        <f t="shared" si="15"/>
        <v>0</v>
      </c>
      <c r="AK29">
        <f t="shared" si="16"/>
        <v>0</v>
      </c>
      <c r="AL29">
        <f t="shared" si="17"/>
        <v>0</v>
      </c>
      <c r="AM29">
        <f t="shared" si="18"/>
        <v>0</v>
      </c>
      <c r="AN29">
        <f t="shared" si="19"/>
        <v>0</v>
      </c>
      <c r="AO29">
        <f t="shared" si="20"/>
        <v>0</v>
      </c>
      <c r="AP29">
        <f t="shared" si="21"/>
        <v>0</v>
      </c>
      <c r="AQ29">
        <f t="shared" si="22"/>
        <v>0.73789141530846714</v>
      </c>
    </row>
    <row r="30" spans="1:43" x14ac:dyDescent="0.25">
      <c r="A30">
        <f t="shared" si="23"/>
        <v>117</v>
      </c>
      <c r="C30">
        <f t="shared" si="3"/>
        <v>1.5132431653102008</v>
      </c>
      <c r="D30">
        <f t="shared" si="3"/>
        <v>3.3364009108568589E-3</v>
      </c>
      <c r="E30">
        <f t="shared" si="3"/>
        <v>6.5595267400315714E-5</v>
      </c>
      <c r="F30">
        <f t="shared" si="3"/>
        <v>4.8415541246696435E-6</v>
      </c>
      <c r="G30">
        <f t="shared" si="3"/>
        <v>1.5804012726930931E-6</v>
      </c>
      <c r="H30">
        <f t="shared" si="3"/>
        <v>5.1252553759065805E-8</v>
      </c>
      <c r="I30">
        <f t="shared" si="3"/>
        <v>1.4257121691835437E-7</v>
      </c>
      <c r="J30">
        <f t="shared" si="3"/>
        <v>2.2035741234555261E-9</v>
      </c>
      <c r="K30">
        <f t="shared" si="3"/>
        <v>1.1129249073433031E-10</v>
      </c>
      <c r="N30">
        <f t="shared" si="4"/>
        <v>0.79644377121589516</v>
      </c>
      <c r="O30">
        <f t="shared" si="5"/>
        <v>1.7560004793983469E-3</v>
      </c>
      <c r="P30">
        <f t="shared" si="6"/>
        <v>3.4523824947534588E-5</v>
      </c>
      <c r="Q30">
        <f t="shared" si="7"/>
        <v>2.5481863814050758E-6</v>
      </c>
      <c r="R30">
        <f t="shared" si="8"/>
        <v>8.3179014352268058E-7</v>
      </c>
      <c r="S30">
        <f t="shared" si="9"/>
        <v>2.6975028294245161E-8</v>
      </c>
      <c r="T30">
        <f t="shared" si="10"/>
        <v>7.5037482588607563E-8</v>
      </c>
      <c r="U30">
        <f t="shared" si="11"/>
        <v>1.159775854450277E-9</v>
      </c>
      <c r="V30">
        <f t="shared" si="12"/>
        <v>5.8574995123331743E-11</v>
      </c>
      <c r="AH30">
        <f t="shared" si="13"/>
        <v>0.79644377121589516</v>
      </c>
      <c r="AI30">
        <f t="shared" si="14"/>
        <v>0</v>
      </c>
      <c r="AJ30">
        <f t="shared" si="15"/>
        <v>0</v>
      </c>
      <c r="AK30">
        <f t="shared" si="16"/>
        <v>0</v>
      </c>
      <c r="AL30">
        <f t="shared" si="17"/>
        <v>0</v>
      </c>
      <c r="AM30">
        <f t="shared" si="18"/>
        <v>0</v>
      </c>
      <c r="AN30">
        <f t="shared" si="19"/>
        <v>0</v>
      </c>
      <c r="AO30">
        <f t="shared" si="20"/>
        <v>0</v>
      </c>
      <c r="AP30">
        <f t="shared" si="21"/>
        <v>0</v>
      </c>
      <c r="AQ30">
        <f t="shared" si="22"/>
        <v>0.79644377121589516</v>
      </c>
    </row>
    <row r="31" spans="1:43" x14ac:dyDescent="0.25">
      <c r="A31">
        <f t="shared" si="23"/>
        <v>118</v>
      </c>
      <c r="C31">
        <f t="shared" si="3"/>
        <v>1.6312078561020233</v>
      </c>
      <c r="D31">
        <f t="shared" si="3"/>
        <v>3.801791429461895E-3</v>
      </c>
      <c r="E31">
        <f t="shared" si="3"/>
        <v>7.7431249411736555E-5</v>
      </c>
      <c r="F31">
        <f t="shared" si="3"/>
        <v>5.8437723291775404E-6</v>
      </c>
      <c r="G31">
        <f t="shared" si="3"/>
        <v>1.9278091163198244E-6</v>
      </c>
      <c r="H31">
        <f t="shared" si="3"/>
        <v>6.4453080654241168E-8</v>
      </c>
      <c r="I31">
        <f t="shared" si="3"/>
        <v>1.7746912721186843E-7</v>
      </c>
      <c r="J31">
        <f t="shared" si="3"/>
        <v>2.8494960866164982E-9</v>
      </c>
      <c r="K31">
        <f t="shared" si="3"/>
        <v>1.4780498916128505E-10</v>
      </c>
      <c r="N31">
        <f t="shared" si="4"/>
        <v>0.85853045058001232</v>
      </c>
      <c r="O31">
        <f t="shared" si="5"/>
        <v>2.0009428576115238E-3</v>
      </c>
      <c r="P31">
        <f t="shared" si="6"/>
        <v>4.0753289164071872E-5</v>
      </c>
      <c r="Q31">
        <f t="shared" si="7"/>
        <v>3.0756696469355477E-6</v>
      </c>
      <c r="R31">
        <f t="shared" si="8"/>
        <v>1.0146363770104339E-6</v>
      </c>
      <c r="S31">
        <f t="shared" si="9"/>
        <v>3.3922674028547982E-8</v>
      </c>
      <c r="T31">
        <f t="shared" si="10"/>
        <v>9.3404803795720229E-8</v>
      </c>
      <c r="U31">
        <f t="shared" si="11"/>
        <v>1.4997347824297361E-9</v>
      </c>
      <c r="V31">
        <f t="shared" si="12"/>
        <v>7.779209955857108E-11</v>
      </c>
      <c r="AH31">
        <f t="shared" si="13"/>
        <v>0.85853045058001232</v>
      </c>
      <c r="AI31">
        <f t="shared" si="14"/>
        <v>0</v>
      </c>
      <c r="AJ31">
        <f t="shared" si="15"/>
        <v>0</v>
      </c>
      <c r="AK31">
        <f t="shared" si="16"/>
        <v>0</v>
      </c>
      <c r="AL31">
        <f t="shared" si="17"/>
        <v>0</v>
      </c>
      <c r="AM31">
        <f t="shared" si="18"/>
        <v>0</v>
      </c>
      <c r="AN31">
        <f t="shared" si="19"/>
        <v>0</v>
      </c>
      <c r="AO31">
        <f t="shared" si="20"/>
        <v>0</v>
      </c>
      <c r="AP31">
        <f t="shared" si="21"/>
        <v>0</v>
      </c>
      <c r="AQ31">
        <f t="shared" si="22"/>
        <v>0.85853045058001232</v>
      </c>
    </row>
    <row r="32" spans="1:43" x14ac:dyDescent="0.25">
      <c r="A32">
        <f t="shared" si="23"/>
        <v>119</v>
      </c>
      <c r="C32">
        <f t="shared" si="3"/>
        <v>1.7561514990960467</v>
      </c>
      <c r="D32">
        <f t="shared" si="3"/>
        <v>4.3226018333453022E-3</v>
      </c>
      <c r="E32">
        <f t="shared" si="3"/>
        <v>9.1148433186604482E-5</v>
      </c>
      <c r="F32">
        <f t="shared" si="3"/>
        <v>7.0311851142368792E-6</v>
      </c>
      <c r="G32">
        <f t="shared" si="3"/>
        <v>2.3437448163505366E-6</v>
      </c>
      <c r="H32">
        <f t="shared" si="3"/>
        <v>8.074192659987394E-8</v>
      </c>
      <c r="I32">
        <f t="shared" si="3"/>
        <v>2.2009775006712462E-7</v>
      </c>
      <c r="J32">
        <f t="shared" si="3"/>
        <v>3.6688685900094544E-9</v>
      </c>
      <c r="K32">
        <f t="shared" si="3"/>
        <v>1.9536256429157017E-10</v>
      </c>
      <c r="N32">
        <f t="shared" si="4"/>
        <v>0.92429026268212988</v>
      </c>
      <c r="O32">
        <f t="shared" si="5"/>
        <v>2.2750535964975276E-3</v>
      </c>
      <c r="P32">
        <f t="shared" si="6"/>
        <v>4.79728595718971E-5</v>
      </c>
      <c r="Q32">
        <f t="shared" si="7"/>
        <v>3.7006237443351997E-6</v>
      </c>
      <c r="R32">
        <f t="shared" si="8"/>
        <v>1.2335499033423877E-6</v>
      </c>
      <c r="S32">
        <f t="shared" si="9"/>
        <v>4.2495750842038919E-8</v>
      </c>
      <c r="T32">
        <f t="shared" si="10"/>
        <v>1.1584092108796032E-7</v>
      </c>
      <c r="U32">
        <f t="shared" si="11"/>
        <v>1.9309834684260286E-9</v>
      </c>
      <c r="V32">
        <f t="shared" si="12"/>
        <v>1.0282240225872115E-10</v>
      </c>
      <c r="AH32">
        <f t="shared" si="13"/>
        <v>0.92429026268212988</v>
      </c>
      <c r="AI32">
        <f t="shared" si="14"/>
        <v>0</v>
      </c>
      <c r="AJ32">
        <f t="shared" si="15"/>
        <v>0</v>
      </c>
      <c r="AK32">
        <f t="shared" si="16"/>
        <v>0</v>
      </c>
      <c r="AL32">
        <f t="shared" si="17"/>
        <v>0</v>
      </c>
      <c r="AM32">
        <f t="shared" si="18"/>
        <v>0</v>
      </c>
      <c r="AN32">
        <f t="shared" si="19"/>
        <v>0</v>
      </c>
      <c r="AO32">
        <f t="shared" si="20"/>
        <v>0</v>
      </c>
      <c r="AP32">
        <f t="shared" si="21"/>
        <v>0</v>
      </c>
      <c r="AQ32">
        <f t="shared" si="22"/>
        <v>0.92429026268212988</v>
      </c>
    </row>
    <row r="33" spans="1:43" x14ac:dyDescent="0.25">
      <c r="A33">
        <f t="shared" si="23"/>
        <v>120</v>
      </c>
      <c r="C33">
        <f t="shared" si="3"/>
        <v>1.8883410833382768</v>
      </c>
      <c r="D33">
        <f t="shared" si="3"/>
        <v>4.9042533443989606E-3</v>
      </c>
      <c r="E33">
        <f t="shared" si="3"/>
        <v>1.0700439092726496E-4</v>
      </c>
      <c r="F33">
        <f t="shared" si="3"/>
        <v>8.4338302504809723E-6</v>
      </c>
      <c r="G33">
        <f t="shared" si="3"/>
        <v>2.8401580895595778E-6</v>
      </c>
      <c r="H33">
        <f t="shared" si="3"/>
        <v>1.0076822579234126E-7</v>
      </c>
      <c r="I33">
        <f t="shared" si="3"/>
        <v>2.7198827298431657E-7</v>
      </c>
      <c r="J33">
        <f t="shared" si="3"/>
        <v>4.7039949509602545E-9</v>
      </c>
      <c r="K33">
        <f t="shared" si="3"/>
        <v>2.5702442489155452E-10</v>
      </c>
      <c r="N33">
        <f t="shared" si="4"/>
        <v>0.99386372807277734</v>
      </c>
      <c r="O33">
        <f t="shared" si="5"/>
        <v>2.5811859707362953E-3</v>
      </c>
      <c r="P33">
        <f t="shared" si="6"/>
        <v>5.6318100488034193E-5</v>
      </c>
      <c r="Q33">
        <f t="shared" si="7"/>
        <v>4.4388580265689334E-6</v>
      </c>
      <c r="R33">
        <f t="shared" si="8"/>
        <v>1.4948200471366199E-6</v>
      </c>
      <c r="S33">
        <f t="shared" si="9"/>
        <v>5.3035908311758559E-8</v>
      </c>
      <c r="T33">
        <f t="shared" si="10"/>
        <v>1.4315172262332451E-7</v>
      </c>
      <c r="U33">
        <f t="shared" si="11"/>
        <v>2.4757868162948708E-9</v>
      </c>
      <c r="V33">
        <f t="shared" si="12"/>
        <v>1.3527601310081818E-10</v>
      </c>
      <c r="AH33">
        <f t="shared" si="13"/>
        <v>0.99386372807277734</v>
      </c>
      <c r="AI33">
        <f t="shared" si="14"/>
        <v>0</v>
      </c>
      <c r="AJ33">
        <f t="shared" si="15"/>
        <v>0</v>
      </c>
      <c r="AK33">
        <f t="shared" si="16"/>
        <v>0</v>
      </c>
      <c r="AL33">
        <f t="shared" si="17"/>
        <v>0</v>
      </c>
      <c r="AM33">
        <f t="shared" si="18"/>
        <v>0</v>
      </c>
      <c r="AN33">
        <f t="shared" si="19"/>
        <v>0</v>
      </c>
      <c r="AO33">
        <f t="shared" si="20"/>
        <v>0</v>
      </c>
      <c r="AP33">
        <f t="shared" si="21"/>
        <v>0</v>
      </c>
      <c r="AQ33">
        <f t="shared" si="22"/>
        <v>0.99386372807277734</v>
      </c>
    </row>
    <row r="34" spans="1:43" x14ac:dyDescent="0.25">
      <c r="A34">
        <f t="shared" si="23"/>
        <v>121</v>
      </c>
      <c r="C34">
        <f t="shared" si="3"/>
        <v>2.0280466410178652</v>
      </c>
      <c r="D34">
        <f t="shared" si="3"/>
        <v>5.5525735265152436E-3</v>
      </c>
      <c r="E34">
        <f t="shared" si="3"/>
        <v>1.2528604847603217E-4</v>
      </c>
      <c r="F34">
        <f t="shared" si="3"/>
        <v>1.0085918509111921E-5</v>
      </c>
      <c r="G34">
        <f t="shared" si="3"/>
        <v>3.4308020431238474E-6</v>
      </c>
      <c r="H34">
        <f t="shared" si="3"/>
        <v>1.2530189194913752E-7</v>
      </c>
      <c r="I34">
        <f t="shared" si="3"/>
        <v>3.349385810205623E-7</v>
      </c>
      <c r="J34">
        <f t="shared" si="3"/>
        <v>6.0064448346402798E-9</v>
      </c>
      <c r="K34">
        <f t="shared" si="3"/>
        <v>3.3661875059202871E-10</v>
      </c>
      <c r="N34">
        <f t="shared" si="4"/>
        <v>1.0673929689567712</v>
      </c>
      <c r="O34">
        <f t="shared" si="5"/>
        <v>2.9224071192185492E-3</v>
      </c>
      <c r="P34">
        <f t="shared" si="6"/>
        <v>6.5940025513701146E-5</v>
      </c>
      <c r="Q34">
        <f t="shared" si="7"/>
        <v>5.3083781626904852E-6</v>
      </c>
      <c r="R34">
        <f t="shared" si="8"/>
        <v>1.8056852858546567E-6</v>
      </c>
      <c r="S34">
        <f t="shared" si="9"/>
        <v>6.5948364183756598E-8</v>
      </c>
      <c r="T34">
        <f t="shared" si="10"/>
        <v>1.7628346369503281E-7</v>
      </c>
      <c r="U34">
        <f t="shared" si="11"/>
        <v>3.1612867550738317E-9</v>
      </c>
      <c r="V34">
        <f t="shared" si="12"/>
        <v>1.771677634694888E-10</v>
      </c>
      <c r="AH34">
        <f t="shared" si="13"/>
        <v>1.0673929689567712</v>
      </c>
      <c r="AI34">
        <f t="shared" si="14"/>
        <v>0</v>
      </c>
      <c r="AJ34">
        <f t="shared" si="15"/>
        <v>0</v>
      </c>
      <c r="AK34">
        <f t="shared" si="16"/>
        <v>0</v>
      </c>
      <c r="AL34">
        <f t="shared" si="17"/>
        <v>0</v>
      </c>
      <c r="AM34">
        <f t="shared" si="18"/>
        <v>0</v>
      </c>
      <c r="AN34">
        <f t="shared" si="19"/>
        <v>0</v>
      </c>
      <c r="AO34">
        <f t="shared" si="20"/>
        <v>0</v>
      </c>
      <c r="AP34">
        <f t="shared" si="21"/>
        <v>0</v>
      </c>
      <c r="AQ34">
        <f t="shared" si="22"/>
        <v>1.0673929689567712</v>
      </c>
    </row>
    <row r="35" spans="1:43" x14ac:dyDescent="0.25">
      <c r="A35">
        <f t="shared" si="23"/>
        <v>122</v>
      </c>
      <c r="C35">
        <f t="shared" si="3"/>
        <v>2.1755410371687538</v>
      </c>
      <c r="D35">
        <f t="shared" si="3"/>
        <v>6.2738160602758093E-3</v>
      </c>
      <c r="E35">
        <f t="shared" si="3"/>
        <v>1.4631230600339103E-4</v>
      </c>
      <c r="F35">
        <f t="shared" si="3"/>
        <v>1.2026311200985161E-5</v>
      </c>
      <c r="G35">
        <f t="shared" si="3"/>
        <v>4.1314611383595735E-6</v>
      </c>
      <c r="H35">
        <f t="shared" si="3"/>
        <v>1.5525309533609393E-7</v>
      </c>
      <c r="I35">
        <f t="shared" si="3"/>
        <v>4.1105313012721687E-7</v>
      </c>
      <c r="J35">
        <f t="shared" si="3"/>
        <v>7.6388496812664981E-9</v>
      </c>
      <c r="K35">
        <f t="shared" si="3"/>
        <v>4.3891607974362936E-10</v>
      </c>
      <c r="N35">
        <f t="shared" si="4"/>
        <v>1.1450215985098704</v>
      </c>
      <c r="O35">
        <f t="shared" si="5"/>
        <v>3.3020084527767418E-3</v>
      </c>
      <c r="P35">
        <f t="shared" si="6"/>
        <v>7.7006476843890018E-5</v>
      </c>
      <c r="Q35">
        <f t="shared" si="7"/>
        <v>6.3296374742027167E-6</v>
      </c>
      <c r="R35">
        <f t="shared" si="8"/>
        <v>2.174453230715565E-6</v>
      </c>
      <c r="S35">
        <f t="shared" si="9"/>
        <v>8.1712155440049436E-8</v>
      </c>
      <c r="T35">
        <f t="shared" si="10"/>
        <v>2.163437526985352E-7</v>
      </c>
      <c r="U35">
        <f t="shared" si="11"/>
        <v>4.0204472006665778E-9</v>
      </c>
      <c r="V35">
        <f t="shared" si="12"/>
        <v>2.3100846302296283E-10</v>
      </c>
      <c r="AH35">
        <f t="shared" si="13"/>
        <v>1.1450215985098704</v>
      </c>
      <c r="AI35">
        <f t="shared" si="14"/>
        <v>0</v>
      </c>
      <c r="AJ35">
        <f t="shared" si="15"/>
        <v>0</v>
      </c>
      <c r="AK35">
        <f t="shared" si="16"/>
        <v>0</v>
      </c>
      <c r="AL35">
        <f t="shared" si="17"/>
        <v>0</v>
      </c>
      <c r="AM35">
        <f t="shared" si="18"/>
        <v>0</v>
      </c>
      <c r="AN35">
        <f t="shared" si="19"/>
        <v>0</v>
      </c>
      <c r="AO35">
        <f t="shared" si="20"/>
        <v>0</v>
      </c>
      <c r="AP35">
        <f t="shared" si="21"/>
        <v>0</v>
      </c>
      <c r="AQ35">
        <f t="shared" si="22"/>
        <v>1.1450215985098704</v>
      </c>
    </row>
    <row r="36" spans="1:43" x14ac:dyDescent="0.25">
      <c r="A36">
        <f t="shared" si="23"/>
        <v>123</v>
      </c>
      <c r="C36">
        <f t="shared" si="3"/>
        <v>2.3310997578326407</v>
      </c>
      <c r="D36">
        <f t="shared" si="3"/>
        <v>7.0746807589279499E-3</v>
      </c>
      <c r="E36">
        <f t="shared" si="3"/>
        <v>1.7043681862008762E-4</v>
      </c>
      <c r="F36">
        <f t="shared" si="3"/>
        <v>1.4299039572170247E-5</v>
      </c>
      <c r="G36">
        <f t="shared" si="3"/>
        <v>4.9602019483900386E-6</v>
      </c>
      <c r="H36">
        <f t="shared" si="3"/>
        <v>1.9169437436870077E-7</v>
      </c>
      <c r="I36">
        <f t="shared" si="3"/>
        <v>5.0278774281548391E-7</v>
      </c>
      <c r="J36">
        <f t="shared" si="3"/>
        <v>9.6769991747615095E-9</v>
      </c>
      <c r="K36">
        <f t="shared" si="3"/>
        <v>5.6983721193011641E-10</v>
      </c>
      <c r="N36">
        <f t="shared" si="4"/>
        <v>1.2268946093856004</v>
      </c>
      <c r="O36">
        <f t="shared" si="5"/>
        <v>3.7235161889094476E-3</v>
      </c>
      <c r="P36">
        <f t="shared" si="6"/>
        <v>8.9703588747414541E-5</v>
      </c>
      <c r="Q36">
        <f t="shared" si="7"/>
        <v>7.5258103011422355E-6</v>
      </c>
      <c r="R36">
        <f t="shared" si="8"/>
        <v>2.6106326044158099E-6</v>
      </c>
      <c r="S36">
        <f t="shared" si="9"/>
        <v>1.0089177598352673E-7</v>
      </c>
      <c r="T36">
        <f t="shared" si="10"/>
        <v>2.6462512779762315E-7</v>
      </c>
      <c r="U36">
        <f t="shared" si="11"/>
        <v>5.0931574604007947E-9</v>
      </c>
      <c r="V36">
        <f t="shared" si="12"/>
        <v>2.9991432206848234E-10</v>
      </c>
      <c r="AH36">
        <f t="shared" si="13"/>
        <v>1.2268946093856004</v>
      </c>
      <c r="AI36">
        <f t="shared" si="14"/>
        <v>0</v>
      </c>
      <c r="AJ36">
        <f t="shared" si="15"/>
        <v>0</v>
      </c>
      <c r="AK36">
        <f t="shared" si="16"/>
        <v>0</v>
      </c>
      <c r="AL36">
        <f t="shared" si="17"/>
        <v>0</v>
      </c>
      <c r="AM36">
        <f t="shared" si="18"/>
        <v>0</v>
      </c>
      <c r="AN36">
        <f t="shared" si="19"/>
        <v>0</v>
      </c>
      <c r="AO36">
        <f t="shared" si="20"/>
        <v>0</v>
      </c>
      <c r="AP36">
        <f t="shared" si="21"/>
        <v>0</v>
      </c>
      <c r="AQ36">
        <f t="shared" si="22"/>
        <v>1.2268946093856004</v>
      </c>
    </row>
    <row r="37" spans="1:43" x14ac:dyDescent="0.25">
      <c r="A37">
        <f t="shared" si="23"/>
        <v>124</v>
      </c>
      <c r="C37">
        <f t="shared" si="3"/>
        <v>2.495000697157439</v>
      </c>
      <c r="D37">
        <f t="shared" si="3"/>
        <v>7.9623337898181296E-3</v>
      </c>
      <c r="E37">
        <f t="shared" si="3"/>
        <v>1.9805094057489647E-4</v>
      </c>
      <c r="F37">
        <f t="shared" si="3"/>
        <v>1.6953868392810672E-5</v>
      </c>
      <c r="G37">
        <f t="shared" si="3"/>
        <v>5.93764829721136E-6</v>
      </c>
      <c r="H37">
        <f t="shared" si="3"/>
        <v>2.3588566389976974E-7</v>
      </c>
      <c r="I37">
        <f t="shared" si="3"/>
        <v>6.1299979264380527E-7</v>
      </c>
      <c r="J37">
        <f t="shared" si="3"/>
        <v>1.2212280950901493E-8</v>
      </c>
      <c r="K37">
        <f t="shared" si="3"/>
        <v>7.36701550666394E-10</v>
      </c>
      <c r="N37">
        <f t="shared" si="4"/>
        <v>1.31315826166181</v>
      </c>
      <c r="O37">
        <f t="shared" si="5"/>
        <v>4.190701994641121E-3</v>
      </c>
      <c r="P37">
        <f t="shared" si="6"/>
        <v>1.0423733714468236E-4</v>
      </c>
      <c r="Q37">
        <f t="shared" si="7"/>
        <v>8.9230886277950909E-6</v>
      </c>
      <c r="R37">
        <f t="shared" si="8"/>
        <v>3.1250780511638738E-6</v>
      </c>
      <c r="S37">
        <f t="shared" si="9"/>
        <v>1.2415034942093144E-7</v>
      </c>
      <c r="T37">
        <f t="shared" si="10"/>
        <v>3.2263146981252912E-7</v>
      </c>
      <c r="U37">
        <f t="shared" si="11"/>
        <v>6.4275162899481544E-9</v>
      </c>
      <c r="V37">
        <f t="shared" si="12"/>
        <v>3.8773765824547053E-10</v>
      </c>
      <c r="AH37">
        <f t="shared" si="13"/>
        <v>1.31315826166181</v>
      </c>
      <c r="AI37">
        <f t="shared" si="14"/>
        <v>0</v>
      </c>
      <c r="AJ37">
        <f t="shared" si="15"/>
        <v>0</v>
      </c>
      <c r="AK37">
        <f t="shared" si="16"/>
        <v>0</v>
      </c>
      <c r="AL37">
        <f t="shared" si="17"/>
        <v>0</v>
      </c>
      <c r="AM37">
        <f t="shared" si="18"/>
        <v>0</v>
      </c>
      <c r="AN37">
        <f t="shared" si="19"/>
        <v>0</v>
      </c>
      <c r="AO37">
        <f t="shared" si="20"/>
        <v>0</v>
      </c>
      <c r="AP37">
        <f t="shared" si="21"/>
        <v>0</v>
      </c>
      <c r="AQ37">
        <f t="shared" si="22"/>
        <v>1.31315826166181</v>
      </c>
    </row>
    <row r="38" spans="1:43" x14ac:dyDescent="0.25">
      <c r="A38">
        <f t="shared" si="23"/>
        <v>125</v>
      </c>
      <c r="C38">
        <f t="shared" si="3"/>
        <v>2.6675239438875922</v>
      </c>
      <c r="D38">
        <f t="shared" si="3"/>
        <v>8.9444280645927278E-3</v>
      </c>
      <c r="E38">
        <f t="shared" si="3"/>
        <v>2.2958683637368116E-4</v>
      </c>
      <c r="F38">
        <f t="shared" si="3"/>
        <v>2.0046906094206729E-5</v>
      </c>
      <c r="G38">
        <f t="shared" si="3"/>
        <v>7.0872824131048563E-6</v>
      </c>
      <c r="H38">
        <f t="shared" si="3"/>
        <v>2.8930254328396112E-7</v>
      </c>
      <c r="I38">
        <f t="shared" si="3"/>
        <v>7.4500427214917436E-7</v>
      </c>
      <c r="J38">
        <f t="shared" si="3"/>
        <v>1.5354510387338462E-8</v>
      </c>
      <c r="K38">
        <f t="shared" si="3"/>
        <v>9.4852265682579284E-10</v>
      </c>
      <c r="N38">
        <f t="shared" si="4"/>
        <v>1.4039599704671539</v>
      </c>
      <c r="O38">
        <f t="shared" si="5"/>
        <v>4.7075937182066993E-3</v>
      </c>
      <c r="P38">
        <f t="shared" si="6"/>
        <v>1.2083517703877957E-4</v>
      </c>
      <c r="Q38">
        <f t="shared" si="7"/>
        <v>1.0551003207477227E-5</v>
      </c>
      <c r="R38">
        <f t="shared" si="8"/>
        <v>3.7301486384762402E-6</v>
      </c>
      <c r="S38">
        <f t="shared" si="9"/>
        <v>1.5226449646524271E-7</v>
      </c>
      <c r="T38">
        <f t="shared" si="10"/>
        <v>3.921075116574602E-7</v>
      </c>
      <c r="U38">
        <f t="shared" si="11"/>
        <v>8.0813212564939273E-9</v>
      </c>
      <c r="V38">
        <f t="shared" si="12"/>
        <v>4.9922245096094359E-10</v>
      </c>
      <c r="AH38">
        <f t="shared" si="13"/>
        <v>1.4039599704671539</v>
      </c>
      <c r="AI38">
        <f t="shared" si="14"/>
        <v>0</v>
      </c>
      <c r="AJ38">
        <f t="shared" si="15"/>
        <v>0</v>
      </c>
      <c r="AK38">
        <f t="shared" si="16"/>
        <v>0</v>
      </c>
      <c r="AL38">
        <f t="shared" si="17"/>
        <v>0</v>
      </c>
      <c r="AM38">
        <f t="shared" si="18"/>
        <v>0</v>
      </c>
      <c r="AN38">
        <f t="shared" si="19"/>
        <v>0</v>
      </c>
      <c r="AO38">
        <f t="shared" si="20"/>
        <v>0</v>
      </c>
      <c r="AP38">
        <f t="shared" si="21"/>
        <v>0</v>
      </c>
      <c r="AQ38">
        <f t="shared" si="22"/>
        <v>1.4039599704671539</v>
      </c>
    </row>
    <row r="39" spans="1:43" x14ac:dyDescent="0.25">
      <c r="A39">
        <f>A38+$B$11</f>
        <v>126</v>
      </c>
      <c r="C39">
        <f t="shared" si="3"/>
        <v>2.8489515676841708</v>
      </c>
      <c r="D39">
        <f t="shared" si="3"/>
        <v>1.0029123760762924E-2</v>
      </c>
      <c r="E39">
        <f t="shared" si="3"/>
        <v>2.6552076180863369E-4</v>
      </c>
      <c r="F39">
        <f t="shared" si="3"/>
        <v>2.3641263818840962E-5</v>
      </c>
      <c r="G39">
        <f t="shared" si="3"/>
        <v>8.4357737710034013E-6</v>
      </c>
      <c r="H39">
        <f t="shared" si="3"/>
        <v>3.5366802889760098E-7</v>
      </c>
      <c r="I39">
        <f t="shared" si="3"/>
        <v>9.0263626716154633E-7</v>
      </c>
      <c r="J39">
        <f t="shared" si="3"/>
        <v>1.9235202307686509E-8</v>
      </c>
      <c r="K39">
        <f t="shared" si="3"/>
        <v>1.2163587215913084E-9</v>
      </c>
      <c r="N39">
        <f t="shared" si="4"/>
        <v>1.4994481935179846</v>
      </c>
      <c r="O39">
        <f t="shared" si="5"/>
        <v>5.2784861898752238E-3</v>
      </c>
      <c r="P39">
        <f t="shared" si="6"/>
        <v>1.3974776937296512E-4</v>
      </c>
      <c r="Q39">
        <f t="shared" si="7"/>
        <v>1.2442770430968929E-5</v>
      </c>
      <c r="R39">
        <f t="shared" si="8"/>
        <v>4.4398809321070534E-6</v>
      </c>
      <c r="S39">
        <f t="shared" si="9"/>
        <v>1.8614106784084262E-7</v>
      </c>
      <c r="T39">
        <f t="shared" si="10"/>
        <v>4.7507171955870862E-7</v>
      </c>
      <c r="U39">
        <f t="shared" si="11"/>
        <v>1.0123790688256058E-8</v>
      </c>
      <c r="V39">
        <f t="shared" si="12"/>
        <v>6.4018880083753078E-10</v>
      </c>
      <c r="AH39">
        <f t="shared" si="13"/>
        <v>1.4994481935179846</v>
      </c>
      <c r="AI39">
        <f t="shared" si="14"/>
        <v>0</v>
      </c>
      <c r="AJ39">
        <f t="shared" si="15"/>
        <v>0</v>
      </c>
      <c r="AK39">
        <f t="shared" si="16"/>
        <v>0</v>
      </c>
      <c r="AL39">
        <f t="shared" si="17"/>
        <v>0</v>
      </c>
      <c r="AM39">
        <f t="shared" si="18"/>
        <v>0</v>
      </c>
      <c r="AN39">
        <f t="shared" si="19"/>
        <v>0</v>
      </c>
      <c r="AO39">
        <f t="shared" si="20"/>
        <v>0</v>
      </c>
      <c r="AP39">
        <f t="shared" si="21"/>
        <v>0</v>
      </c>
      <c r="AQ39">
        <f t="shared" si="22"/>
        <v>1.4994481935179846</v>
      </c>
    </row>
    <row r="40" spans="1:43" x14ac:dyDescent="0.25">
      <c r="A40">
        <f t="shared" si="23"/>
        <v>127</v>
      </c>
      <c r="C40">
        <f t="shared" si="3"/>
        <v>3.0395674056937882</v>
      </c>
      <c r="D40">
        <f t="shared" si="3"/>
        <v>1.1225108936663957E-2</v>
      </c>
      <c r="E40">
        <f t="shared" si="3"/>
        <v>3.0637651752086662E-4</v>
      </c>
      <c r="F40">
        <f t="shared" si="3"/>
        <v>2.7807765749289966E-5</v>
      </c>
      <c r="G40">
        <f t="shared" si="3"/>
        <v>1.0013337335902417E-5</v>
      </c>
      <c r="H40">
        <f t="shared" si="3"/>
        <v>4.3098825792291249E-7</v>
      </c>
      <c r="I40">
        <f t="shared" si="3"/>
        <v>1.0903203888162094E-6</v>
      </c>
      <c r="J40">
        <f t="shared" si="3"/>
        <v>2.4011341774744021E-8</v>
      </c>
      <c r="K40">
        <f t="shared" si="3"/>
        <v>1.5537267058218121E-9</v>
      </c>
      <c r="N40">
        <f t="shared" si="4"/>
        <v>1.5997723187862045</v>
      </c>
      <c r="O40">
        <f t="shared" si="5"/>
        <v>5.9079520719283992E-3</v>
      </c>
      <c r="P40">
        <f t="shared" si="6"/>
        <v>1.6125079869519298E-4</v>
      </c>
      <c r="Q40">
        <f t="shared" si="7"/>
        <v>1.4635666183836826E-5</v>
      </c>
      <c r="R40">
        <f t="shared" si="8"/>
        <v>5.270177545211799E-6</v>
      </c>
      <c r="S40">
        <f t="shared" si="9"/>
        <v>2.2683592522258554E-7</v>
      </c>
      <c r="T40">
        <f t="shared" si="10"/>
        <v>5.7385283621905758E-7</v>
      </c>
      <c r="U40">
        <f t="shared" si="11"/>
        <v>1.2637548302496853E-8</v>
      </c>
      <c r="V40">
        <f t="shared" si="12"/>
        <v>8.1775089780095375E-10</v>
      </c>
      <c r="AH40">
        <f t="shared" si="13"/>
        <v>1.5997723187862045</v>
      </c>
      <c r="AI40">
        <f t="shared" si="14"/>
        <v>0</v>
      </c>
      <c r="AJ40">
        <f t="shared" si="15"/>
        <v>0</v>
      </c>
      <c r="AK40">
        <f t="shared" si="16"/>
        <v>0</v>
      </c>
      <c r="AL40">
        <f t="shared" si="17"/>
        <v>0</v>
      </c>
      <c r="AM40">
        <f t="shared" si="18"/>
        <v>0</v>
      </c>
      <c r="AN40">
        <f t="shared" si="19"/>
        <v>0</v>
      </c>
      <c r="AO40">
        <f t="shared" si="20"/>
        <v>0</v>
      </c>
      <c r="AP40">
        <f t="shared" si="21"/>
        <v>0</v>
      </c>
      <c r="AQ40">
        <f t="shared" si="22"/>
        <v>1.5997723187862045</v>
      </c>
    </row>
    <row r="41" spans="1:43" x14ac:dyDescent="0.25">
      <c r="A41">
        <f t="shared" si="23"/>
        <v>128</v>
      </c>
      <c r="C41">
        <f t="shared" si="3"/>
        <v>3.2396568497659617</v>
      </c>
      <c r="D41">
        <f t="shared" si="3"/>
        <v>1.2541620201415629E-2</v>
      </c>
      <c r="E41">
        <f t="shared" si="3"/>
        <v>3.527290773364495E-4</v>
      </c>
      <c r="F41">
        <f t="shared" si="3"/>
        <v>3.262571307438372E-5</v>
      </c>
      <c r="G41">
        <f t="shared" si="3"/>
        <v>1.1854122952388012E-5</v>
      </c>
      <c r="H41">
        <f t="shared" si="3"/>
        <v>5.235924328060352E-7</v>
      </c>
      <c r="I41">
        <f t="shared" si="3"/>
        <v>1.3131477428781493E-6</v>
      </c>
      <c r="J41">
        <f t="shared" si="3"/>
        <v>2.9869716849898312E-8</v>
      </c>
      <c r="K41">
        <f t="shared" si="3"/>
        <v>1.9770900373324546E-9</v>
      </c>
      <c r="N41">
        <f t="shared" si="4"/>
        <v>1.705082552508401</v>
      </c>
      <c r="O41">
        <f t="shared" si="5"/>
        <v>6.6008527375871736E-3</v>
      </c>
      <c r="P41">
        <f t="shared" si="6"/>
        <v>1.8564688280865764E-4</v>
      </c>
      <c r="Q41">
        <f t="shared" si="7"/>
        <v>1.7171427933886171E-5</v>
      </c>
      <c r="R41">
        <f t="shared" si="8"/>
        <v>6.2390120802042176E-6</v>
      </c>
      <c r="S41">
        <f t="shared" si="9"/>
        <v>2.7557496463475541E-7</v>
      </c>
      <c r="T41">
        <f t="shared" si="10"/>
        <v>6.9113039098849969E-7</v>
      </c>
      <c r="U41">
        <f t="shared" si="11"/>
        <v>1.5720903605209638E-8</v>
      </c>
      <c r="V41">
        <f t="shared" si="12"/>
        <v>1.0405737038591867E-9</v>
      </c>
      <c r="AH41">
        <f t="shared" si="13"/>
        <v>1.705082552508401</v>
      </c>
      <c r="AI41">
        <f t="shared" si="14"/>
        <v>0</v>
      </c>
      <c r="AJ41">
        <f t="shared" si="15"/>
        <v>0</v>
      </c>
      <c r="AK41">
        <f t="shared" si="16"/>
        <v>0</v>
      </c>
      <c r="AL41">
        <f t="shared" si="17"/>
        <v>0</v>
      </c>
      <c r="AM41">
        <f t="shared" si="18"/>
        <v>0</v>
      </c>
      <c r="AN41">
        <f t="shared" si="19"/>
        <v>0</v>
      </c>
      <c r="AO41">
        <f t="shared" si="20"/>
        <v>0</v>
      </c>
      <c r="AP41">
        <f t="shared" si="21"/>
        <v>0</v>
      </c>
      <c r="AQ41">
        <f t="shared" si="22"/>
        <v>1.705082552508401</v>
      </c>
    </row>
    <row r="42" spans="1:43" x14ac:dyDescent="0.25">
      <c r="A42">
        <f t="shared" si="23"/>
        <v>129</v>
      </c>
      <c r="C42">
        <f t="shared" si="3"/>
        <v>3.449506634699234</v>
      </c>
      <c r="D42">
        <f t="shared" si="3"/>
        <v>1.3988463401213156E-2</v>
      </c>
      <c r="E42">
        <f t="shared" si="3"/>
        <v>4.0520839321730903E-4</v>
      </c>
      <c r="F42">
        <f t="shared" si="3"/>
        <v>3.8183703934411246E-5</v>
      </c>
      <c r="G42">
        <f t="shared" si="3"/>
        <v>1.3996637653523865E-5</v>
      </c>
      <c r="H42">
        <f t="shared" si="3"/>
        <v>6.3417741878841227E-7</v>
      </c>
      <c r="I42">
        <f t="shared" si="3"/>
        <v>1.5769610440749394E-6</v>
      </c>
      <c r="J42">
        <f t="shared" si="3"/>
        <v>3.7031882261106733E-8</v>
      </c>
      <c r="K42">
        <f t="shared" si="3"/>
        <v>2.5064310153778831E-9</v>
      </c>
      <c r="N42">
        <f t="shared" si="4"/>
        <v>1.815529807736439</v>
      </c>
      <c r="O42">
        <f t="shared" si="5"/>
        <v>7.3623491585332402E-3</v>
      </c>
      <c r="P42">
        <f t="shared" si="6"/>
        <v>2.1326757537753108E-4</v>
      </c>
      <c r="Q42">
        <f t="shared" si="7"/>
        <v>2.0096686281269079E-5</v>
      </c>
      <c r="R42">
        <f t="shared" si="8"/>
        <v>7.3666513965915081E-6</v>
      </c>
      <c r="S42">
        <f t="shared" si="9"/>
        <v>3.3377758883600648E-7</v>
      </c>
      <c r="T42">
        <f t="shared" si="10"/>
        <v>8.2997949688154705E-7</v>
      </c>
      <c r="U42">
        <f t="shared" si="11"/>
        <v>1.9490464347950914E-8</v>
      </c>
      <c r="V42">
        <f t="shared" si="12"/>
        <v>1.3191742186199386E-9</v>
      </c>
      <c r="AH42">
        <f t="shared" si="13"/>
        <v>1.815529807736439</v>
      </c>
      <c r="AI42">
        <f t="shared" si="14"/>
        <v>0</v>
      </c>
      <c r="AJ42">
        <f t="shared" si="15"/>
        <v>0</v>
      </c>
      <c r="AK42">
        <f t="shared" si="16"/>
        <v>0</v>
      </c>
      <c r="AL42">
        <f t="shared" si="17"/>
        <v>0</v>
      </c>
      <c r="AM42">
        <f t="shared" si="18"/>
        <v>0</v>
      </c>
      <c r="AN42">
        <f t="shared" si="19"/>
        <v>0</v>
      </c>
      <c r="AO42">
        <f t="shared" si="20"/>
        <v>0</v>
      </c>
      <c r="AP42">
        <f t="shared" si="21"/>
        <v>0</v>
      </c>
      <c r="AQ42">
        <f t="shared" si="22"/>
        <v>1.815529807736439</v>
      </c>
    </row>
    <row r="43" spans="1:43" x14ac:dyDescent="0.25">
      <c r="A43">
        <f t="shared" si="23"/>
        <v>130</v>
      </c>
      <c r="C43">
        <f t="shared" si="3"/>
        <v>3.6694046278764034</v>
      </c>
      <c r="D43">
        <f t="shared" si="3"/>
        <v>1.5576034283137214E-2</v>
      </c>
      <c r="E43">
        <f t="shared" si="3"/>
        <v>4.6450337825588875E-4</v>
      </c>
      <c r="F43">
        <f t="shared" si="3"/>
        <v>4.4580511661508237E-5</v>
      </c>
      <c r="G43">
        <f t="shared" si="3"/>
        <v>1.6484202685407812E-5</v>
      </c>
      <c r="H43">
        <f t="shared" si="3"/>
        <v>7.6585741020589606E-7</v>
      </c>
      <c r="I43">
        <f t="shared" si="3"/>
        <v>1.8884485108578205E-6</v>
      </c>
      <c r="J43">
        <f t="shared" si="3"/>
        <v>4.5759829352957189E-8</v>
      </c>
      <c r="K43">
        <f t="shared" si="3"/>
        <v>3.1659204492250996E-9</v>
      </c>
      <c r="N43">
        <f t="shared" si="4"/>
        <v>1.9312655936191598</v>
      </c>
      <c r="O43">
        <f t="shared" si="5"/>
        <v>8.1979127805985336E-3</v>
      </c>
      <c r="P43">
        <f t="shared" si="6"/>
        <v>2.4447546223994144E-4</v>
      </c>
      <c r="Q43">
        <f t="shared" si="7"/>
        <v>2.3463427190267493E-5</v>
      </c>
      <c r="R43">
        <f t="shared" si="8"/>
        <v>8.6758961502146373E-6</v>
      </c>
      <c r="S43">
        <f t="shared" si="9"/>
        <v>4.0308284747678742E-7</v>
      </c>
      <c r="T43">
        <f t="shared" si="10"/>
        <v>9.9392026887253707E-7</v>
      </c>
      <c r="U43">
        <f t="shared" si="11"/>
        <v>2.4084120712082733E-8</v>
      </c>
      <c r="V43">
        <f t="shared" si="12"/>
        <v>1.6662739206447893E-9</v>
      </c>
      <c r="AH43">
        <f t="shared" si="13"/>
        <v>1.9312655936191598</v>
      </c>
      <c r="AI43">
        <f t="shared" si="14"/>
        <v>0</v>
      </c>
      <c r="AJ43">
        <f t="shared" si="15"/>
        <v>0</v>
      </c>
      <c r="AK43">
        <f t="shared" si="16"/>
        <v>0</v>
      </c>
      <c r="AL43">
        <f t="shared" si="17"/>
        <v>0</v>
      </c>
      <c r="AM43">
        <f t="shared" si="18"/>
        <v>0</v>
      </c>
      <c r="AN43">
        <f t="shared" si="19"/>
        <v>0</v>
      </c>
      <c r="AO43">
        <f t="shared" si="20"/>
        <v>0</v>
      </c>
      <c r="AP43">
        <f t="shared" si="21"/>
        <v>0</v>
      </c>
      <c r="AQ43">
        <f t="shared" si="22"/>
        <v>1.9312655936191598</v>
      </c>
    </row>
    <row r="44" spans="1:43" x14ac:dyDescent="0.25">
      <c r="A44">
        <f t="shared" si="23"/>
        <v>131</v>
      </c>
      <c r="C44">
        <f t="shared" si="3"/>
        <v>3.899639620629749</v>
      </c>
      <c r="D44">
        <f t="shared" si="3"/>
        <v>1.7315339097669722E-2</v>
      </c>
      <c r="E44">
        <f t="shared" si="3"/>
        <v>5.3136606871799377E-4</v>
      </c>
      <c r="F44">
        <f t="shared" si="3"/>
        <v>5.1926023596514734E-5</v>
      </c>
      <c r="G44">
        <f t="shared" si="3"/>
        <v>1.9365447061419641E-5</v>
      </c>
      <c r="H44">
        <f t="shared" si="3"/>
        <v>9.2221910475850412E-7</v>
      </c>
      <c r="I44">
        <f t="shared" si="3"/>
        <v>2.2552472032273553E-6</v>
      </c>
      <c r="J44">
        <f t="shared" si="3"/>
        <v>5.6362444489589882E-8</v>
      </c>
      <c r="K44">
        <f t="shared" si="3"/>
        <v>3.984698561639847E-9</v>
      </c>
      <c r="N44">
        <f t="shared" si="4"/>
        <v>2.052441905594605</v>
      </c>
      <c r="O44">
        <f t="shared" si="5"/>
        <v>9.1133363671945904E-3</v>
      </c>
      <c r="P44">
        <f t="shared" si="6"/>
        <v>2.7966635195683887E-4</v>
      </c>
      <c r="Q44">
        <f t="shared" si="7"/>
        <v>2.7329486103428809E-5</v>
      </c>
      <c r="R44">
        <f t="shared" si="8"/>
        <v>1.0192340558641917E-5</v>
      </c>
      <c r="S44">
        <f t="shared" si="9"/>
        <v>4.8537847618868644E-7</v>
      </c>
      <c r="T44">
        <f t="shared" si="10"/>
        <v>1.1869722122249239E-6</v>
      </c>
      <c r="U44">
        <f t="shared" si="11"/>
        <v>2.9664444468205203E-8</v>
      </c>
      <c r="V44">
        <f t="shared" si="12"/>
        <v>2.0972097692841302E-9</v>
      </c>
      <c r="AH44">
        <f t="shared" si="13"/>
        <v>2.052441905594605</v>
      </c>
      <c r="AI44">
        <f t="shared" si="14"/>
        <v>0</v>
      </c>
      <c r="AJ44">
        <f t="shared" si="15"/>
        <v>0</v>
      </c>
      <c r="AK44">
        <f t="shared" si="16"/>
        <v>0</v>
      </c>
      <c r="AL44">
        <f t="shared" si="17"/>
        <v>0</v>
      </c>
      <c r="AM44">
        <f t="shared" si="18"/>
        <v>0</v>
      </c>
      <c r="AN44">
        <f t="shared" si="19"/>
        <v>0</v>
      </c>
      <c r="AO44">
        <f t="shared" si="20"/>
        <v>0</v>
      </c>
      <c r="AP44">
        <f t="shared" si="21"/>
        <v>0</v>
      </c>
      <c r="AQ44">
        <f t="shared" si="22"/>
        <v>2.052441905594605</v>
      </c>
    </row>
    <row r="45" spans="1:43" x14ac:dyDescent="0.25">
      <c r="A45">
        <f t="shared" si="23"/>
        <v>132</v>
      </c>
      <c r="C45">
        <f t="shared" si="3"/>
        <v>4.1405011216573273</v>
      </c>
      <c r="D45">
        <f t="shared" si="3"/>
        <v>1.9218015101232101E-2</v>
      </c>
      <c r="E45">
        <f t="shared" si="3"/>
        <v>6.0661596570364055E-4</v>
      </c>
      <c r="F45">
        <f t="shared" si="3"/>
        <v>6.0342242719546115E-5</v>
      </c>
      <c r="G45">
        <f t="shared" si="3"/>
        <v>2.2694839472297889E-5</v>
      </c>
      <c r="H45">
        <f t="shared" si="3"/>
        <v>1.1073828485802443E-6</v>
      </c>
      <c r="I45">
        <f t="shared" si="3"/>
        <v>2.6860564928237537E-6</v>
      </c>
      <c r="J45">
        <f t="shared" si="3"/>
        <v>6.9202845243009512E-8</v>
      </c>
      <c r="K45">
        <f t="shared" si="3"/>
        <v>4.9977828247689694E-9</v>
      </c>
      <c r="N45">
        <f t="shared" si="4"/>
        <v>2.1792111166617514</v>
      </c>
      <c r="O45">
        <f t="shared" si="5"/>
        <v>1.0114744790122159E-2</v>
      </c>
      <c r="P45">
        <f t="shared" si="6"/>
        <v>3.1927156089665295E-4</v>
      </c>
      <c r="Q45">
        <f t="shared" si="7"/>
        <v>3.1759075115550585E-5</v>
      </c>
      <c r="R45">
        <f t="shared" si="8"/>
        <v>1.1944652353840995E-5</v>
      </c>
      <c r="S45">
        <f t="shared" si="9"/>
        <v>5.8283307820012856E-7</v>
      </c>
      <c r="T45">
        <f t="shared" si="10"/>
        <v>1.4137139435914494E-6</v>
      </c>
      <c r="U45">
        <f t="shared" si="11"/>
        <v>3.6422550127899742E-8</v>
      </c>
      <c r="V45">
        <f t="shared" si="12"/>
        <v>2.6304120130362999E-9</v>
      </c>
      <c r="AH45">
        <f t="shared" si="13"/>
        <v>2.1792111166617514</v>
      </c>
      <c r="AI45">
        <f t="shared" si="14"/>
        <v>0</v>
      </c>
      <c r="AJ45">
        <f t="shared" si="15"/>
        <v>0</v>
      </c>
      <c r="AK45">
        <f t="shared" si="16"/>
        <v>0</v>
      </c>
      <c r="AL45">
        <f t="shared" si="17"/>
        <v>0</v>
      </c>
      <c r="AM45">
        <f t="shared" si="18"/>
        <v>0</v>
      </c>
      <c r="AN45">
        <f t="shared" si="19"/>
        <v>0</v>
      </c>
      <c r="AO45">
        <f t="shared" si="20"/>
        <v>0</v>
      </c>
      <c r="AP45">
        <f t="shared" si="21"/>
        <v>0</v>
      </c>
      <c r="AQ45">
        <f t="shared" si="22"/>
        <v>2.1792111166617514</v>
      </c>
    </row>
    <row r="46" spans="1:43" x14ac:dyDescent="0.25">
      <c r="A46">
        <f t="shared" si="23"/>
        <v>133</v>
      </c>
      <c r="C46">
        <f t="shared" si="3"/>
        <v>4.3922791527918008</v>
      </c>
      <c r="D46">
        <f t="shared" si="3"/>
        <v>2.1296350920321238E-2</v>
      </c>
      <c r="E46">
        <f t="shared" si="3"/>
        <v>6.9114455655302273E-4</v>
      </c>
      <c r="F46">
        <f t="shared" si="3"/>
        <v>6.9964354278300039E-5</v>
      </c>
      <c r="G46">
        <f t="shared" si="3"/>
        <v>2.6533260384497616E-5</v>
      </c>
      <c r="H46">
        <f t="shared" si="3"/>
        <v>1.3260702385832382E-6</v>
      </c>
      <c r="I46">
        <f t="shared" si="3"/>
        <v>3.1907623802429976E-6</v>
      </c>
      <c r="J46">
        <f t="shared" si="3"/>
        <v>8.4706691221670067E-8</v>
      </c>
      <c r="K46">
        <f t="shared" si="3"/>
        <v>6.247120171456548E-9</v>
      </c>
      <c r="N46">
        <f t="shared" si="4"/>
        <v>2.3117258698904215</v>
      </c>
      <c r="O46">
        <f t="shared" si="5"/>
        <v>1.1208605747537494E-2</v>
      </c>
      <c r="P46">
        <f t="shared" si="6"/>
        <v>3.6376029292264358E-4</v>
      </c>
      <c r="Q46">
        <f t="shared" si="7"/>
        <v>3.6823344357000024E-5</v>
      </c>
      <c r="R46">
        <f t="shared" si="8"/>
        <v>1.3964873886577694E-5</v>
      </c>
      <c r="S46">
        <f t="shared" si="9"/>
        <v>6.9793170451749387E-7</v>
      </c>
      <c r="T46">
        <f t="shared" si="10"/>
        <v>1.6793486211805252E-6</v>
      </c>
      <c r="U46">
        <f t="shared" si="11"/>
        <v>4.4582469064036878E-8</v>
      </c>
      <c r="V46">
        <f t="shared" si="12"/>
        <v>3.2879579849771308E-9</v>
      </c>
      <c r="AH46">
        <f t="shared" si="13"/>
        <v>2.3117258698904215</v>
      </c>
      <c r="AI46">
        <f t="shared" si="14"/>
        <v>0</v>
      </c>
      <c r="AJ46">
        <f t="shared" si="15"/>
        <v>0</v>
      </c>
      <c r="AK46">
        <f t="shared" si="16"/>
        <v>0</v>
      </c>
      <c r="AL46">
        <f t="shared" si="17"/>
        <v>0</v>
      </c>
      <c r="AM46">
        <f t="shared" si="18"/>
        <v>0</v>
      </c>
      <c r="AN46">
        <f t="shared" si="19"/>
        <v>0</v>
      </c>
      <c r="AO46">
        <f t="shared" si="20"/>
        <v>0</v>
      </c>
      <c r="AP46">
        <f t="shared" si="21"/>
        <v>0</v>
      </c>
      <c r="AQ46">
        <f t="shared" si="22"/>
        <v>2.3117258698904215</v>
      </c>
    </row>
    <row r="47" spans="1:43" x14ac:dyDescent="0.25">
      <c r="A47">
        <f t="shared" si="23"/>
        <v>134</v>
      </c>
      <c r="C47">
        <f t="shared" si="3"/>
        <v>4.6552640474040912</v>
      </c>
      <c r="D47">
        <f t="shared" si="3"/>
        <v>2.3563306739199583E-2</v>
      </c>
      <c r="E47">
        <f t="shared" si="3"/>
        <v>7.8592001567569876E-4</v>
      </c>
      <c r="F47">
        <f t="shared" si="3"/>
        <v>8.0941859535809074E-5</v>
      </c>
      <c r="G47">
        <f t="shared" si="3"/>
        <v>3.0948616159619809E-5</v>
      </c>
      <c r="H47">
        <f t="shared" si="3"/>
        <v>1.5836786921089197E-6</v>
      </c>
      <c r="I47">
        <f t="shared" si="3"/>
        <v>3.7805733993510516E-6</v>
      </c>
      <c r="J47">
        <f t="shared" si="3"/>
        <v>1.0337157427103176E-7</v>
      </c>
      <c r="K47">
        <f t="shared" si="3"/>
        <v>7.7828029453985731E-9</v>
      </c>
      <c r="N47">
        <f t="shared" si="4"/>
        <v>2.450138972317943</v>
      </c>
      <c r="O47">
        <f t="shared" si="5"/>
        <v>1.2401740389052413E-2</v>
      </c>
      <c r="P47">
        <f t="shared" si="6"/>
        <v>4.1364211351352571E-4</v>
      </c>
      <c r="Q47">
        <f t="shared" si="7"/>
        <v>4.2600978703057411E-5</v>
      </c>
      <c r="R47">
        <f t="shared" si="8"/>
        <v>1.6288745347168321E-5</v>
      </c>
      <c r="S47">
        <f t="shared" si="9"/>
        <v>8.3351510110995777E-7</v>
      </c>
      <c r="T47">
        <f t="shared" si="10"/>
        <v>1.989775473342659E-6</v>
      </c>
      <c r="U47">
        <f t="shared" si="11"/>
        <v>5.4406091721595663E-8</v>
      </c>
      <c r="V47">
        <f t="shared" si="12"/>
        <v>4.0962120765255652E-9</v>
      </c>
      <c r="AH47">
        <f t="shared" si="13"/>
        <v>2.450138972317943</v>
      </c>
      <c r="AI47">
        <f t="shared" si="14"/>
        <v>0</v>
      </c>
      <c r="AJ47">
        <f t="shared" si="15"/>
        <v>0</v>
      </c>
      <c r="AK47">
        <f t="shared" si="16"/>
        <v>0</v>
      </c>
      <c r="AL47">
        <f t="shared" si="17"/>
        <v>0</v>
      </c>
      <c r="AM47">
        <f t="shared" si="18"/>
        <v>0</v>
      </c>
      <c r="AN47">
        <f t="shared" si="19"/>
        <v>0</v>
      </c>
      <c r="AO47">
        <f t="shared" si="20"/>
        <v>0</v>
      </c>
      <c r="AP47">
        <f t="shared" si="21"/>
        <v>0</v>
      </c>
      <c r="AQ47">
        <f t="shared" si="22"/>
        <v>2.450138972317943</v>
      </c>
    </row>
    <row r="48" spans="1:43" x14ac:dyDescent="0.25">
      <c r="A48">
        <f t="shared" si="23"/>
        <v>135</v>
      </c>
      <c r="C48">
        <f t="shared" si="3"/>
        <v>4.9297462517048176</v>
      </c>
      <c r="D48">
        <f t="shared" si="3"/>
        <v>2.6032534273594199E-2</v>
      </c>
      <c r="E48">
        <f t="shared" si="3"/>
        <v>8.9199208402780021E-4</v>
      </c>
      <c r="F48">
        <f t="shared" si="3"/>
        <v>9.3439778688062325E-5</v>
      </c>
      <c r="G48">
        <f t="shared" si="3"/>
        <v>3.6016497021918341E-5</v>
      </c>
      <c r="H48">
        <f t="shared" si="3"/>
        <v>1.8863635172853224E-6</v>
      </c>
      <c r="I48">
        <f t="shared" si="3"/>
        <v>4.468168872082177E-6</v>
      </c>
      <c r="J48">
        <f t="shared" si="3"/>
        <v>1.2577760100061832E-7</v>
      </c>
      <c r="K48">
        <f t="shared" si="3"/>
        <v>9.6644700243142832E-9</v>
      </c>
      <c r="N48">
        <f t="shared" si="4"/>
        <v>2.5946032903709568</v>
      </c>
      <c r="O48">
        <f t="shared" si="5"/>
        <v>1.3701333828207474E-2</v>
      </c>
      <c r="P48">
        <f t="shared" si="6"/>
        <v>4.6946951790936858E-4</v>
      </c>
      <c r="Q48">
        <f t="shared" si="7"/>
        <v>4.9178830888453854E-5</v>
      </c>
      <c r="R48">
        <f t="shared" si="8"/>
        <v>1.8956051064167549E-5</v>
      </c>
      <c r="S48">
        <f t="shared" si="9"/>
        <v>9.928229038343802E-7</v>
      </c>
      <c r="T48">
        <f t="shared" si="10"/>
        <v>2.3516678274116721E-6</v>
      </c>
      <c r="U48">
        <f t="shared" si="11"/>
        <v>6.6198737368746484E-8</v>
      </c>
      <c r="V48">
        <f t="shared" si="12"/>
        <v>5.0865631706917278E-9</v>
      </c>
      <c r="AH48">
        <f t="shared" si="13"/>
        <v>2.5946032903709568</v>
      </c>
      <c r="AI48">
        <f t="shared" si="14"/>
        <v>0</v>
      </c>
      <c r="AJ48">
        <f t="shared" si="15"/>
        <v>0</v>
      </c>
      <c r="AK48">
        <f t="shared" si="16"/>
        <v>0</v>
      </c>
      <c r="AL48">
        <f t="shared" si="17"/>
        <v>0</v>
      </c>
      <c r="AM48">
        <f t="shared" si="18"/>
        <v>0</v>
      </c>
      <c r="AN48">
        <f t="shared" si="19"/>
        <v>0</v>
      </c>
      <c r="AO48">
        <f t="shared" si="20"/>
        <v>0</v>
      </c>
      <c r="AP48">
        <f t="shared" si="21"/>
        <v>0</v>
      </c>
      <c r="AQ48">
        <f t="shared" si="22"/>
        <v>2.5946032903709568</v>
      </c>
    </row>
    <row r="49" spans="1:43" x14ac:dyDescent="0.25">
      <c r="A49">
        <f t="shared" si="23"/>
        <v>136</v>
      </c>
      <c r="C49">
        <f t="shared" si="3"/>
        <v>5.2160161291878095</v>
      </c>
      <c r="D49">
        <f t="shared" si="3"/>
        <v>2.8718396493472305E-2</v>
      </c>
      <c r="E49">
        <f t="shared" si="3"/>
        <v>1.010497126006336E-3</v>
      </c>
      <c r="F49">
        <f t="shared" si="3"/>
        <v>1.0763992492184761E-4</v>
      </c>
      <c r="G49">
        <f t="shared" si="3"/>
        <v>4.1820880688864096E-5</v>
      </c>
      <c r="H49">
        <f t="shared" si="3"/>
        <v>2.2411280405531262E-6</v>
      </c>
      <c r="I49">
        <f t="shared" si="3"/>
        <v>5.2678602996794459E-6</v>
      </c>
      <c r="J49">
        <f t="shared" si="3"/>
        <v>1.5259928915016543E-7</v>
      </c>
      <c r="K49">
        <f t="shared" si="3"/>
        <v>1.1962916776706936E-8</v>
      </c>
      <c r="N49">
        <f t="shared" si="4"/>
        <v>2.7452716469409526</v>
      </c>
      <c r="O49">
        <f t="shared" si="5"/>
        <v>1.511494552288016E-2</v>
      </c>
      <c r="P49">
        <f t="shared" si="6"/>
        <v>5.3184059263491369E-4</v>
      </c>
      <c r="Q49">
        <f t="shared" si="7"/>
        <v>5.6652592064130327E-5</v>
      </c>
      <c r="R49">
        <f t="shared" si="8"/>
        <v>2.2010989836244261E-5</v>
      </c>
      <c r="S49">
        <f t="shared" si="9"/>
        <v>1.1795410739753295E-6</v>
      </c>
      <c r="T49">
        <f t="shared" si="10"/>
        <v>2.7725580524628665E-6</v>
      </c>
      <c r="U49">
        <f t="shared" si="11"/>
        <v>8.0315415342192336E-8</v>
      </c>
      <c r="V49">
        <f t="shared" si="12"/>
        <v>6.2962719877404931E-9</v>
      </c>
      <c r="AH49">
        <f t="shared" si="13"/>
        <v>2.7452716469409526</v>
      </c>
      <c r="AI49">
        <f t="shared" si="14"/>
        <v>0</v>
      </c>
      <c r="AJ49">
        <f t="shared" si="15"/>
        <v>0</v>
      </c>
      <c r="AK49">
        <f t="shared" si="16"/>
        <v>0</v>
      </c>
      <c r="AL49">
        <f t="shared" si="17"/>
        <v>0</v>
      </c>
      <c r="AM49">
        <f t="shared" si="18"/>
        <v>0</v>
      </c>
      <c r="AN49">
        <f t="shared" si="19"/>
        <v>0</v>
      </c>
      <c r="AO49">
        <f t="shared" si="20"/>
        <v>0</v>
      </c>
      <c r="AP49">
        <f t="shared" si="21"/>
        <v>0</v>
      </c>
      <c r="AQ49">
        <f t="shared" si="22"/>
        <v>2.7452716469409526</v>
      </c>
    </row>
    <row r="50" spans="1:43" x14ac:dyDescent="0.25">
      <c r="A50">
        <f t="shared" si="23"/>
        <v>137</v>
      </c>
      <c r="C50">
        <f t="shared" si="3"/>
        <v>5.5143637684416316</v>
      </c>
      <c r="D50">
        <f t="shared" si="3"/>
        <v>3.1635987058674986E-2</v>
      </c>
      <c r="E50">
        <f t="shared" si="3"/>
        <v>1.1426633620734749E-3</v>
      </c>
      <c r="F50">
        <f t="shared" si="3"/>
        <v>1.2374225149450966E-4</v>
      </c>
      <c r="G50">
        <f t="shared" si="3"/>
        <v>4.8454883461405825E-5</v>
      </c>
      <c r="H50">
        <f t="shared" si="3"/>
        <v>2.6559223704732148E-6</v>
      </c>
      <c r="I50">
        <f t="shared" si="3"/>
        <v>6.1957666974241279E-6</v>
      </c>
      <c r="J50">
        <f t="shared" si="3"/>
        <v>1.8461890818751428E-7</v>
      </c>
      <c r="K50">
        <f t="shared" si="3"/>
        <v>1.4761939899582703E-8</v>
      </c>
      <c r="N50">
        <f t="shared" si="4"/>
        <v>2.9022967202324379</v>
      </c>
      <c r="O50">
        <f t="shared" si="5"/>
        <v>1.6650519504565784E-2</v>
      </c>
      <c r="P50">
        <f t="shared" si="6"/>
        <v>6.014017695123552E-4</v>
      </c>
      <c r="Q50">
        <f t="shared" si="7"/>
        <v>6.5127500786584037E-5</v>
      </c>
      <c r="R50">
        <f t="shared" si="8"/>
        <v>2.5502570242845173E-5</v>
      </c>
      <c r="S50">
        <f t="shared" si="9"/>
        <v>1.3978538791964289E-6</v>
      </c>
      <c r="T50">
        <f t="shared" si="10"/>
        <v>3.260929840749541E-6</v>
      </c>
      <c r="U50">
        <f t="shared" si="11"/>
        <v>9.716784641448121E-8</v>
      </c>
      <c r="V50">
        <f t="shared" si="12"/>
        <v>7.7694420524119489E-9</v>
      </c>
      <c r="AH50">
        <f t="shared" si="13"/>
        <v>2.9022967202324379</v>
      </c>
      <c r="AI50">
        <f t="shared" si="14"/>
        <v>0</v>
      </c>
      <c r="AJ50">
        <f t="shared" si="15"/>
        <v>0</v>
      </c>
      <c r="AK50">
        <f t="shared" si="16"/>
        <v>0</v>
      </c>
      <c r="AL50">
        <f t="shared" si="17"/>
        <v>0</v>
      </c>
      <c r="AM50">
        <f t="shared" si="18"/>
        <v>0</v>
      </c>
      <c r="AN50">
        <f t="shared" si="19"/>
        <v>0</v>
      </c>
      <c r="AO50">
        <f t="shared" si="20"/>
        <v>0</v>
      </c>
      <c r="AP50">
        <f t="shared" si="21"/>
        <v>0</v>
      </c>
      <c r="AQ50">
        <f t="shared" si="22"/>
        <v>2.9022967202324379</v>
      </c>
    </row>
    <row r="51" spans="1:43" x14ac:dyDescent="0.25">
      <c r="A51">
        <f t="shared" si="23"/>
        <v>138</v>
      </c>
      <c r="C51">
        <f t="shared" si="3"/>
        <v>5.8250787945368385</v>
      </c>
      <c r="D51">
        <f t="shared" si="3"/>
        <v>3.4801149432009307E-2</v>
      </c>
      <c r="E51">
        <f t="shared" si="3"/>
        <v>1.2898162749687349E-3</v>
      </c>
      <c r="F51">
        <f t="shared" si="3"/>
        <v>1.4196627362036531E-4</v>
      </c>
      <c r="G51">
        <f t="shared" si="3"/>
        <v>5.6021560545845754E-5</v>
      </c>
      <c r="H51">
        <f t="shared" si="3"/>
        <v>3.1397513990526981E-6</v>
      </c>
      <c r="I51">
        <f t="shared" si="3"/>
        <v>7.2700046994684194E-6</v>
      </c>
      <c r="J51">
        <f t="shared" si="3"/>
        <v>2.2274140371749183E-7</v>
      </c>
      <c r="K51">
        <f t="shared" si="3"/>
        <v>1.8160445735982228E-8</v>
      </c>
      <c r="N51">
        <f t="shared" si="4"/>
        <v>3.0658309444930731</v>
      </c>
      <c r="O51">
        <f t="shared" si="5"/>
        <v>1.8316394437899636E-2</v>
      </c>
      <c r="P51">
        <f t="shared" si="6"/>
        <v>6.7885067103617633E-4</v>
      </c>
      <c r="Q51">
        <f t="shared" si="7"/>
        <v>7.4719091379139648E-5</v>
      </c>
      <c r="R51">
        <f t="shared" si="8"/>
        <v>2.9485031866234609E-5</v>
      </c>
      <c r="S51">
        <f t="shared" si="9"/>
        <v>1.6525007363435254E-6</v>
      </c>
      <c r="T51">
        <f t="shared" si="10"/>
        <v>3.8263182628781153E-6</v>
      </c>
      <c r="U51">
        <f t="shared" si="11"/>
        <v>1.1723231774604834E-7</v>
      </c>
      <c r="V51">
        <f t="shared" si="12"/>
        <v>9.5581293347274891E-9</v>
      </c>
      <c r="AH51">
        <f t="shared" si="13"/>
        <v>3.0658309444930731</v>
      </c>
      <c r="AI51">
        <f t="shared" si="14"/>
        <v>0</v>
      </c>
      <c r="AJ51">
        <f t="shared" si="15"/>
        <v>0</v>
      </c>
      <c r="AK51">
        <f t="shared" si="16"/>
        <v>0</v>
      </c>
      <c r="AL51">
        <f t="shared" si="17"/>
        <v>0</v>
      </c>
      <c r="AM51">
        <f t="shared" si="18"/>
        <v>0</v>
      </c>
      <c r="AN51">
        <f t="shared" si="19"/>
        <v>0</v>
      </c>
      <c r="AO51">
        <f t="shared" si="20"/>
        <v>0</v>
      </c>
      <c r="AP51">
        <f t="shared" si="21"/>
        <v>0</v>
      </c>
      <c r="AQ51">
        <f t="shared" si="22"/>
        <v>3.0658309444930731</v>
      </c>
    </row>
    <row r="52" spans="1:43" x14ac:dyDescent="0.25">
      <c r="A52">
        <f t="shared" si="23"/>
        <v>139</v>
      </c>
      <c r="C52">
        <f t="shared" si="3"/>
        <v>6.1484501841793398</v>
      </c>
      <c r="D52">
        <f t="shared" si="3"/>
        <v>3.8230495635306533E-2</v>
      </c>
      <c r="E52">
        <f t="shared" si="3"/>
        <v>1.4533841869153337E-3</v>
      </c>
      <c r="F52">
        <f t="shared" si="3"/>
        <v>1.6255256684353728E-4</v>
      </c>
      <c r="G52">
        <f t="shared" si="3"/>
        <v>6.4634757348142348E-5</v>
      </c>
      <c r="H52">
        <f t="shared" si="3"/>
        <v>3.7027926633112699E-6</v>
      </c>
      <c r="I52">
        <f t="shared" si="3"/>
        <v>8.5108942783011997E-6</v>
      </c>
      <c r="J52">
        <f t="shared" si="3"/>
        <v>2.6801105475607631E-7</v>
      </c>
      <c r="K52">
        <f t="shared" si="3"/>
        <v>2.2274853391090284E-8</v>
      </c>
      <c r="N52">
        <f t="shared" si="4"/>
        <v>3.2360264127259684</v>
      </c>
      <c r="O52">
        <f t="shared" si="5"/>
        <v>2.0121313492266597E-2</v>
      </c>
      <c r="P52">
        <f t="shared" si="6"/>
        <v>7.6493904574491249E-4</v>
      </c>
      <c r="Q52">
        <f t="shared" si="7"/>
        <v>8.5553982549230155E-5</v>
      </c>
      <c r="R52">
        <f t="shared" si="8"/>
        <v>3.4018293341127551E-5</v>
      </c>
      <c r="S52">
        <f t="shared" si="9"/>
        <v>1.9488382438480369E-6</v>
      </c>
      <c r="T52">
        <f t="shared" si="10"/>
        <v>4.4794180412111581E-6</v>
      </c>
      <c r="U52">
        <f t="shared" si="11"/>
        <v>1.4105844987161912E-7</v>
      </c>
      <c r="V52">
        <f t="shared" si="12"/>
        <v>1.1723607047942255E-8</v>
      </c>
      <c r="AH52">
        <f t="shared" si="13"/>
        <v>3.2360264127259684</v>
      </c>
      <c r="AI52">
        <f t="shared" si="14"/>
        <v>0</v>
      </c>
      <c r="AJ52">
        <f t="shared" si="15"/>
        <v>0</v>
      </c>
      <c r="AK52">
        <f t="shared" si="16"/>
        <v>0</v>
      </c>
      <c r="AL52">
        <f t="shared" si="17"/>
        <v>0</v>
      </c>
      <c r="AM52">
        <f t="shared" si="18"/>
        <v>0</v>
      </c>
      <c r="AN52">
        <f t="shared" si="19"/>
        <v>0</v>
      </c>
      <c r="AO52">
        <f t="shared" si="20"/>
        <v>0</v>
      </c>
      <c r="AP52">
        <f t="shared" si="21"/>
        <v>0</v>
      </c>
      <c r="AQ52">
        <f t="shared" si="22"/>
        <v>3.2360264127259684</v>
      </c>
    </row>
    <row r="53" spans="1:43" x14ac:dyDescent="0.25">
      <c r="A53">
        <f t="shared" si="23"/>
        <v>140</v>
      </c>
      <c r="C53">
        <f t="shared" si="3"/>
        <v>6.4847660848030797</v>
      </c>
      <c r="D53">
        <f t="shared" si="3"/>
        <v>4.1941424614949749E-2</v>
      </c>
      <c r="E53">
        <f t="shared" si="3"/>
        <v>1.6349040047799889E-3</v>
      </c>
      <c r="F53">
        <f t="shared" si="3"/>
        <v>1.8576434346434363E-4</v>
      </c>
      <c r="G53">
        <f t="shared" si="3"/>
        <v>7.4420013443964226E-5</v>
      </c>
      <c r="H53">
        <f t="shared" si="3"/>
        <v>4.356524710542936E-6</v>
      </c>
      <c r="I53">
        <f t="shared" si="3"/>
        <v>9.9411809395115734E-6</v>
      </c>
      <c r="J53">
        <f t="shared" si="3"/>
        <v>3.216300226675432E-7</v>
      </c>
      <c r="K53">
        <f t="shared" si="3"/>
        <v>2.7241826857159932E-8</v>
      </c>
      <c r="N53">
        <f t="shared" si="4"/>
        <v>3.4130347814753055</v>
      </c>
      <c r="O53">
        <f t="shared" si="5"/>
        <v>2.207443400786829E-2</v>
      </c>
      <c r="P53">
        <f t="shared" si="6"/>
        <v>8.6047579198946791E-4</v>
      </c>
      <c r="Q53">
        <f t="shared" si="7"/>
        <v>9.7770707086496648E-5</v>
      </c>
      <c r="R53">
        <f t="shared" si="8"/>
        <v>3.9168428128402225E-5</v>
      </c>
      <c r="S53">
        <f t="shared" si="9"/>
        <v>2.2929077423910192E-6</v>
      </c>
      <c r="T53">
        <f t="shared" si="10"/>
        <v>5.2322004944797755E-6</v>
      </c>
      <c r="U53">
        <f t="shared" si="11"/>
        <v>1.6927895929870696E-7</v>
      </c>
      <c r="V53">
        <f t="shared" si="12"/>
        <v>1.4337803609031544E-8</v>
      </c>
      <c r="AH53">
        <f t="shared" si="13"/>
        <v>3.4130347814753055</v>
      </c>
      <c r="AI53">
        <f t="shared" si="14"/>
        <v>0</v>
      </c>
      <c r="AJ53">
        <f t="shared" si="15"/>
        <v>0</v>
      </c>
      <c r="AK53">
        <f t="shared" si="16"/>
        <v>0</v>
      </c>
      <c r="AL53">
        <f t="shared" si="17"/>
        <v>0</v>
      </c>
      <c r="AM53">
        <f t="shared" si="18"/>
        <v>0</v>
      </c>
      <c r="AN53">
        <f t="shared" si="19"/>
        <v>0</v>
      </c>
      <c r="AO53">
        <f t="shared" si="20"/>
        <v>0</v>
      </c>
      <c r="AP53">
        <f t="shared" si="21"/>
        <v>0</v>
      </c>
      <c r="AQ53">
        <f t="shared" si="22"/>
        <v>3.4130347814753055</v>
      </c>
    </row>
    <row r="54" spans="1:43" x14ac:dyDescent="0.25">
      <c r="A54">
        <f t="shared" si="23"/>
        <v>141</v>
      </c>
      <c r="C54">
        <f t="shared" ref="C54:K82" si="24">C$5/100*EXP(5.372697*(1+C$8)*(1-(C$2+273.15)/$A54))</f>
        <v>6.8343136377587106</v>
      </c>
      <c r="D54">
        <f t="shared" si="24"/>
        <v>4.5952140184449118E-2</v>
      </c>
      <c r="E54">
        <f t="shared" si="24"/>
        <v>1.8360271297053461E-3</v>
      </c>
      <c r="F54">
        <f t="shared" si="24"/>
        <v>2.1188910846644551E-4</v>
      </c>
      <c r="G54">
        <f t="shared" si="24"/>
        <v>8.5515520883999762E-5</v>
      </c>
      <c r="H54">
        <f t="shared" si="24"/>
        <v>5.1138666305977407E-6</v>
      </c>
      <c r="I54">
        <f t="shared" si="24"/>
        <v>1.158627526675057E-5</v>
      </c>
      <c r="J54">
        <f t="shared" si="24"/>
        <v>3.8497896055128719E-7</v>
      </c>
      <c r="K54">
        <f t="shared" si="24"/>
        <v>3.3221373423003562E-8</v>
      </c>
      <c r="N54">
        <f t="shared" si="4"/>
        <v>3.5970071777677424</v>
      </c>
      <c r="O54">
        <f t="shared" si="5"/>
        <v>2.4185336939183746E-2</v>
      </c>
      <c r="P54">
        <f t="shared" si="6"/>
        <v>9.6633006826597171E-4</v>
      </c>
      <c r="Q54">
        <f t="shared" si="7"/>
        <v>1.1152058340339237E-4</v>
      </c>
      <c r="R54">
        <f t="shared" si="8"/>
        <v>4.5008168886315665E-5</v>
      </c>
      <c r="S54">
        <f t="shared" si="9"/>
        <v>2.6915087529461794E-6</v>
      </c>
      <c r="T54">
        <f t="shared" si="10"/>
        <v>6.0980396140792474E-6</v>
      </c>
      <c r="U54">
        <f t="shared" si="11"/>
        <v>2.0262050555330906E-7</v>
      </c>
      <c r="V54">
        <f t="shared" si="12"/>
        <v>1.7484933380528191E-8</v>
      </c>
      <c r="AH54">
        <f t="shared" si="13"/>
        <v>3.5970071777677424</v>
      </c>
      <c r="AI54">
        <f t="shared" si="14"/>
        <v>0</v>
      </c>
      <c r="AJ54">
        <f t="shared" si="15"/>
        <v>0</v>
      </c>
      <c r="AK54">
        <f t="shared" si="16"/>
        <v>0</v>
      </c>
      <c r="AL54">
        <f t="shared" si="17"/>
        <v>0</v>
      </c>
      <c r="AM54">
        <f t="shared" si="18"/>
        <v>0</v>
      </c>
      <c r="AN54">
        <f t="shared" si="19"/>
        <v>0</v>
      </c>
      <c r="AO54">
        <f t="shared" si="20"/>
        <v>0</v>
      </c>
      <c r="AP54">
        <f t="shared" si="21"/>
        <v>0</v>
      </c>
      <c r="AQ54">
        <f t="shared" si="22"/>
        <v>3.5970071777677424</v>
      </c>
    </row>
    <row r="55" spans="1:43" x14ac:dyDescent="0.25">
      <c r="A55">
        <f t="shared" si="23"/>
        <v>142</v>
      </c>
      <c r="C55">
        <f t="shared" si="24"/>
        <v>7.1973788057388388</v>
      </c>
      <c r="D55">
        <f t="shared" si="24"/>
        <v>5.0281668512790985E-2</v>
      </c>
      <c r="E55">
        <f t="shared" si="24"/>
        <v>2.0585255273019359E-3</v>
      </c>
      <c r="F55">
        <f t="shared" si="24"/>
        <v>2.4124039626516227E-4</v>
      </c>
      <c r="G55">
        <f t="shared" si="24"/>
        <v>9.8073138443940944E-5</v>
      </c>
      <c r="H55">
        <f t="shared" si="24"/>
        <v>5.9893294374036768E-6</v>
      </c>
      <c r="I55">
        <f t="shared" si="24"/>
        <v>1.3474510704015182E-5</v>
      </c>
      <c r="J55">
        <f t="shared" si="24"/>
        <v>4.5963986207503095E-7</v>
      </c>
      <c r="K55">
        <f t="shared" si="24"/>
        <v>4.0400348885134709E-8</v>
      </c>
      <c r="N55">
        <f t="shared" si="4"/>
        <v>3.7880941082835995</v>
      </c>
      <c r="O55">
        <f t="shared" si="5"/>
        <v>2.6464036059363677E-2</v>
      </c>
      <c r="P55">
        <f t="shared" si="6"/>
        <v>1.0834344880536505E-3</v>
      </c>
      <c r="Q55">
        <f t="shared" si="7"/>
        <v>1.269686296132433E-4</v>
      </c>
      <c r="R55">
        <f t="shared" si="8"/>
        <v>5.1617441286284712E-5</v>
      </c>
      <c r="S55">
        <f t="shared" si="9"/>
        <v>3.1522786512650934E-6</v>
      </c>
      <c r="T55">
        <f t="shared" si="10"/>
        <v>7.0918477389553589E-6</v>
      </c>
      <c r="U55">
        <f t="shared" si="11"/>
        <v>2.4191571688159524E-7</v>
      </c>
      <c r="V55">
        <f t="shared" si="12"/>
        <v>2.1263341518491955E-8</v>
      </c>
      <c r="AH55">
        <f t="shared" si="13"/>
        <v>3.7880941082835995</v>
      </c>
      <c r="AI55">
        <f t="shared" si="14"/>
        <v>0</v>
      </c>
      <c r="AJ55">
        <f t="shared" si="15"/>
        <v>0</v>
      </c>
      <c r="AK55">
        <f t="shared" si="16"/>
        <v>0</v>
      </c>
      <c r="AL55">
        <f t="shared" si="17"/>
        <v>0</v>
      </c>
      <c r="AM55">
        <f t="shared" si="18"/>
        <v>0</v>
      </c>
      <c r="AN55">
        <f t="shared" si="19"/>
        <v>0</v>
      </c>
      <c r="AO55">
        <f t="shared" si="20"/>
        <v>0</v>
      </c>
      <c r="AP55">
        <f t="shared" si="21"/>
        <v>0</v>
      </c>
      <c r="AQ55">
        <f t="shared" si="22"/>
        <v>3.7880941082835995</v>
      </c>
    </row>
    <row r="56" spans="1:43" x14ac:dyDescent="0.25">
      <c r="A56">
        <f t="shared" si="23"/>
        <v>143</v>
      </c>
      <c r="C56">
        <f t="shared" si="24"/>
        <v>7.5742462045651342</v>
      </c>
      <c r="D56">
        <f t="shared" si="24"/>
        <v>5.4949875128499019E-2</v>
      </c>
      <c r="E56">
        <f t="shared" si="24"/>
        <v>2.3042979540644614E-3</v>
      </c>
      <c r="F56">
        <f t="shared" si="24"/>
        <v>2.7415958946411245E-4</v>
      </c>
      <c r="G56">
        <f t="shared" si="24"/>
        <v>1.1225946337232735E-4</v>
      </c>
      <c r="H56">
        <f t="shared" si="24"/>
        <v>6.9991799997621651E-6</v>
      </c>
      <c r="I56">
        <f t="shared" si="24"/>
        <v>1.5637420472485046E-5</v>
      </c>
      <c r="J56">
        <f t="shared" si="24"/>
        <v>5.4742133915501629E-7</v>
      </c>
      <c r="K56">
        <f t="shared" si="24"/>
        <v>4.8996413495821886E-8</v>
      </c>
      <c r="N56">
        <f t="shared" si="4"/>
        <v>3.9864453708237551</v>
      </c>
      <c r="O56">
        <f t="shared" si="5"/>
        <v>2.8920986909736327E-2</v>
      </c>
      <c r="P56">
        <f t="shared" si="6"/>
        <v>1.2127883968760323E-3</v>
      </c>
      <c r="Q56">
        <f t="shared" si="7"/>
        <v>1.4429452077058551E-4</v>
      </c>
      <c r="R56">
        <f t="shared" si="8"/>
        <v>5.9083928090698609E-5</v>
      </c>
      <c r="S56">
        <f t="shared" si="9"/>
        <v>3.6837789472432452E-6</v>
      </c>
      <c r="T56">
        <f t="shared" si="10"/>
        <v>8.230221301307919E-6</v>
      </c>
      <c r="U56">
        <f t="shared" si="11"/>
        <v>2.8811649429211387E-7</v>
      </c>
      <c r="V56">
        <f t="shared" si="12"/>
        <v>2.5787586050432573E-8</v>
      </c>
      <c r="AH56">
        <f t="shared" si="13"/>
        <v>3.9864453708237551</v>
      </c>
      <c r="AI56">
        <f t="shared" si="14"/>
        <v>0</v>
      </c>
      <c r="AJ56">
        <f t="shared" si="15"/>
        <v>0</v>
      </c>
      <c r="AK56">
        <f t="shared" si="16"/>
        <v>0</v>
      </c>
      <c r="AL56">
        <f t="shared" si="17"/>
        <v>0</v>
      </c>
      <c r="AM56">
        <f t="shared" si="18"/>
        <v>0</v>
      </c>
      <c r="AN56">
        <f t="shared" si="19"/>
        <v>0</v>
      </c>
      <c r="AO56">
        <f t="shared" si="20"/>
        <v>0</v>
      </c>
      <c r="AP56">
        <f t="shared" si="21"/>
        <v>0</v>
      </c>
      <c r="AQ56">
        <f t="shared" si="22"/>
        <v>3.9864453708237551</v>
      </c>
    </row>
    <row r="57" spans="1:43" x14ac:dyDescent="0.25">
      <c r="A57">
        <f t="shared" si="23"/>
        <v>144</v>
      </c>
      <c r="C57">
        <f t="shared" si="24"/>
        <v>7.9651989394475828</v>
      </c>
      <c r="D57">
        <f t="shared" si="24"/>
        <v>5.9977481410618844E-2</v>
      </c>
      <c r="E57">
        <f t="shared" si="24"/>
        <v>2.5753763352658757E-3</v>
      </c>
      <c r="F57">
        <f t="shared" si="24"/>
        <v>3.1101782066811741E-4</v>
      </c>
      <c r="G57">
        <f t="shared" si="24"/>
        <v>1.2825696212717067E-4</v>
      </c>
      <c r="H57">
        <f t="shared" si="24"/>
        <v>8.1616182380774402E-6</v>
      </c>
      <c r="I57">
        <f t="shared" si="24"/>
        <v>1.8110034527037243E-5</v>
      </c>
      <c r="J57">
        <f t="shared" si="24"/>
        <v>6.50386528452694E-7</v>
      </c>
      <c r="K57">
        <f t="shared" si="24"/>
        <v>5.9262486178587217E-8</v>
      </c>
      <c r="N57">
        <f t="shared" si="4"/>
        <v>4.1922099681303067</v>
      </c>
      <c r="O57">
        <f t="shared" si="5"/>
        <v>3.1567095479273076E-2</v>
      </c>
      <c r="P57">
        <f t="shared" si="6"/>
        <v>1.355461229087303E-3</v>
      </c>
      <c r="Q57">
        <f t="shared" si="7"/>
        <v>1.6369358982532497E-4</v>
      </c>
      <c r="R57">
        <f t="shared" si="8"/>
        <v>6.7503664277458256E-5</v>
      </c>
      <c r="S57">
        <f t="shared" si="9"/>
        <v>4.2955885463565481E-6</v>
      </c>
      <c r="T57">
        <f t="shared" si="10"/>
        <v>9.5315971194932863E-6</v>
      </c>
      <c r="U57">
        <f t="shared" si="11"/>
        <v>3.4230869918562843E-7</v>
      </c>
      <c r="V57">
        <f t="shared" si="12"/>
        <v>3.1190782199256429E-8</v>
      </c>
      <c r="AH57">
        <f t="shared" si="13"/>
        <v>4.1922099681303067</v>
      </c>
      <c r="AI57">
        <f t="shared" si="14"/>
        <v>0</v>
      </c>
      <c r="AJ57">
        <f t="shared" si="15"/>
        <v>0</v>
      </c>
      <c r="AK57">
        <f t="shared" si="16"/>
        <v>0</v>
      </c>
      <c r="AL57">
        <f t="shared" si="17"/>
        <v>0</v>
      </c>
      <c r="AM57">
        <f t="shared" si="18"/>
        <v>0</v>
      </c>
      <c r="AN57">
        <f t="shared" si="19"/>
        <v>0</v>
      </c>
      <c r="AO57">
        <f t="shared" si="20"/>
        <v>0</v>
      </c>
      <c r="AP57">
        <f t="shared" si="21"/>
        <v>0</v>
      </c>
      <c r="AQ57">
        <f t="shared" si="22"/>
        <v>4.1922099681303067</v>
      </c>
    </row>
    <row r="58" spans="1:43" x14ac:dyDescent="0.25">
      <c r="A58">
        <f t="shared" si="23"/>
        <v>145</v>
      </c>
      <c r="C58">
        <f t="shared" si="24"/>
        <v>8.3705184458118005</v>
      </c>
      <c r="D58">
        <f t="shared" si="24"/>
        <v>6.5386080539162533E-2</v>
      </c>
      <c r="E58">
        <f t="shared" si="24"/>
        <v>2.873932289184364E-3</v>
      </c>
      <c r="F58">
        <f t="shared" si="24"/>
        <v>3.5221795825561959E-4</v>
      </c>
      <c r="G58">
        <f t="shared" si="24"/>
        <v>1.4626516152416527E-4</v>
      </c>
      <c r="H58">
        <f t="shared" si="24"/>
        <v>9.4969683190167719E-6</v>
      </c>
      <c r="I58">
        <f t="shared" si="24"/>
        <v>2.0931197463156639E-5</v>
      </c>
      <c r="J58">
        <f t="shared" si="24"/>
        <v>7.7088383736048507E-7</v>
      </c>
      <c r="K58">
        <f t="shared" si="24"/>
        <v>7.1491748313441659E-8</v>
      </c>
      <c r="N58">
        <f t="shared" si="4"/>
        <v>4.4055360241114743</v>
      </c>
      <c r="O58">
        <f t="shared" si="5"/>
        <v>3.4413726599559227E-2</v>
      </c>
      <c r="P58">
        <f t="shared" si="6"/>
        <v>1.5125959416759812E-3</v>
      </c>
      <c r="Q58">
        <f t="shared" si="7"/>
        <v>1.8537787276611559E-4</v>
      </c>
      <c r="R58">
        <f t="shared" si="8"/>
        <v>7.6981663960086984E-5</v>
      </c>
      <c r="S58">
        <f t="shared" si="9"/>
        <v>4.9984043784298801E-6</v>
      </c>
      <c r="T58">
        <f t="shared" si="10"/>
        <v>1.1016419717450862E-5</v>
      </c>
      <c r="U58">
        <f t="shared" si="11"/>
        <v>4.0572833545288688E-7</v>
      </c>
      <c r="V58">
        <f t="shared" si="12"/>
        <v>3.7627235954442981E-8</v>
      </c>
      <c r="AH58">
        <f t="shared" si="13"/>
        <v>4.4055360241114743</v>
      </c>
      <c r="AI58">
        <f t="shared" si="14"/>
        <v>0</v>
      </c>
      <c r="AJ58">
        <f t="shared" si="15"/>
        <v>0</v>
      </c>
      <c r="AK58">
        <f t="shared" si="16"/>
        <v>0</v>
      </c>
      <c r="AL58">
        <f t="shared" si="17"/>
        <v>0</v>
      </c>
      <c r="AM58">
        <f t="shared" si="18"/>
        <v>0</v>
      </c>
      <c r="AN58">
        <f t="shared" si="19"/>
        <v>0</v>
      </c>
      <c r="AO58">
        <f t="shared" si="20"/>
        <v>0</v>
      </c>
      <c r="AP58">
        <f t="shared" si="21"/>
        <v>0</v>
      </c>
      <c r="AQ58">
        <f t="shared" si="22"/>
        <v>4.4055360241114743</v>
      </c>
    </row>
    <row r="59" spans="1:43" x14ac:dyDescent="0.25">
      <c r="A59">
        <f t="shared" si="23"/>
        <v>146</v>
      </c>
      <c r="C59">
        <f t="shared" si="24"/>
        <v>8.7904843347768278</v>
      </c>
      <c r="D59">
        <f t="shared" si="24"/>
        <v>7.1198152878920271E-2</v>
      </c>
      <c r="E59">
        <f t="shared" si="24"/>
        <v>3.2022837921335452E-3</v>
      </c>
      <c r="F59">
        <f t="shared" si="24"/>
        <v>3.9819667686414662E-4</v>
      </c>
      <c r="G59">
        <f t="shared" si="24"/>
        <v>1.6650190164547565E-4</v>
      </c>
      <c r="H59">
        <f t="shared" si="24"/>
        <v>1.1027884594049938E-5</v>
      </c>
      <c r="I59">
        <f t="shared" si="24"/>
        <v>2.4143908288177915E-5</v>
      </c>
      <c r="J59">
        <f t="shared" si="24"/>
        <v>9.1158075095345812E-7</v>
      </c>
      <c r="K59">
        <f t="shared" si="24"/>
        <v>8.6023252340962541E-8</v>
      </c>
      <c r="N59">
        <f t="shared" si="4"/>
        <v>4.6265707025141198</v>
      </c>
      <c r="O59">
        <f t="shared" si="5"/>
        <v>3.7472712041536987E-2</v>
      </c>
      <c r="P59">
        <f t="shared" si="6"/>
        <v>1.6854125221755503E-3</v>
      </c>
      <c r="Q59">
        <f t="shared" si="7"/>
        <v>2.0957719834955086E-4</v>
      </c>
      <c r="R59">
        <f t="shared" si="8"/>
        <v>8.7632579813408241E-5</v>
      </c>
      <c r="S59">
        <f t="shared" si="9"/>
        <v>5.8041497863420734E-6</v>
      </c>
      <c r="T59">
        <f t="shared" si="10"/>
        <v>1.2707320151672587E-5</v>
      </c>
      <c r="U59">
        <f t="shared" si="11"/>
        <v>4.797793426070832E-7</v>
      </c>
      <c r="V59">
        <f t="shared" si="12"/>
        <v>4.5275395968927656E-8</v>
      </c>
      <c r="AH59">
        <f t="shared" si="13"/>
        <v>4.6265707025141198</v>
      </c>
      <c r="AI59">
        <f t="shared" si="14"/>
        <v>0</v>
      </c>
      <c r="AJ59">
        <f t="shared" si="15"/>
        <v>0</v>
      </c>
      <c r="AK59">
        <f t="shared" si="16"/>
        <v>0</v>
      </c>
      <c r="AL59">
        <f t="shared" si="17"/>
        <v>0</v>
      </c>
      <c r="AM59">
        <f t="shared" si="18"/>
        <v>0</v>
      </c>
      <c r="AN59">
        <f t="shared" si="19"/>
        <v>0</v>
      </c>
      <c r="AO59">
        <f t="shared" si="20"/>
        <v>0</v>
      </c>
      <c r="AP59">
        <f t="shared" si="21"/>
        <v>0</v>
      </c>
      <c r="AQ59">
        <f t="shared" si="22"/>
        <v>4.6265707025141198</v>
      </c>
    </row>
    <row r="60" spans="1:43" x14ac:dyDescent="0.25">
      <c r="A60">
        <f t="shared" si="23"/>
        <v>147</v>
      </c>
      <c r="C60">
        <f t="shared" si="24"/>
        <v>9.2253742433523929</v>
      </c>
      <c r="D60">
        <f t="shared" si="24"/>
        <v>7.7437080771953951E-2</v>
      </c>
      <c r="E60">
        <f t="shared" si="24"/>
        <v>3.5629019783964262E-3</v>
      </c>
      <c r="F60">
        <f t="shared" si="24"/>
        <v>4.4942661318823668E-4</v>
      </c>
      <c r="G60">
        <f t="shared" si="24"/>
        <v>1.8920465177885151E-4</v>
      </c>
      <c r="H60">
        <f t="shared" si="24"/>
        <v>1.2779573040287655E-5</v>
      </c>
      <c r="I60">
        <f t="shared" si="24"/>
        <v>2.7795682971567302E-5</v>
      </c>
      <c r="J60">
        <f t="shared" si="24"/>
        <v>1.0755009322552666E-6</v>
      </c>
      <c r="K60">
        <f t="shared" si="24"/>
        <v>1.0324819455384605E-7</v>
      </c>
      <c r="N60">
        <f t="shared" si="4"/>
        <v>4.8554601280802068</v>
      </c>
      <c r="O60">
        <f t="shared" si="5"/>
        <v>4.0756358301028396E-2</v>
      </c>
      <c r="P60">
        <f t="shared" si="6"/>
        <v>1.8752115675770666E-3</v>
      </c>
      <c r="Q60">
        <f t="shared" si="7"/>
        <v>2.3654032273065089E-4</v>
      </c>
      <c r="R60">
        <f t="shared" si="8"/>
        <v>9.9581395673079744E-5</v>
      </c>
      <c r="S60">
        <f t="shared" si="9"/>
        <v>6.7260910738356081E-6</v>
      </c>
      <c r="T60">
        <f t="shared" si="10"/>
        <v>1.4629306827140686E-5</v>
      </c>
      <c r="U60">
        <f t="shared" si="11"/>
        <v>5.6605312223961404E-7</v>
      </c>
      <c r="V60">
        <f t="shared" si="12"/>
        <v>5.4341155028340025E-8</v>
      </c>
      <c r="AH60">
        <f t="shared" si="13"/>
        <v>4.8554601280802068</v>
      </c>
      <c r="AI60">
        <f t="shared" si="14"/>
        <v>0</v>
      </c>
      <c r="AJ60">
        <f t="shared" si="15"/>
        <v>0</v>
      </c>
      <c r="AK60">
        <f t="shared" si="16"/>
        <v>0</v>
      </c>
      <c r="AL60">
        <f t="shared" si="17"/>
        <v>0</v>
      </c>
      <c r="AM60">
        <f t="shared" si="18"/>
        <v>0</v>
      </c>
      <c r="AN60">
        <f t="shared" si="19"/>
        <v>0</v>
      </c>
      <c r="AO60">
        <f t="shared" si="20"/>
        <v>0</v>
      </c>
      <c r="AP60">
        <f t="shared" si="21"/>
        <v>0</v>
      </c>
      <c r="AQ60">
        <f t="shared" si="22"/>
        <v>4.8554601280802068</v>
      </c>
    </row>
    <row r="61" spans="1:43" x14ac:dyDescent="0.25">
      <c r="A61">
        <f t="shared" si="23"/>
        <v>148</v>
      </c>
      <c r="C61">
        <f t="shared" si="24"/>
        <v>9.6754636894124726</v>
      </c>
      <c r="D61">
        <f t="shared" si="24"/>
        <v>8.4127162715534734E-2</v>
      </c>
      <c r="E61">
        <f t="shared" si="24"/>
        <v>3.9584180688104409E-3</v>
      </c>
      <c r="F61">
        <f t="shared" si="24"/>
        <v>5.0641860753118889E-4</v>
      </c>
      <c r="G61">
        <f t="shared" si="24"/>
        <v>2.1463189057230664E-4</v>
      </c>
      <c r="H61">
        <f t="shared" si="24"/>
        <v>1.4780028972942136E-5</v>
      </c>
      <c r="I61">
        <f t="shared" si="24"/>
        <v>3.1938940687222133E-5</v>
      </c>
      <c r="J61">
        <f t="shared" si="24"/>
        <v>1.2660648590690782E-6</v>
      </c>
      <c r="K61">
        <f t="shared" si="24"/>
        <v>1.2361691573355446E-7</v>
      </c>
      <c r="N61">
        <f t="shared" si="4"/>
        <v>5.0923493102170907</v>
      </c>
      <c r="O61">
        <f t="shared" si="5"/>
        <v>4.4277454060807755E-2</v>
      </c>
      <c r="P61">
        <f t="shared" si="6"/>
        <v>2.0833779309528638E-3</v>
      </c>
      <c r="Q61">
        <f t="shared" si="7"/>
        <v>2.6653610922694151E-4</v>
      </c>
      <c r="R61">
        <f t="shared" si="8"/>
        <v>1.1296415293279297E-4</v>
      </c>
      <c r="S61">
        <f t="shared" si="9"/>
        <v>7.7789626173379668E-6</v>
      </c>
      <c r="T61">
        <f t="shared" si="10"/>
        <v>1.6809968782748492E-5</v>
      </c>
      <c r="U61">
        <f t="shared" si="11"/>
        <v>6.6634992582583068E-7</v>
      </c>
      <c r="V61">
        <f t="shared" si="12"/>
        <v>6.5061534596607611E-8</v>
      </c>
      <c r="AH61">
        <f t="shared" si="13"/>
        <v>5.0923493102170907</v>
      </c>
      <c r="AI61">
        <f t="shared" si="14"/>
        <v>0</v>
      </c>
      <c r="AJ61">
        <f t="shared" si="15"/>
        <v>0</v>
      </c>
      <c r="AK61">
        <f t="shared" si="16"/>
        <v>0</v>
      </c>
      <c r="AL61">
        <f t="shared" si="17"/>
        <v>0</v>
      </c>
      <c r="AM61">
        <f t="shared" si="18"/>
        <v>0</v>
      </c>
      <c r="AN61">
        <f t="shared" si="19"/>
        <v>0</v>
      </c>
      <c r="AO61">
        <f t="shared" si="20"/>
        <v>0</v>
      </c>
      <c r="AP61">
        <f t="shared" si="21"/>
        <v>0</v>
      </c>
      <c r="AQ61">
        <f t="shared" si="22"/>
        <v>5.0923493102170907</v>
      </c>
    </row>
    <row r="62" spans="1:43" x14ac:dyDescent="0.25">
      <c r="A62">
        <f t="shared" si="23"/>
        <v>149</v>
      </c>
      <c r="C62">
        <f t="shared" si="24"/>
        <v>10.14102593148969</v>
      </c>
      <c r="D62">
        <f t="shared" si="24"/>
        <v>9.1293626903752104E-2</v>
      </c>
      <c r="E62">
        <f t="shared" si="24"/>
        <v>4.3916304214141524E-3</v>
      </c>
      <c r="F62">
        <f t="shared" si="24"/>
        <v>5.6972403139052871E-4</v>
      </c>
      <c r="G62">
        <f t="shared" si="24"/>
        <v>2.430645515001391E-4</v>
      </c>
      <c r="H62">
        <f t="shared" si="24"/>
        <v>1.7060291807988135E-5</v>
      </c>
      <c r="I62">
        <f t="shared" si="24"/>
        <v>3.6631414656490048E-5</v>
      </c>
      <c r="J62">
        <f t="shared" si="24"/>
        <v>1.4871342515206872E-6</v>
      </c>
      <c r="K62">
        <f t="shared" si="24"/>
        <v>1.4764669774396091E-7</v>
      </c>
      <c r="N62">
        <f t="shared" si="4"/>
        <v>5.3373820692051002</v>
      </c>
      <c r="O62">
        <f t="shared" si="5"/>
        <v>4.8049277317764268E-2</v>
      </c>
      <c r="P62">
        <f t="shared" si="6"/>
        <v>2.3113844323232381E-3</v>
      </c>
      <c r="Q62">
        <f t="shared" si="7"/>
        <v>2.998547533634362E-4</v>
      </c>
      <c r="R62">
        <f t="shared" si="8"/>
        <v>1.2792871131586268E-4</v>
      </c>
      <c r="S62">
        <f t="shared" si="9"/>
        <v>8.9791009515727034E-6</v>
      </c>
      <c r="T62">
        <f t="shared" si="10"/>
        <v>1.9279691924468448E-5</v>
      </c>
      <c r="U62">
        <f t="shared" si="11"/>
        <v>7.8270223764246698E-7</v>
      </c>
      <c r="V62">
        <f t="shared" si="12"/>
        <v>7.7708788286295214E-8</v>
      </c>
      <c r="AH62">
        <f t="shared" si="13"/>
        <v>5.3373820692051002</v>
      </c>
      <c r="AI62">
        <f t="shared" si="14"/>
        <v>0</v>
      </c>
      <c r="AJ62">
        <f t="shared" si="15"/>
        <v>0</v>
      </c>
      <c r="AK62">
        <f t="shared" si="16"/>
        <v>0</v>
      </c>
      <c r="AL62">
        <f t="shared" si="17"/>
        <v>0</v>
      </c>
      <c r="AM62">
        <f t="shared" si="18"/>
        <v>0</v>
      </c>
      <c r="AN62">
        <f t="shared" si="19"/>
        <v>0</v>
      </c>
      <c r="AO62">
        <f t="shared" si="20"/>
        <v>0</v>
      </c>
      <c r="AP62">
        <f t="shared" si="21"/>
        <v>0</v>
      </c>
      <c r="AQ62">
        <f t="shared" si="22"/>
        <v>5.3373820692051002</v>
      </c>
    </row>
    <row r="63" spans="1:43" x14ac:dyDescent="0.25">
      <c r="A63">
        <f t="shared" si="23"/>
        <v>150</v>
      </c>
      <c r="C63">
        <f t="shared" si="24"/>
        <v>10.622331833423972</v>
      </c>
      <c r="D63">
        <f t="shared" si="24"/>
        <v>9.8962644112514375E-2</v>
      </c>
      <c r="E63">
        <f t="shared" si="24"/>
        <v>4.8655116972477225E-3</v>
      </c>
      <c r="F63">
        <f t="shared" si="24"/>
        <v>6.3993720119288238E-4</v>
      </c>
      <c r="G63">
        <f t="shared" si="24"/>
        <v>2.7480753464190764E-4</v>
      </c>
      <c r="H63">
        <f t="shared" si="24"/>
        <v>1.9654717661130899E-5</v>
      </c>
      <c r="I63">
        <f t="shared" si="24"/>
        <v>4.1936588493748022E-5</v>
      </c>
      <c r="J63">
        <f t="shared" si="24"/>
        <v>1.7430605553128908E-6</v>
      </c>
      <c r="K63">
        <f t="shared" si="24"/>
        <v>1.7593042880833601E-7</v>
      </c>
      <c r="N63">
        <f t="shared" si="4"/>
        <v>5.5907009649599857</v>
      </c>
      <c r="O63">
        <f t="shared" si="5"/>
        <v>5.208560216448125E-2</v>
      </c>
      <c r="P63">
        <f t="shared" si="6"/>
        <v>2.5607956301303804E-3</v>
      </c>
      <c r="Q63">
        <f t="shared" si="7"/>
        <v>3.3680905325941178E-4</v>
      </c>
      <c r="R63">
        <f t="shared" si="8"/>
        <v>1.4463554454837246E-4</v>
      </c>
      <c r="S63">
        <f t="shared" si="9"/>
        <v>1.0344588242700474E-5</v>
      </c>
      <c r="T63">
        <f t="shared" si="10"/>
        <v>2.2071888680920013E-5</v>
      </c>
      <c r="U63">
        <f t="shared" si="11"/>
        <v>9.1740029226994262E-7</v>
      </c>
      <c r="V63">
        <f t="shared" si="12"/>
        <v>9.259496253070317E-8</v>
      </c>
      <c r="AH63">
        <f t="shared" si="13"/>
        <v>5.5907009649599857</v>
      </c>
      <c r="AI63">
        <f t="shared" si="14"/>
        <v>0</v>
      </c>
      <c r="AJ63">
        <f t="shared" si="15"/>
        <v>0</v>
      </c>
      <c r="AK63">
        <f t="shared" si="16"/>
        <v>0</v>
      </c>
      <c r="AL63">
        <f t="shared" si="17"/>
        <v>0</v>
      </c>
      <c r="AM63">
        <f t="shared" si="18"/>
        <v>0</v>
      </c>
      <c r="AN63">
        <f t="shared" si="19"/>
        <v>0</v>
      </c>
      <c r="AO63">
        <f t="shared" si="20"/>
        <v>0</v>
      </c>
      <c r="AP63">
        <f t="shared" si="21"/>
        <v>0</v>
      </c>
      <c r="AQ63">
        <f t="shared" si="22"/>
        <v>5.5907009649599857</v>
      </c>
    </row>
    <row r="64" spans="1:43" x14ac:dyDescent="0.25">
      <c r="A64">
        <f t="shared" si="23"/>
        <v>151</v>
      </c>
      <c r="C64">
        <f t="shared" si="24"/>
        <v>11.119649733888101</v>
      </c>
      <c r="D64">
        <f t="shared" si="24"/>
        <v>0.10716133990916751</v>
      </c>
      <c r="E64">
        <f t="shared" si="24"/>
        <v>5.3832161341000407E-3</v>
      </c>
      <c r="F64">
        <f t="shared" si="24"/>
        <v>7.1769787812742028E-4</v>
      </c>
      <c r="G64">
        <f t="shared" si="24"/>
        <v>3.1019128567739713E-4</v>
      </c>
      <c r="H64">
        <f t="shared" si="24"/>
        <v>2.2601270574921537E-5</v>
      </c>
      <c r="I64">
        <f t="shared" si="24"/>
        <v>4.7924158946909403E-5</v>
      </c>
      <c r="J64">
        <f t="shared" si="24"/>
        <v>2.0387377564583103E-6</v>
      </c>
      <c r="K64">
        <f t="shared" si="24"/>
        <v>2.0914621496461861E-7</v>
      </c>
      <c r="N64">
        <f t="shared" si="4"/>
        <v>5.8524472283621591</v>
      </c>
      <c r="O64">
        <f t="shared" si="5"/>
        <v>5.6400705215351322E-2</v>
      </c>
      <c r="P64">
        <f t="shared" si="6"/>
        <v>2.8332716495263373E-3</v>
      </c>
      <c r="Q64">
        <f t="shared" si="7"/>
        <v>3.7773572533022121E-4</v>
      </c>
      <c r="R64">
        <f t="shared" si="8"/>
        <v>1.632585714091564E-4</v>
      </c>
      <c r="S64">
        <f t="shared" si="9"/>
        <v>1.1895405565748178E-5</v>
      </c>
      <c r="T64">
        <f t="shared" si="10"/>
        <v>2.5223241551004949E-5</v>
      </c>
      <c r="U64">
        <f t="shared" si="11"/>
        <v>1.0730198718201633E-6</v>
      </c>
      <c r="V64">
        <f t="shared" si="12"/>
        <v>1.1007695524453612E-7</v>
      </c>
      <c r="AH64">
        <f t="shared" si="13"/>
        <v>5.8524472283621591</v>
      </c>
      <c r="AI64">
        <f t="shared" si="14"/>
        <v>0</v>
      </c>
      <c r="AJ64">
        <f t="shared" si="15"/>
        <v>0</v>
      </c>
      <c r="AK64">
        <f t="shared" si="16"/>
        <v>0</v>
      </c>
      <c r="AL64">
        <f t="shared" si="17"/>
        <v>0</v>
      </c>
      <c r="AM64">
        <f t="shared" si="18"/>
        <v>0</v>
      </c>
      <c r="AN64">
        <f t="shared" si="19"/>
        <v>0</v>
      </c>
      <c r="AO64">
        <f t="shared" si="20"/>
        <v>0</v>
      </c>
      <c r="AP64">
        <f t="shared" si="21"/>
        <v>0</v>
      </c>
      <c r="AQ64">
        <f t="shared" si="22"/>
        <v>5.8524472283621591</v>
      </c>
    </row>
    <row r="65" spans="1:43" x14ac:dyDescent="0.25">
      <c r="A65">
        <f t="shared" si="23"/>
        <v>152</v>
      </c>
      <c r="C65">
        <f t="shared" si="24"/>
        <v>11.633245320802601</v>
      </c>
      <c r="D65">
        <f t="shared" si="24"/>
        <v>0.11591780616947232</v>
      </c>
      <c r="E65">
        <f t="shared" si="24"/>
        <v>5.9480869207145914E-3</v>
      </c>
      <c r="F65">
        <f t="shared" si="24"/>
        <v>8.0369385385879483E-4</v>
      </c>
      <c r="G65">
        <f t="shared" si="24"/>
        <v>3.4957344289792298E-4</v>
      </c>
      <c r="H65">
        <f t="shared" si="24"/>
        <v>2.594183316973329E-5</v>
      </c>
      <c r="I65">
        <f t="shared" si="24"/>
        <v>5.4670525913137194E-5</v>
      </c>
      <c r="J65">
        <f t="shared" si="24"/>
        <v>2.3796598139017878E-6</v>
      </c>
      <c r="K65">
        <f t="shared" si="24"/>
        <v>2.4806802010953702E-7</v>
      </c>
      <c r="N65">
        <f t="shared" si="4"/>
        <v>6.1227606951592639</v>
      </c>
      <c r="O65">
        <f t="shared" si="5"/>
        <v>6.1009371668143332E-2</v>
      </c>
      <c r="P65">
        <f t="shared" si="6"/>
        <v>3.1305720635339956E-3</v>
      </c>
      <c r="Q65">
        <f t="shared" si="7"/>
        <v>4.229967651888394E-4</v>
      </c>
      <c r="R65">
        <f t="shared" si="8"/>
        <v>1.8398602257785421E-4</v>
      </c>
      <c r="S65">
        <f t="shared" si="9"/>
        <v>1.3653596405122785E-5</v>
      </c>
      <c r="T65">
        <f t="shared" si="10"/>
        <v>2.8773961006914312E-5</v>
      </c>
      <c r="U65">
        <f t="shared" si="11"/>
        <v>1.2524525336325199E-6</v>
      </c>
      <c r="V65">
        <f t="shared" si="12"/>
        <v>1.3056211584712474E-7</v>
      </c>
      <c r="AH65">
        <f t="shared" si="13"/>
        <v>6.1227606951592639</v>
      </c>
      <c r="AI65">
        <f t="shared" si="14"/>
        <v>0</v>
      </c>
      <c r="AJ65">
        <f t="shared" si="15"/>
        <v>0</v>
      </c>
      <c r="AK65">
        <f t="shared" si="16"/>
        <v>0</v>
      </c>
      <c r="AL65">
        <f t="shared" si="17"/>
        <v>0</v>
      </c>
      <c r="AM65">
        <f t="shared" si="18"/>
        <v>0</v>
      </c>
      <c r="AN65">
        <f t="shared" si="19"/>
        <v>0</v>
      </c>
      <c r="AO65">
        <f t="shared" si="20"/>
        <v>0</v>
      </c>
      <c r="AP65">
        <f t="shared" si="21"/>
        <v>0</v>
      </c>
      <c r="AQ65">
        <f t="shared" si="22"/>
        <v>6.1227606951592639</v>
      </c>
    </row>
    <row r="66" spans="1:43" x14ac:dyDescent="0.25">
      <c r="A66">
        <f t="shared" si="23"/>
        <v>153</v>
      </c>
      <c r="C66">
        <f t="shared" si="24"/>
        <v>12.16338151064264</v>
      </c>
      <c r="D66">
        <f t="shared" si="24"/>
        <v>0.12526111188620145</v>
      </c>
      <c r="E66">
        <f t="shared" si="24"/>
        <v>6.5636636637063355E-3</v>
      </c>
      <c r="F66">
        <f t="shared" si="24"/>
        <v>8.9866362173122657E-4</v>
      </c>
      <c r="G66">
        <f t="shared" si="24"/>
        <v>3.9334055292792355E-4</v>
      </c>
      <c r="H66">
        <f t="shared" si="24"/>
        <v>2.972253751627595E-5</v>
      </c>
      <c r="I66">
        <f t="shared" si="24"/>
        <v>6.2259310595316761E-5</v>
      </c>
      <c r="J66">
        <f t="shared" si="24"/>
        <v>2.7719830069227419E-6</v>
      </c>
      <c r="K66">
        <f t="shared" si="24"/>
        <v>2.9357742209705566E-7</v>
      </c>
      <c r="N66">
        <f t="shared" si="4"/>
        <v>6.4017797424434955</v>
      </c>
      <c r="O66">
        <f t="shared" si="5"/>
        <v>6.5926900992737611E-2</v>
      </c>
      <c r="P66">
        <f t="shared" si="6"/>
        <v>3.4545598230033346E-3</v>
      </c>
      <c r="Q66">
        <f t="shared" si="7"/>
        <v>4.7298085354275087E-4</v>
      </c>
      <c r="R66">
        <f t="shared" si="8"/>
        <v>2.0702134364627557E-4</v>
      </c>
      <c r="S66">
        <f t="shared" si="9"/>
        <v>1.5643440798039975E-5</v>
      </c>
      <c r="T66">
        <f t="shared" si="10"/>
        <v>3.2768058208061454E-5</v>
      </c>
      <c r="U66">
        <f t="shared" si="11"/>
        <v>1.4589384246961799E-6</v>
      </c>
      <c r="V66">
        <f t="shared" si="12"/>
        <v>1.5451443268266089E-7</v>
      </c>
      <c r="AH66">
        <f t="shared" si="13"/>
        <v>6.4017797424434955</v>
      </c>
      <c r="AI66">
        <f t="shared" si="14"/>
        <v>0</v>
      </c>
      <c r="AJ66">
        <f t="shared" si="15"/>
        <v>0</v>
      </c>
      <c r="AK66">
        <f t="shared" si="16"/>
        <v>0</v>
      </c>
      <c r="AL66">
        <f t="shared" si="17"/>
        <v>0</v>
      </c>
      <c r="AM66">
        <f t="shared" si="18"/>
        <v>0</v>
      </c>
      <c r="AN66">
        <f t="shared" si="19"/>
        <v>0</v>
      </c>
      <c r="AO66">
        <f t="shared" si="20"/>
        <v>0</v>
      </c>
      <c r="AP66">
        <f t="shared" si="21"/>
        <v>0</v>
      </c>
      <c r="AQ66">
        <f t="shared" si="22"/>
        <v>6.4017797424434955</v>
      </c>
    </row>
    <row r="67" spans="1:43" x14ac:dyDescent="0.25">
      <c r="A67">
        <f t="shared" si="23"/>
        <v>154</v>
      </c>
      <c r="C67">
        <f t="shared" si="24"/>
        <v>12.710318332631026</v>
      </c>
      <c r="D67">
        <f t="shared" si="24"/>
        <v>0.13522131325513512</v>
      </c>
      <c r="E67">
        <f t="shared" si="24"/>
        <v>7.2336899392022877E-3</v>
      </c>
      <c r="F67">
        <f t="shared" si="24"/>
        <v>1.003399132905353E-3</v>
      </c>
      <c r="G67">
        <f t="shared" si="24"/>
        <v>4.4190985574083766E-4</v>
      </c>
      <c r="H67">
        <f t="shared" si="24"/>
        <v>3.3994117027319767E-5</v>
      </c>
      <c r="I67">
        <f t="shared" si="24"/>
        <v>7.0781902647506747E-5</v>
      </c>
      <c r="J67">
        <f t="shared" si="24"/>
        <v>3.2225935044811871E-6</v>
      </c>
      <c r="K67">
        <f t="shared" si="24"/>
        <v>3.4667657754166418E-7</v>
      </c>
      <c r="N67">
        <f t="shared" si="4"/>
        <v>6.6896412277005401</v>
      </c>
      <c r="O67">
        <f t="shared" si="5"/>
        <v>7.1169112239544807E-2</v>
      </c>
      <c r="P67">
        <f t="shared" si="6"/>
        <v>3.8072052311590989E-3</v>
      </c>
      <c r="Q67">
        <f t="shared" si="7"/>
        <v>5.2810480679229112E-4</v>
      </c>
      <c r="R67">
        <f t="shared" si="8"/>
        <v>2.3258413460044088E-4</v>
      </c>
      <c r="S67">
        <f t="shared" si="9"/>
        <v>1.7891640540694614E-5</v>
      </c>
      <c r="T67">
        <f t="shared" si="10"/>
        <v>3.7253632972371976E-5</v>
      </c>
      <c r="U67">
        <f t="shared" si="11"/>
        <v>1.6961018444637828E-6</v>
      </c>
      <c r="V67">
        <f t="shared" si="12"/>
        <v>1.8246135660087588E-7</v>
      </c>
      <c r="AH67">
        <f t="shared" si="13"/>
        <v>6.6896412277005401</v>
      </c>
      <c r="AI67">
        <f t="shared" si="14"/>
        <v>0</v>
      </c>
      <c r="AJ67">
        <f t="shared" si="15"/>
        <v>0</v>
      </c>
      <c r="AK67">
        <f t="shared" si="16"/>
        <v>0</v>
      </c>
      <c r="AL67">
        <f t="shared" si="17"/>
        <v>0</v>
      </c>
      <c r="AM67">
        <f t="shared" si="18"/>
        <v>0</v>
      </c>
      <c r="AN67">
        <f t="shared" si="19"/>
        <v>0</v>
      </c>
      <c r="AO67">
        <f t="shared" si="20"/>
        <v>0</v>
      </c>
      <c r="AP67">
        <f t="shared" si="21"/>
        <v>0</v>
      </c>
      <c r="AQ67">
        <f t="shared" si="22"/>
        <v>6.6896412277005401</v>
      </c>
    </row>
    <row r="68" spans="1:43" x14ac:dyDescent="0.25">
      <c r="A68">
        <f t="shared" si="23"/>
        <v>155</v>
      </c>
      <c r="C68">
        <f t="shared" si="24"/>
        <v>13.274312817802148</v>
      </c>
      <c r="D68">
        <f t="shared" si="24"/>
        <v>0.145829463025754</v>
      </c>
      <c r="E68">
        <f t="shared" si="24"/>
        <v>7.9621209209993962E-3</v>
      </c>
      <c r="F68">
        <f t="shared" si="24"/>
        <v>1.1187486366994988E-3</v>
      </c>
      <c r="G68">
        <f t="shared" si="24"/>
        <v>4.9573113944033332E-4</v>
      </c>
      <c r="H68">
        <f t="shared" si="24"/>
        <v>3.8812280164298364E-5</v>
      </c>
      <c r="I68">
        <f t="shared" si="24"/>
        <v>8.0338037137639415E-5</v>
      </c>
      <c r="J68">
        <f t="shared" si="24"/>
        <v>3.7391804736968162E-6</v>
      </c>
      <c r="K68">
        <f t="shared" si="24"/>
        <v>4.0850249328273502E-7</v>
      </c>
      <c r="N68">
        <f t="shared" si="4"/>
        <v>6.9864804304221835</v>
      </c>
      <c r="O68">
        <f t="shared" si="5"/>
        <v>7.6752348960923159E-2</v>
      </c>
      <c r="P68">
        <f t="shared" si="6"/>
        <v>4.1905899584207349E-3</v>
      </c>
      <c r="Q68">
        <f t="shared" si="7"/>
        <v>5.8881507194710465E-4</v>
      </c>
      <c r="R68">
        <f t="shared" si="8"/>
        <v>2.6091112602122808E-4</v>
      </c>
      <c r="S68">
        <f t="shared" si="9"/>
        <v>2.0427515875946507E-5</v>
      </c>
      <c r="T68">
        <f t="shared" si="10"/>
        <v>4.2283177440862854E-5</v>
      </c>
      <c r="U68">
        <f t="shared" si="11"/>
        <v>1.9679897229983243E-6</v>
      </c>
      <c r="V68">
        <f t="shared" si="12"/>
        <v>2.1500131225407108E-7</v>
      </c>
      <c r="AH68">
        <f t="shared" si="13"/>
        <v>6.9864804304221835</v>
      </c>
      <c r="AI68">
        <f t="shared" si="14"/>
        <v>0</v>
      </c>
      <c r="AJ68">
        <f t="shared" si="15"/>
        <v>0</v>
      </c>
      <c r="AK68">
        <f t="shared" si="16"/>
        <v>0</v>
      </c>
      <c r="AL68">
        <f t="shared" si="17"/>
        <v>0</v>
      </c>
      <c r="AM68">
        <f t="shared" si="18"/>
        <v>0</v>
      </c>
      <c r="AN68">
        <f t="shared" si="19"/>
        <v>0</v>
      </c>
      <c r="AO68">
        <f t="shared" si="20"/>
        <v>0</v>
      </c>
      <c r="AP68">
        <f t="shared" si="21"/>
        <v>0</v>
      </c>
      <c r="AQ68">
        <f t="shared" si="22"/>
        <v>6.9864804304221835</v>
      </c>
    </row>
    <row r="69" spans="1:43" x14ac:dyDescent="0.25">
      <c r="A69">
        <f t="shared" si="23"/>
        <v>156</v>
      </c>
      <c r="C69">
        <f t="shared" si="24"/>
        <v>13.855618892914599</v>
      </c>
      <c r="D69">
        <f t="shared" si="24"/>
        <v>0.15711761910542232</v>
      </c>
      <c r="E69">
        <f t="shared" si="24"/>
        <v>8.7531310768363905E-3</v>
      </c>
      <c r="F69">
        <f t="shared" si="24"/>
        <v>1.245619604237603E-3</v>
      </c>
      <c r="G69">
        <f t="shared" si="24"/>
        <v>5.5528866516220703E-4</v>
      </c>
      <c r="H69">
        <f t="shared" si="24"/>
        <v>4.4238106750414287E-5</v>
      </c>
      <c r="I69">
        <f t="shared" si="24"/>
        <v>9.103640213323646E-5</v>
      </c>
      <c r="J69">
        <f t="shared" si="24"/>
        <v>4.3303150543877798E-6</v>
      </c>
      <c r="K69">
        <f t="shared" si="24"/>
        <v>4.8034270788157569E-7</v>
      </c>
      <c r="N69">
        <f t="shared" si="4"/>
        <v>7.2924309962708422</v>
      </c>
      <c r="O69">
        <f t="shared" si="5"/>
        <v>8.2693483739695969E-2</v>
      </c>
      <c r="P69">
        <f t="shared" si="6"/>
        <v>4.6069110930717846E-3</v>
      </c>
      <c r="Q69">
        <f t="shared" si="7"/>
        <v>6.555892653882121E-4</v>
      </c>
      <c r="R69">
        <f t="shared" si="8"/>
        <v>2.9225719219063529E-4</v>
      </c>
      <c r="S69">
        <f t="shared" si="9"/>
        <v>2.3283214079165416E-5</v>
      </c>
      <c r="T69">
        <f t="shared" si="10"/>
        <v>4.7913895859598141E-5</v>
      </c>
      <c r="U69">
        <f t="shared" si="11"/>
        <v>2.2791131865198844E-6</v>
      </c>
      <c r="V69">
        <f t="shared" si="12"/>
        <v>2.5281195151661877E-7</v>
      </c>
      <c r="AH69">
        <f t="shared" si="13"/>
        <v>7.2924309962708422</v>
      </c>
      <c r="AI69">
        <f t="shared" si="14"/>
        <v>0</v>
      </c>
      <c r="AJ69">
        <f t="shared" si="15"/>
        <v>0</v>
      </c>
      <c r="AK69">
        <f t="shared" si="16"/>
        <v>0</v>
      </c>
      <c r="AL69">
        <f t="shared" si="17"/>
        <v>0</v>
      </c>
      <c r="AM69">
        <f t="shared" si="18"/>
        <v>0</v>
      </c>
      <c r="AN69">
        <f t="shared" si="19"/>
        <v>0</v>
      </c>
      <c r="AO69">
        <f t="shared" si="20"/>
        <v>0</v>
      </c>
      <c r="AP69">
        <f t="shared" si="21"/>
        <v>0</v>
      </c>
      <c r="AQ69">
        <f t="shared" si="22"/>
        <v>7.2924309962708422</v>
      </c>
    </row>
    <row r="70" spans="1:43" x14ac:dyDescent="0.25">
      <c r="A70">
        <f t="shared" si="23"/>
        <v>157</v>
      </c>
      <c r="C70">
        <f t="shared" si="24"/>
        <v>14.45448727918204</v>
      </c>
      <c r="D70">
        <f t="shared" si="24"/>
        <v>0.16911885240735303</v>
      </c>
      <c r="E70">
        <f t="shared" si="24"/>
        <v>9.6111219241994759E-3</v>
      </c>
      <c r="F70">
        <f t="shared" si="24"/>
        <v>1.3849817343373645E-3</v>
      </c>
      <c r="G70">
        <f t="shared" si="24"/>
        <v>6.2110316233418485E-4</v>
      </c>
      <c r="H70">
        <f t="shared" si="24"/>
        <v>5.0338467675768099E-5</v>
      </c>
      <c r="I70">
        <f t="shared" si="24"/>
        <v>1.0299527769084752E-4</v>
      </c>
      <c r="J70">
        <f t="shared" si="24"/>
        <v>5.0055355360028824E-6</v>
      </c>
      <c r="K70">
        <f t="shared" si="24"/>
        <v>5.6365249203656645E-7</v>
      </c>
      <c r="N70">
        <f t="shared" si="4"/>
        <v>7.6076248837800211</v>
      </c>
      <c r="O70">
        <f t="shared" si="5"/>
        <v>8.9009922319659499E-2</v>
      </c>
      <c r="P70">
        <f t="shared" si="6"/>
        <v>5.0584852232628819E-3</v>
      </c>
      <c r="Q70">
        <f t="shared" si="7"/>
        <v>7.289377549144024E-4</v>
      </c>
      <c r="R70">
        <f t="shared" si="8"/>
        <v>3.2689640122851837E-4</v>
      </c>
      <c r="S70">
        <f t="shared" si="9"/>
        <v>2.6493930355667423E-5</v>
      </c>
      <c r="T70">
        <f t="shared" si="10"/>
        <v>5.4208040889919746E-5</v>
      </c>
      <c r="U70">
        <f t="shared" si="11"/>
        <v>2.6344923873699382E-6</v>
      </c>
      <c r="V70">
        <f t="shared" si="12"/>
        <v>2.9665920633503498E-7</v>
      </c>
      <c r="AH70">
        <f t="shared" si="13"/>
        <v>7.6076248837800211</v>
      </c>
      <c r="AI70">
        <f t="shared" si="14"/>
        <v>0</v>
      </c>
      <c r="AJ70">
        <f t="shared" si="15"/>
        <v>0</v>
      </c>
      <c r="AK70">
        <f t="shared" si="16"/>
        <v>0</v>
      </c>
      <c r="AL70">
        <f t="shared" si="17"/>
        <v>0</v>
      </c>
      <c r="AM70">
        <f t="shared" si="18"/>
        <v>0</v>
      </c>
      <c r="AN70">
        <f t="shared" si="19"/>
        <v>0</v>
      </c>
      <c r="AO70">
        <f t="shared" si="20"/>
        <v>0</v>
      </c>
      <c r="AP70">
        <f t="shared" si="21"/>
        <v>0</v>
      </c>
      <c r="AQ70">
        <f t="shared" si="22"/>
        <v>7.6076248837800211</v>
      </c>
    </row>
    <row r="71" spans="1:43" x14ac:dyDescent="0.25">
      <c r="A71">
        <f t="shared" si="23"/>
        <v>158</v>
      </c>
      <c r="C71">
        <f t="shared" si="24"/>
        <v>15.071165395785309</v>
      </c>
      <c r="D71">
        <f t="shared" si="24"/>
        <v>0.1818672539341166</v>
      </c>
      <c r="E71">
        <f t="shared" si="24"/>
        <v>1.0540729836927984E-2</v>
      </c>
      <c r="F71">
        <f t="shared" si="24"/>
        <v>1.5378700404054251E-3</v>
      </c>
      <c r="G71">
        <f t="shared" si="24"/>
        <v>6.9373389441068558E-4</v>
      </c>
      <c r="H71">
        <f t="shared" si="24"/>
        <v>5.7186468771846669E-5</v>
      </c>
      <c r="I71">
        <f t="shared" si="24"/>
        <v>1.1634320700238848E-4</v>
      </c>
      <c r="J71">
        <f t="shared" si="24"/>
        <v>5.7754390823174263E-6</v>
      </c>
      <c r="K71">
        <f t="shared" si="24"/>
        <v>6.6007368240150301E-7</v>
      </c>
      <c r="N71">
        <f t="shared" si="4"/>
        <v>7.9321923135712158</v>
      </c>
      <c r="O71">
        <f t="shared" si="5"/>
        <v>9.5719607333745585E-2</v>
      </c>
      <c r="P71">
        <f t="shared" si="6"/>
        <v>5.5477525457515711E-3</v>
      </c>
      <c r="Q71">
        <f t="shared" si="7"/>
        <v>8.0940528442390795E-4</v>
      </c>
      <c r="R71">
        <f t="shared" si="8"/>
        <v>3.6512310232141346E-4</v>
      </c>
      <c r="S71">
        <f t="shared" si="9"/>
        <v>3.009814145886667E-5</v>
      </c>
      <c r="T71">
        <f t="shared" si="10"/>
        <v>6.1233266843362363E-5</v>
      </c>
      <c r="U71">
        <f t="shared" si="11"/>
        <v>3.0397047801670665E-6</v>
      </c>
      <c r="V71">
        <f t="shared" si="12"/>
        <v>3.4740720126394899E-7</v>
      </c>
      <c r="AH71">
        <f t="shared" si="13"/>
        <v>7.9321923135712158</v>
      </c>
      <c r="AI71">
        <f t="shared" si="14"/>
        <v>0</v>
      </c>
      <c r="AJ71">
        <f t="shared" si="15"/>
        <v>0</v>
      </c>
      <c r="AK71">
        <f t="shared" si="16"/>
        <v>0</v>
      </c>
      <c r="AL71">
        <f t="shared" si="17"/>
        <v>0</v>
      </c>
      <c r="AM71">
        <f t="shared" si="18"/>
        <v>0</v>
      </c>
      <c r="AN71">
        <f t="shared" si="19"/>
        <v>0</v>
      </c>
      <c r="AO71">
        <f t="shared" si="20"/>
        <v>0</v>
      </c>
      <c r="AP71">
        <f t="shared" si="21"/>
        <v>0</v>
      </c>
      <c r="AQ71">
        <f t="shared" si="22"/>
        <v>7.9321923135712158</v>
      </c>
    </row>
    <row r="72" spans="1:43" x14ac:dyDescent="0.25">
      <c r="A72">
        <f t="shared" si="23"/>
        <v>159</v>
      </c>
      <c r="C72">
        <f t="shared" si="24"/>
        <v>15.705897268122335</v>
      </c>
      <c r="D72">
        <f t="shared" si="24"/>
        <v>0.19539794108989933</v>
      </c>
      <c r="E72">
        <f t="shared" si="24"/>
        <v>1.1546833893752507E-2</v>
      </c>
      <c r="F72">
        <f t="shared" si="24"/>
        <v>1.7053880169412147E-3</v>
      </c>
      <c r="G72">
        <f t="shared" si="24"/>
        <v>7.7378079507790755E-4</v>
      </c>
      <c r="H72">
        <f t="shared" si="24"/>
        <v>6.4861919622430779E-5</v>
      </c>
      <c r="I72">
        <f t="shared" si="24"/>
        <v>1.3121970042159184E-4</v>
      </c>
      <c r="J72">
        <f t="shared" si="24"/>
        <v>6.6517803578879948E-6</v>
      </c>
      <c r="K72">
        <f t="shared" si="24"/>
        <v>7.7145526896469926E-7</v>
      </c>
      <c r="N72">
        <f t="shared" si="4"/>
        <v>8.2662617200643869</v>
      </c>
      <c r="O72">
        <f t="shared" si="5"/>
        <v>0.10284102162626281</v>
      </c>
      <c r="P72">
        <f t="shared" si="6"/>
        <v>6.0772809967118459E-3</v>
      </c>
      <c r="Q72">
        <f t="shared" si="7"/>
        <v>8.9757264049537616E-4</v>
      </c>
      <c r="R72">
        <f t="shared" si="8"/>
        <v>4.07253050041004E-4</v>
      </c>
      <c r="S72">
        <f t="shared" si="9"/>
        <v>3.4137852432858304E-5</v>
      </c>
      <c r="T72">
        <f t="shared" si="10"/>
        <v>6.9063000221890444E-5</v>
      </c>
      <c r="U72">
        <f t="shared" si="11"/>
        <v>3.5009370304673658E-6</v>
      </c>
      <c r="V72">
        <f t="shared" si="12"/>
        <v>4.0602908892878911E-7</v>
      </c>
      <c r="AH72">
        <f t="shared" si="13"/>
        <v>8.2662617200643869</v>
      </c>
      <c r="AI72">
        <f t="shared" si="14"/>
        <v>0</v>
      </c>
      <c r="AJ72">
        <f t="shared" si="15"/>
        <v>0</v>
      </c>
      <c r="AK72">
        <f t="shared" si="16"/>
        <v>0</v>
      </c>
      <c r="AL72">
        <f t="shared" si="17"/>
        <v>0</v>
      </c>
      <c r="AM72">
        <f t="shared" si="18"/>
        <v>0</v>
      </c>
      <c r="AN72">
        <f t="shared" si="19"/>
        <v>0</v>
      </c>
      <c r="AO72">
        <f t="shared" si="20"/>
        <v>0</v>
      </c>
      <c r="AP72">
        <f t="shared" si="21"/>
        <v>0</v>
      </c>
      <c r="AQ72">
        <f t="shared" si="22"/>
        <v>8.2662617200643869</v>
      </c>
    </row>
    <row r="73" spans="1:43" x14ac:dyDescent="0.25">
      <c r="A73">
        <f t="shared" si="23"/>
        <v>160</v>
      </c>
      <c r="C73">
        <f t="shared" si="24"/>
        <v>16.358923440746022</v>
      </c>
      <c r="D73">
        <f t="shared" si="24"/>
        <v>0.20974706321615888</v>
      </c>
      <c r="E73">
        <f t="shared" si="24"/>
        <v>1.2634563759786853E-2</v>
      </c>
      <c r="F73">
        <f t="shared" si="24"/>
        <v>1.8887108840888536E-3</v>
      </c>
      <c r="G73">
        <f t="shared" si="24"/>
        <v>8.6188667480143659E-4</v>
      </c>
      <c r="H73">
        <f t="shared" si="24"/>
        <v>7.3451828065617064E-5</v>
      </c>
      <c r="I73">
        <f t="shared" si="24"/>
        <v>1.4777597306144712E-4</v>
      </c>
      <c r="J73">
        <f t="shared" si="24"/>
        <v>7.6475774184370761E-6</v>
      </c>
      <c r="K73">
        <f t="shared" si="24"/>
        <v>8.9987586187782424E-7</v>
      </c>
      <c r="N73">
        <f t="shared" si="4"/>
        <v>8.6099597056558022</v>
      </c>
      <c r="O73">
        <f t="shared" si="5"/>
        <v>0.11039319116639941</v>
      </c>
      <c r="P73">
        <f t="shared" si="6"/>
        <v>6.6497703998878175E-3</v>
      </c>
      <c r="Q73">
        <f t="shared" si="7"/>
        <v>9.9405836004676511E-4</v>
      </c>
      <c r="R73">
        <f t="shared" si="8"/>
        <v>4.5362456568496666E-4</v>
      </c>
      <c r="S73">
        <f t="shared" si="9"/>
        <v>3.865885687664056E-5</v>
      </c>
      <c r="T73">
        <f t="shared" si="10"/>
        <v>7.7776827927077436E-5</v>
      </c>
      <c r="U73">
        <f t="shared" si="11"/>
        <v>4.0250407465458295E-6</v>
      </c>
      <c r="V73">
        <f t="shared" si="12"/>
        <v>4.736188746725391E-7</v>
      </c>
      <c r="AH73">
        <f t="shared" si="13"/>
        <v>8.6099597056558022</v>
      </c>
      <c r="AI73">
        <f t="shared" si="14"/>
        <v>0</v>
      </c>
      <c r="AJ73">
        <f t="shared" si="15"/>
        <v>0</v>
      </c>
      <c r="AK73">
        <f t="shared" si="16"/>
        <v>0</v>
      </c>
      <c r="AL73">
        <f t="shared" si="17"/>
        <v>0</v>
      </c>
      <c r="AM73">
        <f t="shared" si="18"/>
        <v>0</v>
      </c>
      <c r="AN73">
        <f t="shared" si="19"/>
        <v>0</v>
      </c>
      <c r="AO73">
        <f t="shared" si="20"/>
        <v>0</v>
      </c>
      <c r="AP73">
        <f t="shared" si="21"/>
        <v>0</v>
      </c>
      <c r="AQ73">
        <f t="shared" si="22"/>
        <v>8.6099597056558022</v>
      </c>
    </row>
    <row r="74" spans="1:43" x14ac:dyDescent="0.25">
      <c r="A74">
        <f t="shared" si="23"/>
        <v>161</v>
      </c>
      <c r="C74">
        <f t="shared" si="24"/>
        <v>17.030480894935582</v>
      </c>
      <c r="D74">
        <f t="shared" si="24"/>
        <v>0.22495180634669806</v>
      </c>
      <c r="E74">
        <f t="shared" si="24"/>
        <v>1.380930759190502E-2</v>
      </c>
      <c r="F74">
        <f t="shared" si="24"/>
        <v>2.0890889085167902E-3</v>
      </c>
      <c r="G74">
        <f t="shared" si="24"/>
        <v>9.5873949746471039E-4</v>
      </c>
      <c r="H74">
        <f t="shared" si="24"/>
        <v>8.3050921127199905E-5</v>
      </c>
      <c r="I74">
        <f t="shared" si="24"/>
        <v>1.6617571661890252E-4</v>
      </c>
      <c r="J74">
        <f t="shared" si="24"/>
        <v>8.7772252350239903E-6</v>
      </c>
      <c r="K74">
        <f t="shared" si="24"/>
        <v>1.0476681693992058E-6</v>
      </c>
      <c r="N74">
        <f t="shared" si="4"/>
        <v>8.9634109973345168</v>
      </c>
      <c r="O74">
        <f t="shared" si="5"/>
        <v>0.11839568755089372</v>
      </c>
      <c r="P74">
        <f t="shared" si="6"/>
        <v>7.2680566273184317E-3</v>
      </c>
      <c r="Q74">
        <f t="shared" si="7"/>
        <v>1.0995204781667318E-3</v>
      </c>
      <c r="R74">
        <f t="shared" si="8"/>
        <v>5.0459973550774238E-4</v>
      </c>
      <c r="S74">
        <f t="shared" si="9"/>
        <v>4.3711011119578899E-5</v>
      </c>
      <c r="T74">
        <f t="shared" si="10"/>
        <v>8.7460903483632912E-5</v>
      </c>
      <c r="U74">
        <f t="shared" si="11"/>
        <v>4.6195922289599949E-6</v>
      </c>
      <c r="V74">
        <f t="shared" si="12"/>
        <v>5.514042996837925E-7</v>
      </c>
      <c r="AH74">
        <f t="shared" si="13"/>
        <v>8.9634109973345168</v>
      </c>
      <c r="AI74">
        <f t="shared" si="14"/>
        <v>0</v>
      </c>
      <c r="AJ74">
        <f t="shared" si="15"/>
        <v>0</v>
      </c>
      <c r="AK74">
        <f t="shared" si="16"/>
        <v>0</v>
      </c>
      <c r="AL74">
        <f t="shared" si="17"/>
        <v>0</v>
      </c>
      <c r="AM74">
        <f t="shared" si="18"/>
        <v>0</v>
      </c>
      <c r="AN74">
        <f t="shared" si="19"/>
        <v>0</v>
      </c>
      <c r="AO74">
        <f t="shared" si="20"/>
        <v>0</v>
      </c>
      <c r="AP74">
        <f t="shared" si="21"/>
        <v>0</v>
      </c>
      <c r="AQ74">
        <f t="shared" si="22"/>
        <v>8.9634109973345168</v>
      </c>
    </row>
    <row r="75" spans="1:43" x14ac:dyDescent="0.25">
      <c r="A75">
        <f t="shared" si="23"/>
        <v>162</v>
      </c>
      <c r="C75">
        <f t="shared" si="24"/>
        <v>17.720802970840513</v>
      </c>
      <c r="D75">
        <f t="shared" si="24"/>
        <v>0.24105039717956916</v>
      </c>
      <c r="E75">
        <f t="shared" si="24"/>
        <v>1.5076719958865979E-2</v>
      </c>
      <c r="F75">
        <f t="shared" si="24"/>
        <v>2.3078507987488346E-3</v>
      </c>
      <c r="G75">
        <f t="shared" si="24"/>
        <v>1.0650747267220099E-3</v>
      </c>
      <c r="H75">
        <f t="shared" si="24"/>
        <v>9.3762193109130697E-5</v>
      </c>
      <c r="I75">
        <f t="shared" si="24"/>
        <v>1.8659590604626282E-4</v>
      </c>
      <c r="J75">
        <f t="shared" si="24"/>
        <v>1.0056617229018764E-5</v>
      </c>
      <c r="K75">
        <f t="shared" si="24"/>
        <v>1.2174456244210411E-6</v>
      </c>
      <c r="N75">
        <f t="shared" si="4"/>
        <v>9.3267384057055338</v>
      </c>
      <c r="O75">
        <f t="shared" si="5"/>
        <v>0.1268686300945101</v>
      </c>
      <c r="P75">
        <f t="shared" si="6"/>
        <v>7.9351157678241996E-3</v>
      </c>
      <c r="Q75">
        <f t="shared" si="7"/>
        <v>1.2146583151309656E-3</v>
      </c>
      <c r="R75">
        <f t="shared" si="8"/>
        <v>5.6056564564316313E-4</v>
      </c>
      <c r="S75">
        <f t="shared" si="9"/>
        <v>4.9348522689016156E-5</v>
      </c>
      <c r="T75">
        <f t="shared" si="10"/>
        <v>9.8208371603296222E-5</v>
      </c>
      <c r="U75">
        <f t="shared" si="11"/>
        <v>5.2929564363256655E-6</v>
      </c>
      <c r="V75">
        <f t="shared" si="12"/>
        <v>6.4076085495844272E-7</v>
      </c>
      <c r="AH75">
        <f t="shared" si="13"/>
        <v>9.3267384057055338</v>
      </c>
      <c r="AI75">
        <f t="shared" si="14"/>
        <v>0</v>
      </c>
      <c r="AJ75">
        <f t="shared" si="15"/>
        <v>0</v>
      </c>
      <c r="AK75">
        <f t="shared" si="16"/>
        <v>0</v>
      </c>
      <c r="AL75">
        <f t="shared" si="17"/>
        <v>0</v>
      </c>
      <c r="AM75">
        <f t="shared" si="18"/>
        <v>0</v>
      </c>
      <c r="AN75">
        <f t="shared" si="19"/>
        <v>0</v>
      </c>
      <c r="AO75">
        <f t="shared" si="20"/>
        <v>0</v>
      </c>
      <c r="AP75">
        <f t="shared" si="21"/>
        <v>0</v>
      </c>
      <c r="AQ75">
        <f t="shared" si="22"/>
        <v>9.3267384057055338</v>
      </c>
    </row>
    <row r="76" spans="1:43" x14ac:dyDescent="0.25">
      <c r="A76">
        <f t="shared" si="23"/>
        <v>163</v>
      </c>
      <c r="C76">
        <f t="shared" si="24"/>
        <v>18.43011929413311</v>
      </c>
      <c r="D76">
        <f t="shared" si="24"/>
        <v>0.25808210626453881</v>
      </c>
      <c r="E76">
        <f t="shared" si="24"/>
        <v>1.6442729767000074E-2</v>
      </c>
      <c r="F76">
        <f t="shared" si="24"/>
        <v>2.5464071729178893E-3</v>
      </c>
      <c r="G76">
        <f t="shared" si="24"/>
        <v>1.181677741565046E-3</v>
      </c>
      <c r="H76">
        <f t="shared" si="24"/>
        <v>1.0569748153820619E-4</v>
      </c>
      <c r="I76">
        <f t="shared" si="24"/>
        <v>2.0922764164979919E-4</v>
      </c>
      <c r="J76">
        <f t="shared" si="24"/>
        <v>1.1503275201493775E-5</v>
      </c>
      <c r="K76">
        <f t="shared" si="24"/>
        <v>1.4121313028682764E-6</v>
      </c>
      <c r="N76">
        <f t="shared" si="4"/>
        <v>9.700062786385848</v>
      </c>
      <c r="O76">
        <f t="shared" si="5"/>
        <v>0.13583268750765201</v>
      </c>
      <c r="P76">
        <f t="shared" si="6"/>
        <v>8.6540682984210925E-3</v>
      </c>
      <c r="Q76">
        <f t="shared" si="7"/>
        <v>1.3402143015357312E-3</v>
      </c>
      <c r="R76">
        <f t="shared" si="8"/>
        <v>6.2193565345528739E-4</v>
      </c>
      <c r="S76">
        <f t="shared" si="9"/>
        <v>5.5630253441161152E-5</v>
      </c>
      <c r="T76">
        <f t="shared" si="10"/>
        <v>1.1011981139463117E-4</v>
      </c>
      <c r="U76">
        <f t="shared" si="11"/>
        <v>6.0543553692072505E-6</v>
      </c>
      <c r="V76">
        <f t="shared" si="12"/>
        <v>7.4322700150961922E-7</v>
      </c>
      <c r="AH76">
        <f t="shared" si="13"/>
        <v>9.700062786385848</v>
      </c>
      <c r="AI76">
        <f t="shared" si="14"/>
        <v>0</v>
      </c>
      <c r="AJ76">
        <f t="shared" si="15"/>
        <v>0</v>
      </c>
      <c r="AK76">
        <f t="shared" si="16"/>
        <v>0</v>
      </c>
      <c r="AL76">
        <f t="shared" si="17"/>
        <v>0</v>
      </c>
      <c r="AM76">
        <f t="shared" si="18"/>
        <v>0</v>
      </c>
      <c r="AN76">
        <f t="shared" si="19"/>
        <v>0</v>
      </c>
      <c r="AO76">
        <f t="shared" si="20"/>
        <v>0</v>
      </c>
      <c r="AP76">
        <f t="shared" si="21"/>
        <v>0</v>
      </c>
      <c r="AQ76">
        <f t="shared" si="22"/>
        <v>9.700062786385848</v>
      </c>
    </row>
    <row r="77" spans="1:43" x14ac:dyDescent="0.25">
      <c r="A77">
        <f t="shared" si="23"/>
        <v>164</v>
      </c>
      <c r="C77">
        <f t="shared" si="24"/>
        <v>19.1586557070999</v>
      </c>
      <c r="D77">
        <f t="shared" si="24"/>
        <v>0.27608725040614068</v>
      </c>
      <c r="E77">
        <f t="shared" si="24"/>
        <v>1.7913548182244634E-2</v>
      </c>
      <c r="F77">
        <f t="shared" si="24"/>
        <v>2.8062540967654748E-3</v>
      </c>
      <c r="G77">
        <f t="shared" si="24"/>
        <v>1.3093863204775428E-3</v>
      </c>
      <c r="H77">
        <f t="shared" si="24"/>
        <v>1.1897807165952711E-4</v>
      </c>
      <c r="I77">
        <f t="shared" si="24"/>
        <v>2.3427702715512431E-4</v>
      </c>
      <c r="J77">
        <f t="shared" si="24"/>
        <v>1.3136488046648016E-5</v>
      </c>
      <c r="K77">
        <f t="shared" si="24"/>
        <v>1.6349892830717477E-6</v>
      </c>
      <c r="N77">
        <f t="shared" si="4"/>
        <v>10.083503003736791</v>
      </c>
      <c r="O77">
        <f t="shared" si="5"/>
        <v>0.14530907916112668</v>
      </c>
      <c r="P77">
        <f t="shared" si="6"/>
        <v>9.4281832538129651E-3</v>
      </c>
      <c r="Q77">
        <f t="shared" si="7"/>
        <v>1.4769758404028816E-3</v>
      </c>
      <c r="R77">
        <f t="shared" si="8"/>
        <v>6.8915069498818042E-4</v>
      </c>
      <c r="S77">
        <f t="shared" si="9"/>
        <v>6.2620037715540591E-5</v>
      </c>
      <c r="T77">
        <f t="shared" si="10"/>
        <v>1.2330369850269702E-4</v>
      </c>
      <c r="U77">
        <f t="shared" si="11"/>
        <v>6.9139410771831665E-6</v>
      </c>
      <c r="V77">
        <f t="shared" si="12"/>
        <v>8.6052067530091988E-7</v>
      </c>
      <c r="AH77">
        <f t="shared" si="13"/>
        <v>10.083503003736791</v>
      </c>
      <c r="AI77">
        <f t="shared" si="14"/>
        <v>0</v>
      </c>
      <c r="AJ77">
        <f t="shared" si="15"/>
        <v>0</v>
      </c>
      <c r="AK77">
        <f t="shared" si="16"/>
        <v>0</v>
      </c>
      <c r="AL77">
        <f t="shared" si="17"/>
        <v>0</v>
      </c>
      <c r="AM77">
        <f t="shared" si="18"/>
        <v>0</v>
      </c>
      <c r="AN77">
        <f t="shared" si="19"/>
        <v>0</v>
      </c>
      <c r="AO77">
        <f t="shared" si="20"/>
        <v>0</v>
      </c>
      <c r="AP77">
        <f t="shared" si="21"/>
        <v>0</v>
      </c>
      <c r="AQ77">
        <f t="shared" si="22"/>
        <v>10.083503003736791</v>
      </c>
    </row>
    <row r="78" spans="1:43" x14ac:dyDescent="0.25">
      <c r="A78">
        <f t="shared" si="23"/>
        <v>165</v>
      </c>
      <c r="C78">
        <f t="shared" si="24"/>
        <v>19.906634204099603</v>
      </c>
      <c r="D78">
        <f t="shared" si="24"/>
        <v>0.29510719428361504</v>
      </c>
      <c r="E78">
        <f t="shared" si="24"/>
        <v>1.9495676539308612E-2</v>
      </c>
      <c r="F78">
        <f t="shared" si="24"/>
        <v>3.0889766895667121E-3</v>
      </c>
      <c r="G78">
        <f t="shared" si="24"/>
        <v>1.4490931934282431E-3</v>
      </c>
      <c r="H78">
        <f t="shared" si="24"/>
        <v>1.3373533013670761E-4</v>
      </c>
      <c r="I78">
        <f t="shared" si="24"/>
        <v>2.619660842360137E-4</v>
      </c>
      <c r="J78">
        <f t="shared" si="24"/>
        <v>1.4977459644251572E-5</v>
      </c>
      <c r="K78">
        <f t="shared" si="24"/>
        <v>1.8896586010136135E-6</v>
      </c>
      <c r="N78">
        <f t="shared" ref="N78:N141" si="25">C78/($B$13*10)</f>
        <v>10.477175896894529</v>
      </c>
      <c r="O78">
        <f t="shared" ref="O78:O141" si="26">D78/($B$13*10)</f>
        <v>0.15531957593874476</v>
      </c>
      <c r="P78">
        <f t="shared" ref="P78:P141" si="27">E78/($B$13*10)</f>
        <v>1.0260882389109795E-2</v>
      </c>
      <c r="Q78">
        <f t="shared" ref="Q78:Q141" si="28">F78/($B$13*10)</f>
        <v>1.6257772050351116E-3</v>
      </c>
      <c r="R78">
        <f t="shared" ref="R78:R141" si="29">G78/($B$13*10)</f>
        <v>7.6268062812012802E-4</v>
      </c>
      <c r="S78">
        <f t="shared" ref="S78:S141" si="30">H78/($B$13*10)</f>
        <v>7.0387015861425063E-5</v>
      </c>
      <c r="T78">
        <f t="shared" ref="T78:T141" si="31">I78/($B$13*10)</f>
        <v>1.3787688644000722E-4</v>
      </c>
      <c r="U78">
        <f t="shared" ref="U78:U141" si="32">J78/($B$13*10)</f>
        <v>7.8828734969745113E-6</v>
      </c>
      <c r="V78">
        <f t="shared" ref="V78:V141" si="33">K78/($B$13*10)</f>
        <v>9.9455715842821771E-7</v>
      </c>
      <c r="AH78">
        <f t="shared" ref="AH78:AH141" si="34">N78*X$13</f>
        <v>10.477175896894529</v>
      </c>
      <c r="AI78">
        <f t="shared" ref="AI78:AI141" si="35">O78*Y$13</f>
        <v>0</v>
      </c>
      <c r="AJ78">
        <f t="shared" ref="AJ78:AJ141" si="36">P78*Z$13</f>
        <v>0</v>
      </c>
      <c r="AK78">
        <f t="shared" ref="AK78:AK141" si="37">Q78*AA$13</f>
        <v>0</v>
      </c>
      <c r="AL78">
        <f t="shared" ref="AL78:AL141" si="38">R78*AB$13</f>
        <v>0</v>
      </c>
      <c r="AM78">
        <f t="shared" ref="AM78:AM141" si="39">S78*AC$13</f>
        <v>0</v>
      </c>
      <c r="AN78">
        <f t="shared" ref="AN78:AN141" si="40">T78*AD$13</f>
        <v>0</v>
      </c>
      <c r="AO78">
        <f t="shared" ref="AO78:AO141" si="41">U78*AE$13</f>
        <v>0</v>
      </c>
      <c r="AP78">
        <f t="shared" ref="AP78:AP141" si="42">V78*AF$13</f>
        <v>0</v>
      </c>
      <c r="AQ78">
        <f t="shared" ref="AQ78:AQ141" si="43">SUM(AH78:AP78)</f>
        <v>10.477175896894529</v>
      </c>
    </row>
    <row r="79" spans="1:43" x14ac:dyDescent="0.25">
      <c r="A79">
        <f t="shared" ref="A79:A142" si="44">A78+$B$11</f>
        <v>166</v>
      </c>
      <c r="C79">
        <f t="shared" si="24"/>
        <v>20.674272871310762</v>
      </c>
      <c r="D79">
        <f t="shared" si="24"/>
        <v>0.31518435129023598</v>
      </c>
      <c r="E79">
        <f t="shared" si="24"/>
        <v>2.1195914228759074E-2</v>
      </c>
      <c r="F79">
        <f t="shared" si="24"/>
        <v>3.3962527955215286E-3</v>
      </c>
      <c r="G79">
        <f t="shared" si="24"/>
        <v>1.6017486608294901E-3</v>
      </c>
      <c r="H79">
        <f t="shared" si="24"/>
        <v>1.5011136859626232E-4</v>
      </c>
      <c r="I79">
        <f t="shared" si="24"/>
        <v>2.9253370395870344E-4</v>
      </c>
      <c r="J79">
        <f t="shared" si="24"/>
        <v>1.7049466330807664E-5</v>
      </c>
      <c r="K79">
        <f t="shared" si="24"/>
        <v>2.1801899621012083E-6</v>
      </c>
      <c r="N79">
        <f t="shared" si="25"/>
        <v>10.881196248058297</v>
      </c>
      <c r="O79">
        <f t="shared" si="26"/>
        <v>0.16588650067907157</v>
      </c>
      <c r="P79">
        <f t="shared" si="27"/>
        <v>1.1155744330925829E-2</v>
      </c>
      <c r="Q79">
        <f t="shared" si="28"/>
        <v>1.7875014713271205E-3</v>
      </c>
      <c r="R79">
        <f t="shared" si="29"/>
        <v>8.4302561096288961E-4</v>
      </c>
      <c r="S79">
        <f t="shared" si="30"/>
        <v>7.9005983471717008E-5</v>
      </c>
      <c r="T79">
        <f t="shared" si="31"/>
        <v>1.5396510734668603E-4</v>
      </c>
      <c r="U79">
        <f t="shared" si="32"/>
        <v>8.9734033320040346E-6</v>
      </c>
      <c r="V79">
        <f t="shared" si="33"/>
        <v>1.1474684011058991E-6</v>
      </c>
      <c r="AH79">
        <f t="shared" si="34"/>
        <v>10.881196248058297</v>
      </c>
      <c r="AI79">
        <f t="shared" si="35"/>
        <v>0</v>
      </c>
      <c r="AJ79">
        <f t="shared" si="36"/>
        <v>0</v>
      </c>
      <c r="AK79">
        <f t="shared" si="37"/>
        <v>0</v>
      </c>
      <c r="AL79">
        <f t="shared" si="38"/>
        <v>0</v>
      </c>
      <c r="AM79">
        <f t="shared" si="39"/>
        <v>0</v>
      </c>
      <c r="AN79">
        <f t="shared" si="40"/>
        <v>0</v>
      </c>
      <c r="AO79">
        <f t="shared" si="41"/>
        <v>0</v>
      </c>
      <c r="AP79">
        <f t="shared" si="42"/>
        <v>0</v>
      </c>
      <c r="AQ79">
        <f t="shared" si="43"/>
        <v>10.881196248058297</v>
      </c>
    </row>
    <row r="80" spans="1:43" x14ac:dyDescent="0.25">
      <c r="A80">
        <f t="shared" si="44"/>
        <v>167</v>
      </c>
      <c r="C80">
        <f t="shared" si="24"/>
        <v>21.461785830689919</v>
      </c>
      <c r="D80">
        <f t="shared" si="24"/>
        <v>0.33636218359571923</v>
      </c>
      <c r="E80">
        <f t="shared" si="24"/>
        <v>2.3021366552853646E-2</v>
      </c>
      <c r="F80">
        <f t="shared" si="24"/>
        <v>3.7298567180195554E-3</v>
      </c>
      <c r="G80">
        <f t="shared" si="24"/>
        <v>1.7683632784665417E-3</v>
      </c>
      <c r="H80">
        <f t="shared" si="24"/>
        <v>1.6825973762719704E-4</v>
      </c>
      <c r="I80">
        <f t="shared" si="24"/>
        <v>3.2623663554732352E-4</v>
      </c>
      <c r="J80">
        <f t="shared" si="24"/>
        <v>1.9378024353150389E-5</v>
      </c>
      <c r="K80">
        <f t="shared" si="24"/>
        <v>2.5110853758291813E-6</v>
      </c>
      <c r="N80">
        <f t="shared" si="25"/>
        <v>11.295676752994694</v>
      </c>
      <c r="O80">
        <f t="shared" si="26"/>
        <v>0.17703272820827329</v>
      </c>
      <c r="P80">
        <f t="shared" si="27"/>
        <v>1.2116508712028235E-2</v>
      </c>
      <c r="Q80">
        <f t="shared" si="28"/>
        <v>1.963082483168187E-3</v>
      </c>
      <c r="R80">
        <f t="shared" si="29"/>
        <v>9.3071751498239046E-4</v>
      </c>
      <c r="S80">
        <f t="shared" si="30"/>
        <v>8.8557756645893184E-5</v>
      </c>
      <c r="T80">
        <f t="shared" si="31"/>
        <v>1.7170349239332817E-4</v>
      </c>
      <c r="U80">
        <f t="shared" si="32"/>
        <v>1.0198960185868626E-5</v>
      </c>
      <c r="V80">
        <f t="shared" si="33"/>
        <v>1.3216238820153586E-6</v>
      </c>
      <c r="AH80">
        <f t="shared" si="34"/>
        <v>11.295676752994694</v>
      </c>
      <c r="AI80">
        <f t="shared" si="35"/>
        <v>0</v>
      </c>
      <c r="AJ80">
        <f t="shared" si="36"/>
        <v>0</v>
      </c>
      <c r="AK80">
        <f t="shared" si="37"/>
        <v>0</v>
      </c>
      <c r="AL80">
        <f t="shared" si="38"/>
        <v>0</v>
      </c>
      <c r="AM80">
        <f t="shared" si="39"/>
        <v>0</v>
      </c>
      <c r="AN80">
        <f t="shared" si="40"/>
        <v>0</v>
      </c>
      <c r="AO80">
        <f t="shared" si="41"/>
        <v>0</v>
      </c>
      <c r="AP80">
        <f t="shared" si="42"/>
        <v>0</v>
      </c>
      <c r="AQ80">
        <f t="shared" si="43"/>
        <v>11.295676752994694</v>
      </c>
    </row>
    <row r="81" spans="1:43" x14ac:dyDescent="0.25">
      <c r="A81">
        <f t="shared" si="44"/>
        <v>168</v>
      </c>
      <c r="C81">
        <f t="shared" si="24"/>
        <v>22.269383188057798</v>
      </c>
      <c r="D81">
        <f t="shared" si="24"/>
        <v>0.35868520143652877</v>
      </c>
      <c r="E81">
        <f t="shared" si="24"/>
        <v>2.4979452540994509E-2</v>
      </c>
      <c r="F81">
        <f t="shared" si="24"/>
        <v>4.0916630140582499E-3</v>
      </c>
      <c r="G81">
        <f t="shared" si="24"/>
        <v>1.95001060728231E-3</v>
      </c>
      <c r="H81">
        <f t="shared" si="24"/>
        <v>1.8834615181855969E-4</v>
      </c>
      <c r="I81">
        <f t="shared" si="24"/>
        <v>3.6335051282820175E-4</v>
      </c>
      <c r="J81">
        <f t="shared" si="24"/>
        <v>2.1991067711500774E-5</v>
      </c>
      <c r="K81">
        <f t="shared" si="24"/>
        <v>2.8873408853209055E-6</v>
      </c>
      <c r="N81">
        <f t="shared" si="25"/>
        <v>11.720727993714631</v>
      </c>
      <c r="O81">
        <f t="shared" si="26"/>
        <v>0.18878168496659409</v>
      </c>
      <c r="P81">
        <f t="shared" si="27"/>
        <v>1.3147080284733952E-2</v>
      </c>
      <c r="Q81">
        <f t="shared" si="28"/>
        <v>2.1535068495043422E-3</v>
      </c>
      <c r="R81">
        <f t="shared" si="29"/>
        <v>1.0263213722538475E-3</v>
      </c>
      <c r="S81">
        <f t="shared" si="30"/>
        <v>9.9129553588715632E-5</v>
      </c>
      <c r="T81">
        <f t="shared" si="31"/>
        <v>1.9123711201484304E-4</v>
      </c>
      <c r="U81">
        <f t="shared" si="32"/>
        <v>1.1574246163947776E-5</v>
      </c>
      <c r="V81">
        <f t="shared" si="33"/>
        <v>1.5196530975373188E-6</v>
      </c>
      <c r="AH81">
        <f t="shared" si="34"/>
        <v>11.720727993714631</v>
      </c>
      <c r="AI81">
        <f t="shared" si="35"/>
        <v>0</v>
      </c>
      <c r="AJ81">
        <f t="shared" si="36"/>
        <v>0</v>
      </c>
      <c r="AK81">
        <f t="shared" si="37"/>
        <v>0</v>
      </c>
      <c r="AL81">
        <f t="shared" si="38"/>
        <v>0</v>
      </c>
      <c r="AM81">
        <f t="shared" si="39"/>
        <v>0</v>
      </c>
      <c r="AN81">
        <f t="shared" si="40"/>
        <v>0</v>
      </c>
      <c r="AO81">
        <f t="shared" si="41"/>
        <v>0</v>
      </c>
      <c r="AP81">
        <f t="shared" si="42"/>
        <v>0</v>
      </c>
      <c r="AQ81">
        <f t="shared" si="43"/>
        <v>11.720727993714631</v>
      </c>
    </row>
    <row r="82" spans="1:43" x14ac:dyDescent="0.25">
      <c r="A82">
        <f t="shared" si="44"/>
        <v>169</v>
      </c>
      <c r="C82">
        <f t="shared" si="24"/>
        <v>23.097270985229017</v>
      </c>
      <c r="D82">
        <f t="shared" si="24"/>
        <v>0.38219896164000122</v>
      </c>
      <c r="E82">
        <f t="shared" si="24"/>
        <v>2.7077912715747176E-2</v>
      </c>
      <c r="F82">
        <f t="shared" ref="E82:K118" si="45">F$5/100*EXP(5.372697*(1+F$8)*(1-(F$2+273.15)/$A82))</f>
        <v>4.4836503459713935E-3</v>
      </c>
      <c r="G82">
        <f t="shared" si="45"/>
        <v>2.1478300267833523E-3</v>
      </c>
      <c r="H82">
        <f t="shared" si="45"/>
        <v>2.1054924638765665E-4</v>
      </c>
      <c r="I82">
        <f t="shared" si="45"/>
        <v>4.0417091866141791E-4</v>
      </c>
      <c r="J82">
        <f t="shared" si="45"/>
        <v>2.4919136801563777E-5</v>
      </c>
      <c r="K82">
        <f t="shared" si="45"/>
        <v>3.3144925692813143E-6</v>
      </c>
      <c r="N82">
        <f t="shared" si="25"/>
        <v>12.156458413278431</v>
      </c>
      <c r="O82">
        <f t="shared" si="26"/>
        <v>0.2011573482315796</v>
      </c>
      <c r="P82">
        <f t="shared" si="27"/>
        <v>1.4251533008287989E-2</v>
      </c>
      <c r="Q82">
        <f t="shared" si="28"/>
        <v>2.3598159715638913E-3</v>
      </c>
      <c r="R82">
        <f t="shared" si="29"/>
        <v>1.1304368562017645E-3</v>
      </c>
      <c r="S82">
        <f t="shared" si="30"/>
        <v>1.1081539283560877E-4</v>
      </c>
      <c r="T82">
        <f t="shared" si="31"/>
        <v>2.1272153613758837E-4</v>
      </c>
      <c r="U82">
        <f t="shared" si="32"/>
        <v>1.3115335158717778E-5</v>
      </c>
      <c r="V82">
        <f t="shared" si="33"/>
        <v>1.744469773305955E-6</v>
      </c>
      <c r="AH82">
        <f t="shared" si="34"/>
        <v>12.156458413278431</v>
      </c>
      <c r="AI82">
        <f t="shared" si="35"/>
        <v>0</v>
      </c>
      <c r="AJ82">
        <f t="shared" si="36"/>
        <v>0</v>
      </c>
      <c r="AK82">
        <f t="shared" si="37"/>
        <v>0</v>
      </c>
      <c r="AL82">
        <f t="shared" si="38"/>
        <v>0</v>
      </c>
      <c r="AM82">
        <f t="shared" si="39"/>
        <v>0</v>
      </c>
      <c r="AN82">
        <f t="shared" si="40"/>
        <v>0</v>
      </c>
      <c r="AO82">
        <f t="shared" si="41"/>
        <v>0</v>
      </c>
      <c r="AP82">
        <f t="shared" si="42"/>
        <v>0</v>
      </c>
      <c r="AQ82">
        <f t="shared" si="43"/>
        <v>12.156458413278431</v>
      </c>
    </row>
    <row r="83" spans="1:43" x14ac:dyDescent="0.25">
      <c r="A83">
        <f t="shared" si="44"/>
        <v>170</v>
      </c>
      <c r="C83">
        <f t="shared" ref="C83:D146" si="46">C$5/100*EXP(5.372697*(1+C$8)*(1-(C$2+273.15)/$A83))</f>
        <v>23.94565115609791</v>
      </c>
      <c r="D83">
        <f t="shared" si="46"/>
        <v>0.40695006538923911</v>
      </c>
      <c r="E83">
        <f t="shared" si="45"/>
        <v>2.9324816800454522E-2</v>
      </c>
      <c r="F83">
        <f t="shared" si="45"/>
        <v>4.907905387509336E-3</v>
      </c>
      <c r="G83">
        <f t="shared" si="45"/>
        <v>2.3630296107165828E-3</v>
      </c>
      <c r="H83">
        <f t="shared" si="45"/>
        <v>2.3506136591990622E-4</v>
      </c>
      <c r="I83">
        <f t="shared" si="45"/>
        <v>4.4901448761729097E-4</v>
      </c>
      <c r="J83">
        <f t="shared" si="45"/>
        <v>2.8195578267047558E-5</v>
      </c>
      <c r="K83">
        <f t="shared" si="45"/>
        <v>3.7986659993257385E-6</v>
      </c>
      <c r="N83">
        <f t="shared" si="25"/>
        <v>12.602974292683111</v>
      </c>
      <c r="O83">
        <f t="shared" si="26"/>
        <v>0.21418424494170479</v>
      </c>
      <c r="P83">
        <f t="shared" si="27"/>
        <v>1.5434114105502382E-2</v>
      </c>
      <c r="Q83">
        <f t="shared" si="28"/>
        <v>2.5831080986891243E-3</v>
      </c>
      <c r="R83">
        <f t="shared" si="29"/>
        <v>1.2436997951139909E-3</v>
      </c>
      <c r="S83">
        <f t="shared" si="30"/>
        <v>1.2371650837889801E-4</v>
      </c>
      <c r="T83">
        <f t="shared" si="31"/>
        <v>2.3632341453541631E-4</v>
      </c>
      <c r="U83">
        <f t="shared" si="32"/>
        <v>1.483977803528819E-5</v>
      </c>
      <c r="V83">
        <f t="shared" si="33"/>
        <v>1.9992978943819677E-6</v>
      </c>
      <c r="AH83">
        <f t="shared" si="34"/>
        <v>12.602974292683111</v>
      </c>
      <c r="AI83">
        <f t="shared" si="35"/>
        <v>0</v>
      </c>
      <c r="AJ83">
        <f t="shared" si="36"/>
        <v>0</v>
      </c>
      <c r="AK83">
        <f t="shared" si="37"/>
        <v>0</v>
      </c>
      <c r="AL83">
        <f t="shared" si="38"/>
        <v>0</v>
      </c>
      <c r="AM83">
        <f t="shared" si="39"/>
        <v>0</v>
      </c>
      <c r="AN83">
        <f t="shared" si="40"/>
        <v>0</v>
      </c>
      <c r="AO83">
        <f t="shared" si="41"/>
        <v>0</v>
      </c>
      <c r="AP83">
        <f t="shared" si="42"/>
        <v>0</v>
      </c>
      <c r="AQ83">
        <f t="shared" si="43"/>
        <v>12.602974292683111</v>
      </c>
    </row>
    <row r="84" spans="1:43" x14ac:dyDescent="0.25">
      <c r="A84">
        <f t="shared" si="44"/>
        <v>171</v>
      </c>
      <c r="C84">
        <f t="shared" si="46"/>
        <v>24.814721486592351</v>
      </c>
      <c r="D84">
        <f t="shared" si="46"/>
        <v>0.43298615523673739</v>
      </c>
      <c r="E84">
        <f t="shared" si="45"/>
        <v>3.1728571359579294E-2</v>
      </c>
      <c r="F84">
        <f t="shared" si="45"/>
        <v>5.3666267812021214E-3</v>
      </c>
      <c r="G84">
        <f t="shared" si="45"/>
        <v>2.5968890635516819E-3</v>
      </c>
      <c r="H84">
        <f t="shared" si="45"/>
        <v>2.6208938570789891E-4</v>
      </c>
      <c r="I84">
        <f t="shared" si="45"/>
        <v>4.9822004710362174E-4</v>
      </c>
      <c r="J84">
        <f t="shared" si="45"/>
        <v>3.185675647499403E-5</v>
      </c>
      <c r="K84">
        <f t="shared" si="45"/>
        <v>4.3466293409554304E-6</v>
      </c>
      <c r="N84">
        <f t="shared" si="25"/>
        <v>13.060379729785449</v>
      </c>
      <c r="O84">
        <f t="shared" si="26"/>
        <v>0.22788745012459863</v>
      </c>
      <c r="P84">
        <f t="shared" si="27"/>
        <v>1.6699248083989104E-2</v>
      </c>
      <c r="Q84">
        <f t="shared" si="28"/>
        <v>2.8245404111590113E-3</v>
      </c>
      <c r="R84">
        <f t="shared" si="29"/>
        <v>1.3667837176587799E-3</v>
      </c>
      <c r="S84">
        <f t="shared" si="30"/>
        <v>1.3794178195152576E-4</v>
      </c>
      <c r="T84">
        <f t="shared" si="31"/>
        <v>2.6222107742295881E-4</v>
      </c>
      <c r="U84">
        <f t="shared" si="32"/>
        <v>1.6766713934207385E-5</v>
      </c>
      <c r="V84">
        <f t="shared" si="33"/>
        <v>2.2876996531344373E-6</v>
      </c>
      <c r="AH84">
        <f t="shared" si="34"/>
        <v>13.060379729785449</v>
      </c>
      <c r="AI84">
        <f t="shared" si="35"/>
        <v>0</v>
      </c>
      <c r="AJ84">
        <f t="shared" si="36"/>
        <v>0</v>
      </c>
      <c r="AK84">
        <f t="shared" si="37"/>
        <v>0</v>
      </c>
      <c r="AL84">
        <f t="shared" si="38"/>
        <v>0</v>
      </c>
      <c r="AM84">
        <f t="shared" si="39"/>
        <v>0</v>
      </c>
      <c r="AN84">
        <f t="shared" si="40"/>
        <v>0</v>
      </c>
      <c r="AO84">
        <f t="shared" si="41"/>
        <v>0</v>
      </c>
      <c r="AP84">
        <f t="shared" si="42"/>
        <v>0</v>
      </c>
      <c r="AQ84">
        <f t="shared" si="43"/>
        <v>13.060379729785449</v>
      </c>
    </row>
    <row r="85" spans="1:43" x14ac:dyDescent="0.25">
      <c r="A85">
        <f t="shared" si="44"/>
        <v>172</v>
      </c>
      <c r="C85">
        <f t="shared" si="46"/>
        <v>25.704675578404789</v>
      </c>
      <c r="D85">
        <f t="shared" si="46"/>
        <v>0.46035591137565557</v>
      </c>
      <c r="E85">
        <f t="shared" si="45"/>
        <v>3.4297927363026323E-2</v>
      </c>
      <c r="F85">
        <f t="shared" si="45"/>
        <v>5.8621291438334024E-3</v>
      </c>
      <c r="G85">
        <f t="shared" si="45"/>
        <v>2.8507627161928608E-3</v>
      </c>
      <c r="H85">
        <f t="shared" si="45"/>
        <v>2.918555661422688E-4</v>
      </c>
      <c r="I85">
        <f t="shared" si="45"/>
        <v>5.521497970965996E-4</v>
      </c>
      <c r="J85">
        <f t="shared" si="45"/>
        <v>3.5942277026520771E-5</v>
      </c>
      <c r="K85">
        <f t="shared" si="45"/>
        <v>4.9658502916114531E-6</v>
      </c>
      <c r="N85">
        <f t="shared" si="25"/>
        <v>13.528776620213048</v>
      </c>
      <c r="O85">
        <f t="shared" si="26"/>
        <v>0.24229258493455558</v>
      </c>
      <c r="P85">
        <f t="shared" si="27"/>
        <v>1.8051540717382276E-2</v>
      </c>
      <c r="Q85">
        <f t="shared" si="28"/>
        <v>3.0853311283333697E-3</v>
      </c>
      <c r="R85">
        <f t="shared" si="29"/>
        <v>1.50040142957519E-3</v>
      </c>
      <c r="S85">
        <f t="shared" si="30"/>
        <v>1.5360819270645727E-4</v>
      </c>
      <c r="T85">
        <f t="shared" si="31"/>
        <v>2.9060515636663138E-4</v>
      </c>
      <c r="U85">
        <f t="shared" si="32"/>
        <v>1.8916987908695143E-5</v>
      </c>
      <c r="V85">
        <f t="shared" si="33"/>
        <v>2.613605416637607E-6</v>
      </c>
      <c r="AH85">
        <f t="shared" si="34"/>
        <v>13.528776620213048</v>
      </c>
      <c r="AI85">
        <f t="shared" si="35"/>
        <v>0</v>
      </c>
      <c r="AJ85">
        <f t="shared" si="36"/>
        <v>0</v>
      </c>
      <c r="AK85">
        <f t="shared" si="37"/>
        <v>0</v>
      </c>
      <c r="AL85">
        <f t="shared" si="38"/>
        <v>0</v>
      </c>
      <c r="AM85">
        <f t="shared" si="39"/>
        <v>0</v>
      </c>
      <c r="AN85">
        <f t="shared" si="40"/>
        <v>0</v>
      </c>
      <c r="AO85">
        <f t="shared" si="41"/>
        <v>0</v>
      </c>
      <c r="AP85">
        <f t="shared" si="42"/>
        <v>0</v>
      </c>
      <c r="AQ85">
        <f t="shared" si="43"/>
        <v>13.528776620213048</v>
      </c>
    </row>
    <row r="86" spans="1:43" x14ac:dyDescent="0.25">
      <c r="A86">
        <f t="shared" si="44"/>
        <v>173</v>
      </c>
      <c r="C86">
        <f t="shared" si="46"/>
        <v>26.615702816408763</v>
      </c>
      <c r="D86">
        <f t="shared" si="46"/>
        <v>0.48910904717855375</v>
      </c>
      <c r="E86">
        <f t="shared" si="45"/>
        <v>3.7041987665832915E-2</v>
      </c>
      <c r="F86">
        <f t="shared" si="45"/>
        <v>6.396847116755984E-3</v>
      </c>
      <c r="G86">
        <f t="shared" si="45"/>
        <v>3.1260825792349808E-3</v>
      </c>
      <c r="H86">
        <f t="shared" si="45"/>
        <v>3.2459844057057091E-4</v>
      </c>
      <c r="I86">
        <f t="shared" si="45"/>
        <v>6.1119052857442561E-4</v>
      </c>
      <c r="J86">
        <f t="shared" si="45"/>
        <v>4.0495222714959963E-5</v>
      </c>
      <c r="K86">
        <f t="shared" si="45"/>
        <v>5.664557054237831E-6</v>
      </c>
      <c r="N86">
        <f t="shared" si="25"/>
        <v>14.00826464021514</v>
      </c>
      <c r="O86">
        <f t="shared" si="26"/>
        <v>0.25742581430450201</v>
      </c>
      <c r="P86">
        <f t="shared" si="27"/>
        <v>1.9495782982017325E-2</v>
      </c>
      <c r="Q86">
        <f t="shared" si="28"/>
        <v>3.3667616403978864E-3</v>
      </c>
      <c r="R86">
        <f t="shared" si="29"/>
        <v>1.64530662064999E-3</v>
      </c>
      <c r="S86">
        <f t="shared" si="30"/>
        <v>1.7084128451082679E-4</v>
      </c>
      <c r="T86">
        <f t="shared" si="31"/>
        <v>3.2167922556548719E-4</v>
      </c>
      <c r="U86">
        <f t="shared" si="32"/>
        <v>2.1313275113136825E-5</v>
      </c>
      <c r="V86">
        <f t="shared" si="33"/>
        <v>2.9813458180199113E-6</v>
      </c>
      <c r="AH86">
        <f t="shared" si="34"/>
        <v>14.00826464021514</v>
      </c>
      <c r="AI86">
        <f t="shared" si="35"/>
        <v>0</v>
      </c>
      <c r="AJ86">
        <f t="shared" si="36"/>
        <v>0</v>
      </c>
      <c r="AK86">
        <f t="shared" si="37"/>
        <v>0</v>
      </c>
      <c r="AL86">
        <f t="shared" si="38"/>
        <v>0</v>
      </c>
      <c r="AM86">
        <f t="shared" si="39"/>
        <v>0</v>
      </c>
      <c r="AN86">
        <f t="shared" si="40"/>
        <v>0</v>
      </c>
      <c r="AO86">
        <f t="shared" si="41"/>
        <v>0</v>
      </c>
      <c r="AP86">
        <f t="shared" si="42"/>
        <v>0</v>
      </c>
      <c r="AQ86">
        <f t="shared" si="43"/>
        <v>14.00826464021514</v>
      </c>
    </row>
    <row r="87" spans="1:43" x14ac:dyDescent="0.25">
      <c r="A87">
        <f t="shared" si="44"/>
        <v>174</v>
      </c>
      <c r="C87">
        <f t="shared" si="46"/>
        <v>27.547988339668692</v>
      </c>
      <c r="D87">
        <f t="shared" si="46"/>
        <v>0.51929630401426663</v>
      </c>
      <c r="E87">
        <f t="shared" si="45"/>
        <v>3.9970214394762178E-2</v>
      </c>
      <c r="F87">
        <f t="shared" si="45"/>
        <v>6.9733394576900875E-3</v>
      </c>
      <c r="G87">
        <f t="shared" si="45"/>
        <v>3.4243614519734833E-3</v>
      </c>
      <c r="H87">
        <f t="shared" si="45"/>
        <v>3.605737370025002E-4</v>
      </c>
      <c r="I87">
        <f t="shared" si="45"/>
        <v>6.757548806980957E-4</v>
      </c>
      <c r="J87">
        <f t="shared" si="45"/>
        <v>4.5562402341937072E-5</v>
      </c>
      <c r="K87">
        <f t="shared" si="45"/>
        <v>6.4518035496021251E-6</v>
      </c>
      <c r="N87">
        <f t="shared" si="25"/>
        <v>14.498941231404576</v>
      </c>
      <c r="O87">
        <f t="shared" si="26"/>
        <v>0.27331384421803506</v>
      </c>
      <c r="P87">
        <f t="shared" si="27"/>
        <v>2.1036954944611674E-2</v>
      </c>
      <c r="Q87">
        <f t="shared" si="28"/>
        <v>3.6701786619421513E-3</v>
      </c>
      <c r="R87">
        <f t="shared" si="29"/>
        <v>1.8022955010386756E-3</v>
      </c>
      <c r="S87">
        <f t="shared" si="30"/>
        <v>1.8977565105394748E-4</v>
      </c>
      <c r="T87">
        <f t="shared" si="31"/>
        <v>3.5566046352531356E-4</v>
      </c>
      <c r="U87">
        <f t="shared" si="32"/>
        <v>2.3980211758914251E-5</v>
      </c>
      <c r="V87">
        <f t="shared" si="33"/>
        <v>3.3956860787379606E-6</v>
      </c>
      <c r="AH87">
        <f t="shared" si="34"/>
        <v>14.498941231404576</v>
      </c>
      <c r="AI87">
        <f t="shared" si="35"/>
        <v>0</v>
      </c>
      <c r="AJ87">
        <f t="shared" si="36"/>
        <v>0</v>
      </c>
      <c r="AK87">
        <f t="shared" si="37"/>
        <v>0</v>
      </c>
      <c r="AL87">
        <f t="shared" si="38"/>
        <v>0</v>
      </c>
      <c r="AM87">
        <f t="shared" si="39"/>
        <v>0</v>
      </c>
      <c r="AN87">
        <f t="shared" si="40"/>
        <v>0</v>
      </c>
      <c r="AO87">
        <f t="shared" si="41"/>
        <v>0</v>
      </c>
      <c r="AP87">
        <f t="shared" si="42"/>
        <v>0</v>
      </c>
      <c r="AQ87">
        <f t="shared" si="43"/>
        <v>14.498941231404576</v>
      </c>
    </row>
    <row r="88" spans="1:43" x14ac:dyDescent="0.25">
      <c r="A88">
        <f t="shared" si="44"/>
        <v>175</v>
      </c>
      <c r="C88">
        <f t="shared" si="46"/>
        <v>28.501713015948731</v>
      </c>
      <c r="D88">
        <f t="shared" si="46"/>
        <v>0.55096944535442327</v>
      </c>
      <c r="E88">
        <f t="shared" si="45"/>
        <v>4.3092436233500064E-2</v>
      </c>
      <c r="F88">
        <f t="shared" si="45"/>
        <v>7.5942931705614905E-3</v>
      </c>
      <c r="G88">
        <f t="shared" si="45"/>
        <v>3.7471960852755001E-3</v>
      </c>
      <c r="H88">
        <f t="shared" si="45"/>
        <v>4.0005533400067658E-4</v>
      </c>
      <c r="I88">
        <f t="shared" si="45"/>
        <v>7.4628263672856074E-4</v>
      </c>
      <c r="J88">
        <f t="shared" si="45"/>
        <v>5.1194612799645078E-5</v>
      </c>
      <c r="K88">
        <f t="shared" si="45"/>
        <v>7.337539075242204E-6</v>
      </c>
      <c r="N88">
        <f t="shared" si="25"/>
        <v>15.000901587341438</v>
      </c>
      <c r="O88">
        <f t="shared" si="26"/>
        <v>0.28998391860759121</v>
      </c>
      <c r="P88">
        <f t="shared" si="27"/>
        <v>2.2680229596578984E-2</v>
      </c>
      <c r="Q88">
        <f t="shared" si="28"/>
        <v>3.9969964055586796E-3</v>
      </c>
      <c r="R88">
        <f t="shared" si="29"/>
        <v>1.9722084659344738E-3</v>
      </c>
      <c r="S88">
        <f t="shared" si="30"/>
        <v>2.1055543894772451E-4</v>
      </c>
      <c r="T88">
        <f t="shared" si="31"/>
        <v>3.9278033512029514E-4</v>
      </c>
      <c r="U88">
        <f t="shared" si="32"/>
        <v>2.694453305244478E-5</v>
      </c>
      <c r="V88">
        <f t="shared" si="33"/>
        <v>3.8618626711801072E-6</v>
      </c>
      <c r="AH88">
        <f t="shared" si="34"/>
        <v>15.000901587341438</v>
      </c>
      <c r="AI88">
        <f t="shared" si="35"/>
        <v>0</v>
      </c>
      <c r="AJ88">
        <f t="shared" si="36"/>
        <v>0</v>
      </c>
      <c r="AK88">
        <f t="shared" si="37"/>
        <v>0</v>
      </c>
      <c r="AL88">
        <f t="shared" si="38"/>
        <v>0</v>
      </c>
      <c r="AM88">
        <f t="shared" si="39"/>
        <v>0</v>
      </c>
      <c r="AN88">
        <f t="shared" si="40"/>
        <v>0</v>
      </c>
      <c r="AO88">
        <f t="shared" si="41"/>
        <v>0</v>
      </c>
      <c r="AP88">
        <f t="shared" si="42"/>
        <v>0</v>
      </c>
      <c r="AQ88">
        <f t="shared" si="43"/>
        <v>15.000901587341438</v>
      </c>
    </row>
    <row r="89" spans="1:43" x14ac:dyDescent="0.25">
      <c r="A89">
        <f t="shared" si="44"/>
        <v>176</v>
      </c>
      <c r="C89">
        <f t="shared" si="46"/>
        <v>29.477053419626859</v>
      </c>
      <c r="D89">
        <f t="shared" si="46"/>
        <v>0.5841812501818433</v>
      </c>
      <c r="E89">
        <f t="shared" si="45"/>
        <v>4.6418855598330797E-2</v>
      </c>
      <c r="F89">
        <f t="shared" si="45"/>
        <v>8.2625276698613109E-3</v>
      </c>
      <c r="G89">
        <f t="shared" si="45"/>
        <v>4.0962703963213542E-3</v>
      </c>
      <c r="H89">
        <f t="shared" si="45"/>
        <v>4.4333625105584203E-4</v>
      </c>
      <c r="I89">
        <f t="shared" si="45"/>
        <v>8.2324205861363366E-4</v>
      </c>
      <c r="J89">
        <f t="shared" si="45"/>
        <v>5.7446914824430021E-5</v>
      </c>
      <c r="K89">
        <f t="shared" si="45"/>
        <v>8.3326826233121164E-6</v>
      </c>
      <c r="N89">
        <f t="shared" si="25"/>
        <v>15.514238641908873</v>
      </c>
      <c r="O89">
        <f t="shared" si="26"/>
        <v>0.30746381588518068</v>
      </c>
      <c r="P89">
        <f t="shared" si="27"/>
        <v>2.4430976630700419E-2</v>
      </c>
      <c r="Q89">
        <f t="shared" si="28"/>
        <v>4.3486987736112166E-3</v>
      </c>
      <c r="R89">
        <f t="shared" si="29"/>
        <v>2.155931787537555E-3</v>
      </c>
      <c r="S89">
        <f t="shared" si="30"/>
        <v>2.3333486897675898E-4</v>
      </c>
      <c r="T89">
        <f t="shared" si="31"/>
        <v>4.3328529400717564E-4</v>
      </c>
      <c r="U89">
        <f t="shared" si="32"/>
        <v>3.0235218328647382E-5</v>
      </c>
      <c r="V89">
        <f t="shared" si="33"/>
        <v>4.3856224333221668E-6</v>
      </c>
      <c r="AH89">
        <f t="shared" si="34"/>
        <v>15.514238641908873</v>
      </c>
      <c r="AI89">
        <f t="shared" si="35"/>
        <v>0</v>
      </c>
      <c r="AJ89">
        <f t="shared" si="36"/>
        <v>0</v>
      </c>
      <c r="AK89">
        <f t="shared" si="37"/>
        <v>0</v>
      </c>
      <c r="AL89">
        <f t="shared" si="38"/>
        <v>0</v>
      </c>
      <c r="AM89">
        <f t="shared" si="39"/>
        <v>0</v>
      </c>
      <c r="AN89">
        <f t="shared" si="40"/>
        <v>0</v>
      </c>
      <c r="AO89">
        <f t="shared" si="41"/>
        <v>0</v>
      </c>
      <c r="AP89">
        <f t="shared" si="42"/>
        <v>0</v>
      </c>
      <c r="AQ89">
        <f t="shared" si="43"/>
        <v>15.514238641908873</v>
      </c>
    </row>
    <row r="90" spans="1:43" x14ac:dyDescent="0.25">
      <c r="A90">
        <f t="shared" si="44"/>
        <v>177</v>
      </c>
      <c r="C90">
        <f t="shared" si="46"/>
        <v>30.474181812919682</v>
      </c>
      <c r="D90">
        <f t="shared" si="46"/>
        <v>0.61898550571381961</v>
      </c>
      <c r="E90">
        <f t="shared" si="45"/>
        <v>4.9960055696357308E-2</v>
      </c>
      <c r="F90">
        <f t="shared" si="45"/>
        <v>8.9809989759389343E-3</v>
      </c>
      <c r="G90">
        <f t="shared" si="45"/>
        <v>4.4733587331304767E-3</v>
      </c>
      <c r="H90">
        <f t="shared" si="45"/>
        <v>4.907296737038751E-4</v>
      </c>
      <c r="I90">
        <f t="shared" si="45"/>
        <v>9.0713126012195798E-4</v>
      </c>
      <c r="J90">
        <f t="shared" si="45"/>
        <v>6.4378922822814081E-5</v>
      </c>
      <c r="K90">
        <f t="shared" si="45"/>
        <v>9.4492020737719955E-6</v>
      </c>
      <c r="N90">
        <f t="shared" si="25"/>
        <v>16.03904305943141</v>
      </c>
      <c r="O90">
        <f t="shared" si="26"/>
        <v>0.32578184511253666</v>
      </c>
      <c r="P90">
        <f t="shared" si="27"/>
        <v>2.6294766155977534E-2</v>
      </c>
      <c r="Q90">
        <f t="shared" si="28"/>
        <v>4.72684156628365E-3</v>
      </c>
      <c r="R90">
        <f t="shared" si="29"/>
        <v>2.3543993332265666E-3</v>
      </c>
      <c r="S90">
        <f t="shared" si="30"/>
        <v>2.582787756336185E-4</v>
      </c>
      <c r="T90">
        <f t="shared" si="31"/>
        <v>4.7743750532734631E-4</v>
      </c>
      <c r="U90">
        <f t="shared" si="32"/>
        <v>3.3883643590954782E-5</v>
      </c>
      <c r="V90">
        <f t="shared" si="33"/>
        <v>4.9732642493536817E-6</v>
      </c>
      <c r="AH90">
        <f t="shared" si="34"/>
        <v>16.03904305943141</v>
      </c>
      <c r="AI90">
        <f t="shared" si="35"/>
        <v>0</v>
      </c>
      <c r="AJ90">
        <f t="shared" si="36"/>
        <v>0</v>
      </c>
      <c r="AK90">
        <f t="shared" si="37"/>
        <v>0</v>
      </c>
      <c r="AL90">
        <f t="shared" si="38"/>
        <v>0</v>
      </c>
      <c r="AM90">
        <f t="shared" si="39"/>
        <v>0</v>
      </c>
      <c r="AN90">
        <f t="shared" si="40"/>
        <v>0</v>
      </c>
      <c r="AO90">
        <f t="shared" si="41"/>
        <v>0</v>
      </c>
      <c r="AP90">
        <f t="shared" si="42"/>
        <v>0</v>
      </c>
      <c r="AQ90">
        <f t="shared" si="43"/>
        <v>16.03904305943141</v>
      </c>
    </row>
    <row r="91" spans="1:43" x14ac:dyDescent="0.25">
      <c r="A91">
        <f t="shared" si="44"/>
        <v>178</v>
      </c>
      <c r="C91">
        <f t="shared" si="46"/>
        <v>31.493266130322716</v>
      </c>
      <c r="D91">
        <f t="shared" si="46"/>
        <v>0.65543699945390088</v>
      </c>
      <c r="E91">
        <f t="shared" si="45"/>
        <v>5.3727007458530103E-2</v>
      </c>
      <c r="F91">
        <f t="shared" si="45"/>
        <v>9.7528039375779467E-3</v>
      </c>
      <c r="G91">
        <f t="shared" si="45"/>
        <v>4.8803291866955983E-3</v>
      </c>
      <c r="H91">
        <f t="shared" si="45"/>
        <v>5.4257001359952193E-4</v>
      </c>
      <c r="I91">
        <f t="shared" si="45"/>
        <v>9.9847961834493085E-4</v>
      </c>
      <c r="J91">
        <f t="shared" si="45"/>
        <v>7.2055109166221324E-5</v>
      </c>
      <c r="K91">
        <f t="shared" si="45"/>
        <v>1.0700198483290204E-5</v>
      </c>
      <c r="N91">
        <f t="shared" si="25"/>
        <v>16.575403226485641</v>
      </c>
      <c r="O91">
        <f t="shared" si="26"/>
        <v>0.3449668418178426</v>
      </c>
      <c r="P91">
        <f t="shared" si="27"/>
        <v>2.8277372346594793E-2</v>
      </c>
      <c r="Q91">
        <f t="shared" si="28"/>
        <v>5.1330547039883934E-3</v>
      </c>
      <c r="R91">
        <f t="shared" si="29"/>
        <v>2.5685943087871573E-3</v>
      </c>
      <c r="S91">
        <f t="shared" si="30"/>
        <v>2.8556316505237998E-4</v>
      </c>
      <c r="T91">
        <f t="shared" si="31"/>
        <v>5.2551558860259521E-4</v>
      </c>
      <c r="U91">
        <f t="shared" si="32"/>
        <v>3.7923741666432278E-5</v>
      </c>
      <c r="V91">
        <f t="shared" si="33"/>
        <v>5.6316834122580022E-6</v>
      </c>
      <c r="AH91">
        <f t="shared" si="34"/>
        <v>16.575403226485641</v>
      </c>
      <c r="AI91">
        <f t="shared" si="35"/>
        <v>0</v>
      </c>
      <c r="AJ91">
        <f t="shared" si="36"/>
        <v>0</v>
      </c>
      <c r="AK91">
        <f t="shared" si="37"/>
        <v>0</v>
      </c>
      <c r="AL91">
        <f t="shared" si="38"/>
        <v>0</v>
      </c>
      <c r="AM91">
        <f t="shared" si="39"/>
        <v>0</v>
      </c>
      <c r="AN91">
        <f t="shared" si="40"/>
        <v>0</v>
      </c>
      <c r="AO91">
        <f t="shared" si="41"/>
        <v>0</v>
      </c>
      <c r="AP91">
        <f t="shared" si="42"/>
        <v>0</v>
      </c>
      <c r="AQ91">
        <f t="shared" si="43"/>
        <v>16.575403226485641</v>
      </c>
    </row>
    <row r="92" spans="1:43" x14ac:dyDescent="0.25">
      <c r="A92">
        <f t="shared" si="44"/>
        <v>179</v>
      </c>
      <c r="C92">
        <f t="shared" si="46"/>
        <v>32.534469966171947</v>
      </c>
      <c r="D92">
        <f t="shared" si="46"/>
        <v>0.69359151058647073</v>
      </c>
      <c r="E92">
        <f t="shared" si="45"/>
        <v>5.7731076339962516E-2</v>
      </c>
      <c r="F92">
        <f t="shared" si="45"/>
        <v>1.0581184478149829E-2</v>
      </c>
      <c r="G92">
        <f t="shared" si="45"/>
        <v>5.3191469484621364E-3</v>
      </c>
      <c r="H92">
        <f t="shared" si="45"/>
        <v>5.9921400371832918E-4</v>
      </c>
      <c r="I92">
        <f t="shared" si="45"/>
        <v>1.0978492233310318E-3</v>
      </c>
      <c r="J92">
        <f t="shared" si="45"/>
        <v>8.0545123344965991E-5</v>
      </c>
      <c r="K92">
        <f t="shared" si="45"/>
        <v>1.2099995693884251E-5</v>
      </c>
      <c r="N92">
        <f t="shared" si="25"/>
        <v>17.123405245353656</v>
      </c>
      <c r="O92">
        <f t="shared" si="26"/>
        <v>0.36504816346656355</v>
      </c>
      <c r="P92">
        <f t="shared" si="27"/>
        <v>3.0384777021032903E-2</v>
      </c>
      <c r="Q92">
        <f t="shared" si="28"/>
        <v>5.5690444621841213E-3</v>
      </c>
      <c r="R92">
        <f t="shared" si="29"/>
        <v>2.7995510255063877E-3</v>
      </c>
      <c r="S92">
        <f t="shared" si="30"/>
        <v>3.1537579143069958E-4</v>
      </c>
      <c r="T92">
        <f t="shared" si="31"/>
        <v>5.7781538070054311E-4</v>
      </c>
      <c r="U92">
        <f t="shared" si="32"/>
        <v>4.2392170181561053E-5</v>
      </c>
      <c r="V92">
        <f t="shared" si="33"/>
        <v>6.3684187862548697E-6</v>
      </c>
      <c r="AH92">
        <f t="shared" si="34"/>
        <v>17.123405245353656</v>
      </c>
      <c r="AI92">
        <f t="shared" si="35"/>
        <v>0</v>
      </c>
      <c r="AJ92">
        <f t="shared" si="36"/>
        <v>0</v>
      </c>
      <c r="AK92">
        <f t="shared" si="37"/>
        <v>0</v>
      </c>
      <c r="AL92">
        <f t="shared" si="38"/>
        <v>0</v>
      </c>
      <c r="AM92">
        <f t="shared" si="39"/>
        <v>0</v>
      </c>
      <c r="AN92">
        <f t="shared" si="40"/>
        <v>0</v>
      </c>
      <c r="AO92">
        <f t="shared" si="41"/>
        <v>0</v>
      </c>
      <c r="AP92">
        <f t="shared" si="42"/>
        <v>0</v>
      </c>
      <c r="AQ92">
        <f t="shared" si="43"/>
        <v>17.123405245353656</v>
      </c>
    </row>
    <row r="93" spans="1:43" x14ac:dyDescent="0.25">
      <c r="A93">
        <f t="shared" si="44"/>
        <v>180</v>
      </c>
      <c r="C93">
        <f t="shared" si="46"/>
        <v>33.597952565231239</v>
      </c>
      <c r="D93">
        <f t="shared" si="46"/>
        <v>0.7335058007289782</v>
      </c>
      <c r="E93">
        <f t="shared" si="45"/>
        <v>6.1984028980230171E-2</v>
      </c>
      <c r="F93">
        <f t="shared" si="45"/>
        <v>1.146953186159144E-2</v>
      </c>
      <c r="G93">
        <f t="shared" si="45"/>
        <v>5.7918777108077902E-3</v>
      </c>
      <c r="H93">
        <f t="shared" si="45"/>
        <v>6.6104182881406904E-4</v>
      </c>
      <c r="I93">
        <f t="shared" si="45"/>
        <v>1.2058363655604882E-3</v>
      </c>
      <c r="J93">
        <f t="shared" si="45"/>
        <v>8.9924126365484267E-5</v>
      </c>
      <c r="K93">
        <f t="shared" si="45"/>
        <v>1.3664235488705342E-5</v>
      </c>
      <c r="N93">
        <f t="shared" si="25"/>
        <v>17.683132929069075</v>
      </c>
      <c r="O93">
        <f t="shared" si="26"/>
        <v>0.38605568459419909</v>
      </c>
      <c r="P93">
        <f t="shared" si="27"/>
        <v>3.2623173147489568E-2</v>
      </c>
      <c r="Q93">
        <f t="shared" si="28"/>
        <v>6.0365957166270742E-3</v>
      </c>
      <c r="R93">
        <f t="shared" si="29"/>
        <v>3.0483566898988372E-3</v>
      </c>
      <c r="S93">
        <f t="shared" si="30"/>
        <v>3.4791675200740479E-4</v>
      </c>
      <c r="T93">
        <f t="shared" si="31"/>
        <v>6.3465071871604648E-4</v>
      </c>
      <c r="U93">
        <f t="shared" si="32"/>
        <v>4.7328487560781195E-5</v>
      </c>
      <c r="V93">
        <f t="shared" si="33"/>
        <v>7.1917028887922854E-6</v>
      </c>
      <c r="AH93">
        <f t="shared" si="34"/>
        <v>17.683132929069075</v>
      </c>
      <c r="AI93">
        <f t="shared" si="35"/>
        <v>0</v>
      </c>
      <c r="AJ93">
        <f t="shared" si="36"/>
        <v>0</v>
      </c>
      <c r="AK93">
        <f t="shared" si="37"/>
        <v>0</v>
      </c>
      <c r="AL93">
        <f t="shared" si="38"/>
        <v>0</v>
      </c>
      <c r="AM93">
        <f t="shared" si="39"/>
        <v>0</v>
      </c>
      <c r="AN93">
        <f t="shared" si="40"/>
        <v>0</v>
      </c>
      <c r="AO93">
        <f t="shared" si="41"/>
        <v>0</v>
      </c>
      <c r="AP93">
        <f t="shared" si="42"/>
        <v>0</v>
      </c>
      <c r="AQ93">
        <f t="shared" si="43"/>
        <v>17.683132929069075</v>
      </c>
    </row>
    <row r="94" spans="1:43" x14ac:dyDescent="0.25">
      <c r="A94">
        <f t="shared" si="44"/>
        <v>181</v>
      </c>
      <c r="C94">
        <f t="shared" si="46"/>
        <v>34.683868816211728</v>
      </c>
      <c r="D94">
        <f t="shared" si="46"/>
        <v>0.77523760405718067</v>
      </c>
      <c r="E94">
        <f t="shared" si="45"/>
        <v>6.6498039716582968E-2</v>
      </c>
      <c r="F94">
        <f t="shared" si="45"/>
        <v>1.2421390974412239E-2</v>
      </c>
      <c r="G94">
        <f t="shared" si="45"/>
        <v>6.3006911080989644E-3</v>
      </c>
      <c r="H94">
        <f t="shared" si="45"/>
        <v>7.2845829121394583E-4</v>
      </c>
      <c r="I94">
        <f t="shared" si="45"/>
        <v>1.3230730609121207E-3</v>
      </c>
      <c r="J94">
        <f t="shared" si="45"/>
        <v>1.0027314076737504E-4</v>
      </c>
      <c r="K94">
        <f t="shared" si="45"/>
        <v>1.5409978525453385E-5</v>
      </c>
      <c r="N94">
        <f t="shared" si="25"/>
        <v>18.254667798006174</v>
      </c>
      <c r="O94">
        <f t="shared" si="26"/>
        <v>0.4080197916090425</v>
      </c>
      <c r="P94">
        <f t="shared" si="27"/>
        <v>3.4998968271885776E-2</v>
      </c>
      <c r="Q94">
        <f t="shared" si="28"/>
        <v>6.5375741970590739E-3</v>
      </c>
      <c r="R94">
        <f t="shared" si="29"/>
        <v>3.3161532147889289E-3</v>
      </c>
      <c r="S94">
        <f t="shared" si="30"/>
        <v>3.8339910063891889E-4</v>
      </c>
      <c r="T94">
        <f t="shared" si="31"/>
        <v>6.9635424258532677E-4</v>
      </c>
      <c r="U94">
        <f t="shared" si="32"/>
        <v>5.2775337245986869E-5</v>
      </c>
      <c r="V94">
        <f t="shared" si="33"/>
        <v>8.1105150133965197E-6</v>
      </c>
      <c r="AH94">
        <f t="shared" si="34"/>
        <v>18.254667798006174</v>
      </c>
      <c r="AI94">
        <f t="shared" si="35"/>
        <v>0</v>
      </c>
      <c r="AJ94">
        <f t="shared" si="36"/>
        <v>0</v>
      </c>
      <c r="AK94">
        <f t="shared" si="37"/>
        <v>0</v>
      </c>
      <c r="AL94">
        <f t="shared" si="38"/>
        <v>0</v>
      </c>
      <c r="AM94">
        <f t="shared" si="39"/>
        <v>0</v>
      </c>
      <c r="AN94">
        <f t="shared" si="40"/>
        <v>0</v>
      </c>
      <c r="AO94">
        <f t="shared" si="41"/>
        <v>0</v>
      </c>
      <c r="AP94">
        <f t="shared" si="42"/>
        <v>0</v>
      </c>
      <c r="AQ94">
        <f t="shared" si="43"/>
        <v>18.254667798006174</v>
      </c>
    </row>
    <row r="95" spans="1:43" x14ac:dyDescent="0.25">
      <c r="A95">
        <f t="shared" si="44"/>
        <v>182</v>
      </c>
      <c r="C95">
        <f t="shared" si="46"/>
        <v>35.79236924812902</v>
      </c>
      <c r="D95">
        <f t="shared" si="46"/>
        <v>0.81884561681932511</v>
      </c>
      <c r="E95">
        <f t="shared" si="45"/>
        <v>7.1285696943238025E-2</v>
      </c>
      <c r="F95">
        <f t="shared" si="45"/>
        <v>1.3440464619902351E-2</v>
      </c>
      <c r="G95">
        <f t="shared" si="45"/>
        <v>6.8478641958282082E-3</v>
      </c>
      <c r="H95">
        <f t="shared" si="45"/>
        <v>8.0189401198838255E-4</v>
      </c>
      <c r="I95">
        <f t="shared" si="45"/>
        <v>1.4502286127179558E-3</v>
      </c>
      <c r="J95">
        <f t="shared" si="45"/>
        <v>1.1167941662853984E-4</v>
      </c>
      <c r="K95">
        <f t="shared" si="45"/>
        <v>1.7355811280684785E-5</v>
      </c>
      <c r="N95">
        <f t="shared" si="25"/>
        <v>18.838089077962643</v>
      </c>
      <c r="O95">
        <f t="shared" si="26"/>
        <v>0.43097137727332901</v>
      </c>
      <c r="P95">
        <f t="shared" si="27"/>
        <v>3.7518787864862117E-2</v>
      </c>
      <c r="Q95">
        <f t="shared" si="28"/>
        <v>7.073928747317027E-3</v>
      </c>
      <c r="R95">
        <f t="shared" si="29"/>
        <v>3.6041390504358991E-3</v>
      </c>
      <c r="S95">
        <f t="shared" si="30"/>
        <v>4.2204947999388559E-4</v>
      </c>
      <c r="T95">
        <f t="shared" si="31"/>
        <v>7.6327821721997675E-4</v>
      </c>
      <c r="U95">
        <f t="shared" si="32"/>
        <v>5.8778640330810448E-5</v>
      </c>
      <c r="V95">
        <f t="shared" si="33"/>
        <v>9.1346375161498875E-6</v>
      </c>
      <c r="AH95">
        <f t="shared" si="34"/>
        <v>18.838089077962643</v>
      </c>
      <c r="AI95">
        <f t="shared" si="35"/>
        <v>0</v>
      </c>
      <c r="AJ95">
        <f t="shared" si="36"/>
        <v>0</v>
      </c>
      <c r="AK95">
        <f t="shared" si="37"/>
        <v>0</v>
      </c>
      <c r="AL95">
        <f t="shared" si="38"/>
        <v>0</v>
      </c>
      <c r="AM95">
        <f t="shared" si="39"/>
        <v>0</v>
      </c>
      <c r="AN95">
        <f t="shared" si="40"/>
        <v>0</v>
      </c>
      <c r="AO95">
        <f t="shared" si="41"/>
        <v>0</v>
      </c>
      <c r="AP95">
        <f t="shared" si="42"/>
        <v>0</v>
      </c>
      <c r="AQ95">
        <f t="shared" si="43"/>
        <v>18.838089077962643</v>
      </c>
    </row>
    <row r="96" spans="1:43" x14ac:dyDescent="0.25">
      <c r="A96">
        <f t="shared" si="44"/>
        <v>183</v>
      </c>
      <c r="C96">
        <f t="shared" si="46"/>
        <v>36.92360002940466</v>
      </c>
      <c r="D96">
        <f t="shared" si="46"/>
        <v>0.86438948625554923</v>
      </c>
      <c r="E96">
        <f t="shared" si="45"/>
        <v>7.6360009310167079E-2</v>
      </c>
      <c r="F96">
        <f t="shared" si="45"/>
        <v>1.4530617820686102E-2</v>
      </c>
      <c r="G96">
        <f t="shared" si="45"/>
        <v>7.4357849652670806E-3</v>
      </c>
      <c r="H96">
        <f t="shared" si="45"/>
        <v>8.8180666748605423E-4</v>
      </c>
      <c r="I96">
        <f t="shared" si="45"/>
        <v>1.5880112104459201E-3</v>
      </c>
      <c r="J96">
        <f t="shared" si="45"/>
        <v>1.2423681391760972E-4</v>
      </c>
      <c r="K96">
        <f t="shared" si="45"/>
        <v>1.9521959240724261E-5</v>
      </c>
      <c r="N96">
        <f t="shared" si="25"/>
        <v>19.433473699686665</v>
      </c>
      <c r="O96">
        <f t="shared" si="26"/>
        <v>0.45494183487134171</v>
      </c>
      <c r="P96">
        <f t="shared" si="27"/>
        <v>4.0189478584298464E-2</v>
      </c>
      <c r="Q96">
        <f t="shared" si="28"/>
        <v>7.6476935898347909E-3</v>
      </c>
      <c r="R96">
        <f t="shared" si="29"/>
        <v>3.9135710343510951E-3</v>
      </c>
      <c r="S96">
        <f t="shared" si="30"/>
        <v>4.641087723610812E-4</v>
      </c>
      <c r="T96">
        <f t="shared" si="31"/>
        <v>8.3579537391890535E-4</v>
      </c>
      <c r="U96">
        <f t="shared" si="32"/>
        <v>6.5387796798741966E-5</v>
      </c>
      <c r="V96">
        <f t="shared" si="33"/>
        <v>1.0274715389854876E-5</v>
      </c>
      <c r="AH96">
        <f t="shared" si="34"/>
        <v>19.433473699686665</v>
      </c>
      <c r="AI96">
        <f t="shared" si="35"/>
        <v>0</v>
      </c>
      <c r="AJ96">
        <f t="shared" si="36"/>
        <v>0</v>
      </c>
      <c r="AK96">
        <f t="shared" si="37"/>
        <v>0</v>
      </c>
      <c r="AL96">
        <f t="shared" si="38"/>
        <v>0</v>
      </c>
      <c r="AM96">
        <f t="shared" si="39"/>
        <v>0</v>
      </c>
      <c r="AN96">
        <f t="shared" si="40"/>
        <v>0</v>
      </c>
      <c r="AO96">
        <f t="shared" si="41"/>
        <v>0</v>
      </c>
      <c r="AP96">
        <f t="shared" si="42"/>
        <v>0</v>
      </c>
      <c r="AQ96">
        <f t="shared" si="43"/>
        <v>19.433473699686665</v>
      </c>
    </row>
    <row r="97" spans="1:43" x14ac:dyDescent="0.25">
      <c r="A97">
        <f t="shared" si="44"/>
        <v>184</v>
      </c>
      <c r="C97">
        <f t="shared" si="46"/>
        <v>38.077702969619587</v>
      </c>
      <c r="D97">
        <f t="shared" si="46"/>
        <v>0.9119297989392714</v>
      </c>
      <c r="E97">
        <f t="shared" si="45"/>
        <v>8.1734411755046837E-2</v>
      </c>
      <c r="F97">
        <f t="shared" si="45"/>
        <v>1.5695882125745592E-2</v>
      </c>
      <c r="G97">
        <f t="shared" si="45"/>
        <v>8.0669558910060456E-3</v>
      </c>
      <c r="H97">
        <f t="shared" si="45"/>
        <v>9.686822611784633E-4</v>
      </c>
      <c r="I97">
        <f t="shared" si="45"/>
        <v>1.737169564495626E-3</v>
      </c>
      <c r="J97">
        <f t="shared" si="45"/>
        <v>1.3804620154291917E-4</v>
      </c>
      <c r="K97">
        <f t="shared" si="45"/>
        <v>2.1930406577009776E-5</v>
      </c>
      <c r="N97">
        <f t="shared" si="25"/>
        <v>20.040896299799783</v>
      </c>
      <c r="O97">
        <f t="shared" si="26"/>
        <v>0.47996305207330076</v>
      </c>
      <c r="P97">
        <f t="shared" si="27"/>
        <v>4.3018111450024654E-2</v>
      </c>
      <c r="Q97">
        <f t="shared" si="28"/>
        <v>8.2609905924976804E-3</v>
      </c>
      <c r="R97">
        <f t="shared" si="29"/>
        <v>4.2457662584242349E-3</v>
      </c>
      <c r="S97">
        <f t="shared" si="30"/>
        <v>5.0983276904129646E-4</v>
      </c>
      <c r="T97">
        <f t="shared" si="31"/>
        <v>9.1429977078717165E-4</v>
      </c>
      <c r="U97">
        <f t="shared" si="32"/>
        <v>7.2655895548904824E-5</v>
      </c>
      <c r="V97">
        <f t="shared" si="33"/>
        <v>1.1542319251057777E-5</v>
      </c>
      <c r="AH97">
        <f t="shared" si="34"/>
        <v>20.040896299799783</v>
      </c>
      <c r="AI97">
        <f t="shared" si="35"/>
        <v>0</v>
      </c>
      <c r="AJ97">
        <f t="shared" si="36"/>
        <v>0</v>
      </c>
      <c r="AK97">
        <f t="shared" si="37"/>
        <v>0</v>
      </c>
      <c r="AL97">
        <f t="shared" si="38"/>
        <v>0</v>
      </c>
      <c r="AM97">
        <f t="shared" si="39"/>
        <v>0</v>
      </c>
      <c r="AN97">
        <f t="shared" si="40"/>
        <v>0</v>
      </c>
      <c r="AO97">
        <f t="shared" si="41"/>
        <v>0</v>
      </c>
      <c r="AP97">
        <f t="shared" si="42"/>
        <v>0</v>
      </c>
      <c r="AQ97">
        <f t="shared" si="43"/>
        <v>20.040896299799783</v>
      </c>
    </row>
    <row r="98" spans="1:43" x14ac:dyDescent="0.25">
      <c r="A98">
        <f t="shared" si="44"/>
        <v>185</v>
      </c>
      <c r="C98">
        <f t="shared" si="46"/>
        <v>39.254815523827197</v>
      </c>
      <c r="D98">
        <f t="shared" si="46"/>
        <v>0.96152806855764228</v>
      </c>
      <c r="E98">
        <f t="shared" si="45"/>
        <v>8.7422771362302629E-2</v>
      </c>
      <c r="F98">
        <f t="shared" si="45"/>
        <v>1.6940459918024845E-2</v>
      </c>
      <c r="G98">
        <f t="shared" si="45"/>
        <v>8.7439975086928863E-3</v>
      </c>
      <c r="H98">
        <f t="shared" si="45"/>
        <v>1.063036430711421E-3</v>
      </c>
      <c r="I98">
        <f t="shared" si="45"/>
        <v>1.8984945765381396E-3</v>
      </c>
      <c r="J98">
        <f t="shared" si="45"/>
        <v>1.5321587343654613E-4</v>
      </c>
      <c r="K98">
        <f t="shared" si="45"/>
        <v>2.4605022545466754E-5</v>
      </c>
      <c r="N98">
        <f t="shared" si="25"/>
        <v>20.660429223066949</v>
      </c>
      <c r="O98">
        <f t="shared" si="26"/>
        <v>0.50606740450402232</v>
      </c>
      <c r="P98">
        <f t="shared" si="27"/>
        <v>4.6011984927527699E-2</v>
      </c>
      <c r="Q98">
        <f t="shared" si="28"/>
        <v>8.9160315358025512E-3</v>
      </c>
      <c r="R98">
        <f t="shared" si="29"/>
        <v>4.6021039519436244E-3</v>
      </c>
      <c r="S98">
        <f t="shared" si="30"/>
        <v>5.5949285826916904E-4</v>
      </c>
      <c r="T98">
        <f t="shared" si="31"/>
        <v>9.9920767186217874E-4</v>
      </c>
      <c r="U98">
        <f t="shared" si="32"/>
        <v>8.063993338765586E-5</v>
      </c>
      <c r="V98">
        <f t="shared" si="33"/>
        <v>1.2950011866035135E-5</v>
      </c>
      <c r="AH98">
        <f t="shared" si="34"/>
        <v>20.660429223066949</v>
      </c>
      <c r="AI98">
        <f t="shared" si="35"/>
        <v>0</v>
      </c>
      <c r="AJ98">
        <f t="shared" si="36"/>
        <v>0</v>
      </c>
      <c r="AK98">
        <f t="shared" si="37"/>
        <v>0</v>
      </c>
      <c r="AL98">
        <f t="shared" si="38"/>
        <v>0</v>
      </c>
      <c r="AM98">
        <f t="shared" si="39"/>
        <v>0</v>
      </c>
      <c r="AN98">
        <f t="shared" si="40"/>
        <v>0</v>
      </c>
      <c r="AO98">
        <f t="shared" si="41"/>
        <v>0</v>
      </c>
      <c r="AP98">
        <f t="shared" si="42"/>
        <v>0</v>
      </c>
      <c r="AQ98">
        <f t="shared" si="43"/>
        <v>20.660429223066949</v>
      </c>
    </row>
    <row r="99" spans="1:43" x14ac:dyDescent="0.25">
      <c r="A99">
        <f t="shared" si="44"/>
        <v>186</v>
      </c>
      <c r="C99">
        <f t="shared" si="46"/>
        <v>40.455070799335296</v>
      </c>
      <c r="D99">
        <f t="shared" si="46"/>
        <v>1.0132467231484925</v>
      </c>
      <c r="E99">
        <f t="shared" si="45"/>
        <v>9.343939304343403E-2</v>
      </c>
      <c r="F99">
        <f t="shared" si="45"/>
        <v>1.8268728718719821E-2</v>
      </c>
      <c r="G99">
        <f t="shared" si="45"/>
        <v>9.4696520202273687E-3</v>
      </c>
      <c r="H99">
        <f t="shared" si="45"/>
        <v>1.1654157900140715E-3</v>
      </c>
      <c r="I99">
        <f t="shared" si="45"/>
        <v>2.0728210447768301E-3</v>
      </c>
      <c r="J99">
        <f t="shared" si="45"/>
        <v>1.698619820004075E-4</v>
      </c>
      <c r="K99">
        <f t="shared" si="45"/>
        <v>2.757169485091971E-5</v>
      </c>
      <c r="N99">
        <f t="shared" si="25"/>
        <v>21.292142525965946</v>
      </c>
      <c r="O99">
        <f t="shared" si="26"/>
        <v>0.53328774902552245</v>
      </c>
      <c r="P99">
        <f t="shared" si="27"/>
        <v>4.9178627917596862E-2</v>
      </c>
      <c r="Q99">
        <f t="shared" si="28"/>
        <v>9.6151203782735908E-3</v>
      </c>
      <c r="R99">
        <f t="shared" si="29"/>
        <v>4.9840273790670367E-3</v>
      </c>
      <c r="S99">
        <f t="shared" si="30"/>
        <v>6.1337673158635346E-4</v>
      </c>
      <c r="T99">
        <f t="shared" si="31"/>
        <v>1.0909584446193842E-3</v>
      </c>
      <c r="U99">
        <f t="shared" si="32"/>
        <v>8.9401043158109214E-5</v>
      </c>
      <c r="V99">
        <f t="shared" si="33"/>
        <v>1.4511418342589322E-5</v>
      </c>
      <c r="AH99">
        <f t="shared" si="34"/>
        <v>21.292142525965946</v>
      </c>
      <c r="AI99">
        <f t="shared" si="35"/>
        <v>0</v>
      </c>
      <c r="AJ99">
        <f t="shared" si="36"/>
        <v>0</v>
      </c>
      <c r="AK99">
        <f t="shared" si="37"/>
        <v>0</v>
      </c>
      <c r="AL99">
        <f t="shared" si="38"/>
        <v>0</v>
      </c>
      <c r="AM99">
        <f t="shared" si="39"/>
        <v>0</v>
      </c>
      <c r="AN99">
        <f t="shared" si="40"/>
        <v>0</v>
      </c>
      <c r="AO99">
        <f t="shared" si="41"/>
        <v>0</v>
      </c>
      <c r="AP99">
        <f t="shared" si="42"/>
        <v>0</v>
      </c>
      <c r="AQ99">
        <f t="shared" si="43"/>
        <v>21.292142525965946</v>
      </c>
    </row>
    <row r="100" spans="1:43" x14ac:dyDescent="0.25">
      <c r="A100">
        <f t="shared" si="44"/>
        <v>187</v>
      </c>
      <c r="C100">
        <f t="shared" si="46"/>
        <v>41.678597564867182</v>
      </c>
      <c r="D100">
        <f t="shared" si="46"/>
        <v>1.0671490918114717</v>
      </c>
      <c r="E100">
        <f t="shared" si="45"/>
        <v>9.9799025033091363E-2</v>
      </c>
      <c r="F100">
        <f t="shared" si="45"/>
        <v>1.9685245484357992E-2</v>
      </c>
      <c r="G100">
        <f t="shared" si="45"/>
        <v>1.0246786923620365E-2</v>
      </c>
      <c r="H100">
        <f t="shared" si="45"/>
        <v>1.2763993062687806E-3</v>
      </c>
      <c r="I100">
        <f t="shared" si="45"/>
        <v>2.2610294034537638E-3</v>
      </c>
      <c r="J100">
        <f t="shared" si="45"/>
        <v>1.8810898922909286E-4</v>
      </c>
      <c r="K100">
        <f t="shared" si="45"/>
        <v>3.0858470218589795E-5</v>
      </c>
      <c r="N100">
        <f t="shared" si="25"/>
        <v>21.936103981509046</v>
      </c>
      <c r="O100">
        <f t="shared" si="26"/>
        <v>0.56165741674287983</v>
      </c>
      <c r="P100">
        <f t="shared" si="27"/>
        <v>5.2525802648995458E-2</v>
      </c>
      <c r="Q100">
        <f t="shared" si="28"/>
        <v>1.0360655518083154E-2</v>
      </c>
      <c r="R100">
        <f t="shared" si="29"/>
        <v>5.3930457492738764E-3</v>
      </c>
      <c r="S100">
        <f t="shared" si="30"/>
        <v>6.7178910856251618E-4</v>
      </c>
      <c r="T100">
        <f t="shared" si="31"/>
        <v>1.1900154755019811E-3</v>
      </c>
      <c r="U100">
        <f t="shared" si="32"/>
        <v>9.9004731173206768E-5</v>
      </c>
      <c r="V100">
        <f t="shared" si="33"/>
        <v>1.6241300115047261E-5</v>
      </c>
      <c r="AH100">
        <f t="shared" si="34"/>
        <v>21.936103981509046</v>
      </c>
      <c r="AI100">
        <f t="shared" si="35"/>
        <v>0</v>
      </c>
      <c r="AJ100">
        <f t="shared" si="36"/>
        <v>0</v>
      </c>
      <c r="AK100">
        <f t="shared" si="37"/>
        <v>0</v>
      </c>
      <c r="AL100">
        <f t="shared" si="38"/>
        <v>0</v>
      </c>
      <c r="AM100">
        <f t="shared" si="39"/>
        <v>0</v>
      </c>
      <c r="AN100">
        <f t="shared" si="40"/>
        <v>0</v>
      </c>
      <c r="AO100">
        <f t="shared" si="41"/>
        <v>0</v>
      </c>
      <c r="AP100">
        <f t="shared" si="42"/>
        <v>0</v>
      </c>
      <c r="AQ100">
        <f t="shared" si="43"/>
        <v>21.936103981509046</v>
      </c>
    </row>
    <row r="101" spans="1:43" x14ac:dyDescent="0.25">
      <c r="A101">
        <f t="shared" si="44"/>
        <v>188</v>
      </c>
      <c r="C101">
        <f t="shared" si="46"/>
        <v>42.925520262012817</v>
      </c>
      <c r="D101">
        <f t="shared" si="46"/>
        <v>1.12329939091133</v>
      </c>
      <c r="E101">
        <f t="shared" si="45"/>
        <v>0.10651686419563713</v>
      </c>
      <c r="F101">
        <f t="shared" si="45"/>
        <v>2.1194750892778794E-2</v>
      </c>
      <c r="G101">
        <f t="shared" si="45"/>
        <v>1.1078398664680826E-2</v>
      </c>
      <c r="H101">
        <f t="shared" si="45"/>
        <v>1.3965997114983538E-3</v>
      </c>
      <c r="I101">
        <f t="shared" si="45"/>
        <v>2.4640474958744435E-3</v>
      </c>
      <c r="J101">
        <f t="shared" si="45"/>
        <v>2.080901358110586E-4</v>
      </c>
      <c r="K101">
        <f t="shared" si="45"/>
        <v>3.449570241539494E-5</v>
      </c>
      <c r="N101">
        <f t="shared" si="25"/>
        <v>22.592379085269904</v>
      </c>
      <c r="O101">
        <f t="shared" si="26"/>
        <v>0.59121020574280525</v>
      </c>
      <c r="P101">
        <f t="shared" si="27"/>
        <v>5.6061507471387967E-2</v>
      </c>
      <c r="Q101">
        <f t="shared" si="28"/>
        <v>1.1155132048830944E-2</v>
      </c>
      <c r="R101">
        <f t="shared" si="29"/>
        <v>5.8307361393056976E-3</v>
      </c>
      <c r="S101">
        <f t="shared" si="30"/>
        <v>7.350524797359757E-4</v>
      </c>
      <c r="T101">
        <f t="shared" si="31"/>
        <v>1.2968671030918124E-3</v>
      </c>
      <c r="U101">
        <f t="shared" si="32"/>
        <v>1.0952112411108348E-4</v>
      </c>
      <c r="V101">
        <f t="shared" si="33"/>
        <v>1.8155632850207864E-5</v>
      </c>
      <c r="AH101">
        <f t="shared" si="34"/>
        <v>22.592379085269904</v>
      </c>
      <c r="AI101">
        <f t="shared" si="35"/>
        <v>0</v>
      </c>
      <c r="AJ101">
        <f t="shared" si="36"/>
        <v>0</v>
      </c>
      <c r="AK101">
        <f t="shared" si="37"/>
        <v>0</v>
      </c>
      <c r="AL101">
        <f t="shared" si="38"/>
        <v>0</v>
      </c>
      <c r="AM101">
        <f t="shared" si="39"/>
        <v>0</v>
      </c>
      <c r="AN101">
        <f t="shared" si="40"/>
        <v>0</v>
      </c>
      <c r="AO101">
        <f t="shared" si="41"/>
        <v>0</v>
      </c>
      <c r="AP101">
        <f t="shared" si="42"/>
        <v>0</v>
      </c>
      <c r="AQ101">
        <f t="shared" si="43"/>
        <v>22.592379085269904</v>
      </c>
    </row>
    <row r="102" spans="1:43" x14ac:dyDescent="0.25">
      <c r="A102">
        <f t="shared" si="44"/>
        <v>189</v>
      </c>
      <c r="C102">
        <f t="shared" si="46"/>
        <v>44.195959018882235</v>
      </c>
      <c r="D102">
        <f t="shared" si="46"/>
        <v>1.1817627097914991</v>
      </c>
      <c r="E102">
        <f t="shared" si="45"/>
        <v>0.11360856113720698</v>
      </c>
      <c r="F102">
        <f t="shared" si="45"/>
        <v>2.2802173614138773E-2</v>
      </c>
      <c r="G102">
        <f t="shared" si="45"/>
        <v>1.1967616307654857E-2</v>
      </c>
      <c r="H102">
        <f t="shared" si="45"/>
        <v>1.5266649484800166E-3</v>
      </c>
      <c r="I102">
        <f t="shared" si="45"/>
        <v>2.6828523801728384E-3</v>
      </c>
      <c r="J102">
        <f t="shared" si="45"/>
        <v>2.2994792849600858E-4</v>
      </c>
      <c r="K102">
        <f t="shared" si="45"/>
        <v>3.8516207964044967E-5</v>
      </c>
      <c r="N102">
        <f t="shared" si="25"/>
        <v>23.261031062569597</v>
      </c>
      <c r="O102">
        <f t="shared" si="26"/>
        <v>0.62198037357447322</v>
      </c>
      <c r="P102">
        <f t="shared" si="27"/>
        <v>5.9793979545898414E-2</v>
      </c>
      <c r="Q102">
        <f t="shared" si="28"/>
        <v>1.2001144007441461E-2</v>
      </c>
      <c r="R102">
        <f t="shared" si="29"/>
        <v>6.2987454250815035E-3</v>
      </c>
      <c r="S102">
        <f t="shared" si="30"/>
        <v>8.0350786762106144E-4</v>
      </c>
      <c r="T102">
        <f t="shared" si="31"/>
        <v>1.4120275685120204E-3</v>
      </c>
      <c r="U102">
        <f t="shared" si="32"/>
        <v>1.2102522552421505E-4</v>
      </c>
      <c r="V102">
        <f t="shared" si="33"/>
        <v>2.0271688402128931E-5</v>
      </c>
      <c r="AH102">
        <f t="shared" si="34"/>
        <v>23.261031062569597</v>
      </c>
      <c r="AI102">
        <f t="shared" si="35"/>
        <v>0</v>
      </c>
      <c r="AJ102">
        <f t="shared" si="36"/>
        <v>0</v>
      </c>
      <c r="AK102">
        <f t="shared" si="37"/>
        <v>0</v>
      </c>
      <c r="AL102">
        <f t="shared" si="38"/>
        <v>0</v>
      </c>
      <c r="AM102">
        <f t="shared" si="39"/>
        <v>0</v>
      </c>
      <c r="AN102">
        <f t="shared" si="40"/>
        <v>0</v>
      </c>
      <c r="AO102">
        <f t="shared" si="41"/>
        <v>0</v>
      </c>
      <c r="AP102">
        <f t="shared" si="42"/>
        <v>0</v>
      </c>
      <c r="AQ102">
        <f t="shared" si="43"/>
        <v>23.261031062569597</v>
      </c>
    </row>
    <row r="103" spans="1:43" x14ac:dyDescent="0.25">
      <c r="A103">
        <f t="shared" si="44"/>
        <v>190</v>
      </c>
      <c r="C103">
        <f t="shared" si="46"/>
        <v>45.490029665875674</v>
      </c>
      <c r="D103">
        <f t="shared" si="46"/>
        <v>1.2426049960163001</v>
      </c>
      <c r="E103">
        <f t="shared" si="45"/>
        <v>0.12109022511856811</v>
      </c>
      <c r="F103">
        <f t="shared" si="45"/>
        <v>2.4512634563082763E-2</v>
      </c>
      <c r="G103">
        <f t="shared" si="45"/>
        <v>1.2917705221905966E-2</v>
      </c>
      <c r="H103">
        <f t="shared" si="45"/>
        <v>1.6672796506488883E-3</v>
      </c>
      <c r="I103">
        <f t="shared" si="45"/>
        <v>2.9184721669895195E-3</v>
      </c>
      <c r="J103">
        <f t="shared" si="45"/>
        <v>2.5383464600179669E-4</v>
      </c>
      <c r="K103">
        <f t="shared" si="45"/>
        <v>4.2955429792813411E-5</v>
      </c>
      <c r="N103">
        <f t="shared" si="25"/>
        <v>23.942120876776674</v>
      </c>
      <c r="O103">
        <f t="shared" si="26"/>
        <v>0.65400262948226329</v>
      </c>
      <c r="P103">
        <f t="shared" si="27"/>
        <v>6.3731697430825324E-2</v>
      </c>
      <c r="Q103">
        <f t="shared" si="28"/>
        <v>1.2901386612148824E-2</v>
      </c>
      <c r="R103">
        <f t="shared" si="29"/>
        <v>6.7987922220557719E-3</v>
      </c>
      <c r="S103">
        <f t="shared" si="30"/>
        <v>8.775156056046781E-4</v>
      </c>
      <c r="T103">
        <f t="shared" si="31"/>
        <v>1.5360379826260631E-3</v>
      </c>
      <c r="U103">
        <f t="shared" si="32"/>
        <v>1.3359718210620878E-4</v>
      </c>
      <c r="V103">
        <f t="shared" si="33"/>
        <v>2.2608120943586005E-5</v>
      </c>
      <c r="AH103">
        <f t="shared" si="34"/>
        <v>23.942120876776674</v>
      </c>
      <c r="AI103">
        <f t="shared" si="35"/>
        <v>0</v>
      </c>
      <c r="AJ103">
        <f t="shared" si="36"/>
        <v>0</v>
      </c>
      <c r="AK103">
        <f t="shared" si="37"/>
        <v>0</v>
      </c>
      <c r="AL103">
        <f t="shared" si="38"/>
        <v>0</v>
      </c>
      <c r="AM103">
        <f t="shared" si="39"/>
        <v>0</v>
      </c>
      <c r="AN103">
        <f t="shared" si="40"/>
        <v>0</v>
      </c>
      <c r="AO103">
        <f t="shared" si="41"/>
        <v>0</v>
      </c>
      <c r="AP103">
        <f t="shared" si="42"/>
        <v>0</v>
      </c>
      <c r="AQ103">
        <f t="shared" si="43"/>
        <v>23.942120876776674</v>
      </c>
    </row>
    <row r="104" spans="1:43" x14ac:dyDescent="0.25">
      <c r="A104">
        <f t="shared" si="44"/>
        <v>191</v>
      </c>
      <c r="C104">
        <f t="shared" si="46"/>
        <v>46.80784375348432</v>
      </c>
      <c r="D104">
        <f t="shared" si="46"/>
        <v>1.3058930401602522</v>
      </c>
      <c r="E104">
        <f t="shared" si="45"/>
        <v>0.12897842876434779</v>
      </c>
      <c r="F104">
        <f t="shared" si="45"/>
        <v>2.6331451128250576E-2</v>
      </c>
      <c r="G104">
        <f t="shared" si="45"/>
        <v>1.3932070781696334E-2</v>
      </c>
      <c r="H104">
        <f t="shared" si="45"/>
        <v>1.8191666556071663E-3</v>
      </c>
      <c r="I104">
        <f t="shared" si="45"/>
        <v>3.1719878881871504E-3</v>
      </c>
      <c r="J104">
        <f t="shared" si="45"/>
        <v>2.7991286371900327E-4</v>
      </c>
      <c r="K104">
        <f t="shared" si="45"/>
        <v>4.7851609063352988E-5</v>
      </c>
      <c r="N104">
        <f t="shared" si="25"/>
        <v>24.635707238675959</v>
      </c>
      <c r="O104">
        <f t="shared" si="26"/>
        <v>0.68731212640013273</v>
      </c>
      <c r="P104">
        <f t="shared" si="27"/>
        <v>6.7883383560183044E-2</v>
      </c>
      <c r="Q104">
        <f t="shared" si="28"/>
        <v>1.3858658488552935E-2</v>
      </c>
      <c r="R104">
        <f t="shared" si="29"/>
        <v>7.3326688324717552E-3</v>
      </c>
      <c r="S104">
        <f t="shared" si="30"/>
        <v>9.5745613453008757E-4</v>
      </c>
      <c r="T104">
        <f t="shared" si="31"/>
        <v>1.6694673095721845E-3</v>
      </c>
      <c r="U104">
        <f t="shared" si="32"/>
        <v>1.47322559852107E-4</v>
      </c>
      <c r="V104">
        <f t="shared" si="33"/>
        <v>2.5185057401764731E-5</v>
      </c>
      <c r="AH104">
        <f t="shared" si="34"/>
        <v>24.635707238675959</v>
      </c>
      <c r="AI104">
        <f t="shared" si="35"/>
        <v>0</v>
      </c>
      <c r="AJ104">
        <f t="shared" si="36"/>
        <v>0</v>
      </c>
      <c r="AK104">
        <f t="shared" si="37"/>
        <v>0</v>
      </c>
      <c r="AL104">
        <f t="shared" si="38"/>
        <v>0</v>
      </c>
      <c r="AM104">
        <f t="shared" si="39"/>
        <v>0</v>
      </c>
      <c r="AN104">
        <f t="shared" si="40"/>
        <v>0</v>
      </c>
      <c r="AO104">
        <f t="shared" si="41"/>
        <v>0</v>
      </c>
      <c r="AP104">
        <f t="shared" si="42"/>
        <v>0</v>
      </c>
      <c r="AQ104">
        <f t="shared" si="43"/>
        <v>24.635707238675959</v>
      </c>
    </row>
    <row r="105" spans="1:43" x14ac:dyDescent="0.25">
      <c r="A105">
        <f t="shared" si="44"/>
        <v>192</v>
      </c>
      <c r="C105">
        <f t="shared" si="46"/>
        <v>48.149508572038883</v>
      </c>
      <c r="D105">
        <f t="shared" si="46"/>
        <v>1.3716944601630277</v>
      </c>
      <c r="E105">
        <f t="shared" si="45"/>
        <v>0.13729021256449497</v>
      </c>
      <c r="F105">
        <f t="shared" si="45"/>
        <v>2.8264141375314335E-2</v>
      </c>
      <c r="G105">
        <f t="shared" si="45"/>
        <v>1.5014262076103409E-2</v>
      </c>
      <c r="H105">
        <f t="shared" si="45"/>
        <v>1.9830885518093387E-3</v>
      </c>
      <c r="I105">
        <f t="shared" si="45"/>
        <v>3.4445353956811457E-3</v>
      </c>
      <c r="J105">
        <f t="shared" si="45"/>
        <v>3.0835599745549267E-4</v>
      </c>
      <c r="K105">
        <f t="shared" si="45"/>
        <v>5.3245965418006317E-5</v>
      </c>
      <c r="N105">
        <f t="shared" si="25"/>
        <v>25.341846616862572</v>
      </c>
      <c r="O105">
        <f t="shared" si="26"/>
        <v>0.72194445271738306</v>
      </c>
      <c r="P105">
        <f t="shared" si="27"/>
        <v>7.2258006612892098E-2</v>
      </c>
      <c r="Q105">
        <f t="shared" si="28"/>
        <v>1.4875863881744387E-2</v>
      </c>
      <c r="R105">
        <f t="shared" si="29"/>
        <v>7.902243197949162E-3</v>
      </c>
      <c r="S105">
        <f t="shared" si="30"/>
        <v>1.0437308167417572E-3</v>
      </c>
      <c r="T105">
        <f t="shared" si="31"/>
        <v>1.8129133661479715E-3</v>
      </c>
      <c r="U105">
        <f t="shared" si="32"/>
        <v>1.6229263023973298E-4</v>
      </c>
      <c r="V105">
        <f t="shared" si="33"/>
        <v>2.8024192325266483E-5</v>
      </c>
      <c r="AH105">
        <f t="shared" si="34"/>
        <v>25.341846616862572</v>
      </c>
      <c r="AI105">
        <f t="shared" si="35"/>
        <v>0</v>
      </c>
      <c r="AJ105">
        <f t="shared" si="36"/>
        <v>0</v>
      </c>
      <c r="AK105">
        <f t="shared" si="37"/>
        <v>0</v>
      </c>
      <c r="AL105">
        <f t="shared" si="38"/>
        <v>0</v>
      </c>
      <c r="AM105">
        <f t="shared" si="39"/>
        <v>0</v>
      </c>
      <c r="AN105">
        <f t="shared" si="40"/>
        <v>0</v>
      </c>
      <c r="AO105">
        <f t="shared" si="41"/>
        <v>0</v>
      </c>
      <c r="AP105">
        <f t="shared" si="42"/>
        <v>0</v>
      </c>
      <c r="AQ105">
        <f t="shared" si="43"/>
        <v>25.341846616862572</v>
      </c>
    </row>
    <row r="106" spans="1:43" x14ac:dyDescent="0.25">
      <c r="A106">
        <f t="shared" si="44"/>
        <v>193</v>
      </c>
      <c r="C106">
        <f t="shared" si="46"/>
        <v>49.515127173323293</v>
      </c>
      <c r="D106">
        <f t="shared" si="46"/>
        <v>1.4400776852687385</v>
      </c>
      <c r="E106">
        <f t="shared" si="45"/>
        <v>0.14604308916411857</v>
      </c>
      <c r="F106">
        <f t="shared" si="45"/>
        <v>3.0316428219783375E-2</v>
      </c>
      <c r="G106">
        <f t="shared" si="45"/>
        <v>1.6167975626086861E-2</v>
      </c>
      <c r="H106">
        <f t="shared" si="45"/>
        <v>2.1598492579480402E-3</v>
      </c>
      <c r="I106">
        <f t="shared" si="45"/>
        <v>3.7373072894176097E-3</v>
      </c>
      <c r="J106">
        <f t="shared" si="45"/>
        <v>3.3934886644682369E-4</v>
      </c>
      <c r="K106">
        <f t="shared" si="45"/>
        <v>5.9182885886735588E-5</v>
      </c>
      <c r="N106">
        <f t="shared" si="25"/>
        <v>26.060593249117524</v>
      </c>
      <c r="O106">
        <f t="shared" si="26"/>
        <v>0.75793562382565183</v>
      </c>
      <c r="P106">
        <f t="shared" si="27"/>
        <v>7.6864783770588724E-2</v>
      </c>
      <c r="Q106">
        <f t="shared" si="28"/>
        <v>1.5956014852517568E-2</v>
      </c>
      <c r="R106">
        <f t="shared" si="29"/>
        <v>8.5094608558351909E-3</v>
      </c>
      <c r="S106">
        <f t="shared" si="30"/>
        <v>1.1367627673410739E-3</v>
      </c>
      <c r="T106">
        <f t="shared" si="31"/>
        <v>1.967003836535584E-3</v>
      </c>
      <c r="U106">
        <f t="shared" si="32"/>
        <v>1.7860466655095984E-4</v>
      </c>
      <c r="V106">
        <f t="shared" si="33"/>
        <v>3.1148887308808203E-5</v>
      </c>
      <c r="AH106">
        <f t="shared" si="34"/>
        <v>26.060593249117524</v>
      </c>
      <c r="AI106">
        <f t="shared" si="35"/>
        <v>0</v>
      </c>
      <c r="AJ106">
        <f t="shared" si="36"/>
        <v>0</v>
      </c>
      <c r="AK106">
        <f t="shared" si="37"/>
        <v>0</v>
      </c>
      <c r="AL106">
        <f t="shared" si="38"/>
        <v>0</v>
      </c>
      <c r="AM106">
        <f t="shared" si="39"/>
        <v>0</v>
      </c>
      <c r="AN106">
        <f t="shared" si="40"/>
        <v>0</v>
      </c>
      <c r="AO106">
        <f t="shared" si="41"/>
        <v>0</v>
      </c>
      <c r="AP106">
        <f t="shared" si="42"/>
        <v>0</v>
      </c>
      <c r="AQ106">
        <f t="shared" si="43"/>
        <v>26.060593249117524</v>
      </c>
    </row>
    <row r="107" spans="1:43" x14ac:dyDescent="0.25">
      <c r="A107">
        <f t="shared" si="44"/>
        <v>194</v>
      </c>
      <c r="C107">
        <f t="shared" si="46"/>
        <v>50.904798393973145</v>
      </c>
      <c r="D107">
        <f t="shared" si="46"/>
        <v>1.5111119395681876</v>
      </c>
      <c r="E107">
        <f t="shared" si="45"/>
        <v>0.15525504743812646</v>
      </c>
      <c r="F107">
        <f t="shared" si="45"/>
        <v>3.249424356584997E-2</v>
      </c>
      <c r="G107">
        <f t="shared" si="45"/>
        <v>1.7397059105704556E-2</v>
      </c>
      <c r="H107">
        <f t="shared" si="45"/>
        <v>2.3502956345202919E-3</v>
      </c>
      <c r="I107">
        <f t="shared" si="45"/>
        <v>4.0515548734870776E-3</v>
      </c>
      <c r="J107">
        <f t="shared" si="45"/>
        <v>3.7308827584131565E-4</v>
      </c>
      <c r="K107">
        <f t="shared" si="45"/>
        <v>6.5710122692060077E-5</v>
      </c>
      <c r="N107">
        <f t="shared" si="25"/>
        <v>26.79199915472271</v>
      </c>
      <c r="O107">
        <f t="shared" si="26"/>
        <v>0.79532207345694084</v>
      </c>
      <c r="P107">
        <f t="shared" si="27"/>
        <v>8.1713182862171829E-2</v>
      </c>
      <c r="Q107">
        <f t="shared" si="28"/>
        <v>1.7102233455710512E-2</v>
      </c>
      <c r="R107">
        <f t="shared" si="29"/>
        <v>9.1563468977392398E-3</v>
      </c>
      <c r="S107">
        <f t="shared" si="30"/>
        <v>1.2369977023791009E-3</v>
      </c>
      <c r="T107">
        <f t="shared" si="31"/>
        <v>2.132397301835304E-3</v>
      </c>
      <c r="U107">
        <f t="shared" si="32"/>
        <v>1.9636225044279771E-4</v>
      </c>
      <c r="V107">
        <f t="shared" si="33"/>
        <v>3.4584275101084253E-5</v>
      </c>
      <c r="AH107">
        <f t="shared" si="34"/>
        <v>26.79199915472271</v>
      </c>
      <c r="AI107">
        <f t="shared" si="35"/>
        <v>0</v>
      </c>
      <c r="AJ107">
        <f t="shared" si="36"/>
        <v>0</v>
      </c>
      <c r="AK107">
        <f t="shared" si="37"/>
        <v>0</v>
      </c>
      <c r="AL107">
        <f t="shared" si="38"/>
        <v>0</v>
      </c>
      <c r="AM107">
        <f t="shared" si="39"/>
        <v>0</v>
      </c>
      <c r="AN107">
        <f t="shared" si="40"/>
        <v>0</v>
      </c>
      <c r="AO107">
        <f t="shared" si="41"/>
        <v>0</v>
      </c>
      <c r="AP107">
        <f t="shared" si="42"/>
        <v>0</v>
      </c>
      <c r="AQ107">
        <f t="shared" si="43"/>
        <v>26.79199915472271</v>
      </c>
    </row>
    <row r="108" spans="1:43" x14ac:dyDescent="0.25">
      <c r="A108">
        <f t="shared" si="44"/>
        <v>195</v>
      </c>
      <c r="C108">
        <f t="shared" si="46"/>
        <v>52.318616880579789</v>
      </c>
      <c r="D108">
        <f t="shared" si="46"/>
        <v>1.584867225162814</v>
      </c>
      <c r="E108">
        <f t="shared" si="45"/>
        <v>0.16494455634738472</v>
      </c>
      <c r="F108">
        <f t="shared" si="45"/>
        <v>3.480373240760036E-2</v>
      </c>
      <c r="G108">
        <f t="shared" si="45"/>
        <v>1.8705515064467187E-2</v>
      </c>
      <c r="H108">
        <f t="shared" si="45"/>
        <v>2.555319127009438E-3</v>
      </c>
      <c r="I108">
        <f t="shared" si="45"/>
        <v>4.3885901393200906E-3</v>
      </c>
      <c r="J108">
        <f t="shared" si="45"/>
        <v>4.0978361885096569E-4</v>
      </c>
      <c r="K108">
        <f t="shared" si="45"/>
        <v>7.287900018823222E-5</v>
      </c>
      <c r="N108">
        <f t="shared" si="25"/>
        <v>27.536114147673576</v>
      </c>
      <c r="O108">
        <f t="shared" si="26"/>
        <v>0.83414064482253369</v>
      </c>
      <c r="P108">
        <f t="shared" si="27"/>
        <v>8.6812924393360386E-2</v>
      </c>
      <c r="Q108">
        <f t="shared" si="28"/>
        <v>1.8317753898737032E-2</v>
      </c>
      <c r="R108">
        <f t="shared" si="29"/>
        <v>9.8450079286669413E-3</v>
      </c>
      <c r="S108">
        <f t="shared" si="30"/>
        <v>1.344904803689178E-3</v>
      </c>
      <c r="T108">
        <f t="shared" si="31"/>
        <v>2.3097842838526793E-3</v>
      </c>
      <c r="U108">
        <f t="shared" si="32"/>
        <v>2.1567558886892931E-4</v>
      </c>
      <c r="V108">
        <f t="shared" si="33"/>
        <v>3.835736852012222E-5</v>
      </c>
      <c r="AH108">
        <f t="shared" si="34"/>
        <v>27.536114147673576</v>
      </c>
      <c r="AI108">
        <f t="shared" si="35"/>
        <v>0</v>
      </c>
      <c r="AJ108">
        <f t="shared" si="36"/>
        <v>0</v>
      </c>
      <c r="AK108">
        <f t="shared" si="37"/>
        <v>0</v>
      </c>
      <c r="AL108">
        <f t="shared" si="38"/>
        <v>0</v>
      </c>
      <c r="AM108">
        <f t="shared" si="39"/>
        <v>0</v>
      </c>
      <c r="AN108">
        <f t="shared" si="40"/>
        <v>0</v>
      </c>
      <c r="AO108">
        <f t="shared" si="41"/>
        <v>0</v>
      </c>
      <c r="AP108">
        <f t="shared" si="42"/>
        <v>0</v>
      </c>
      <c r="AQ108">
        <f t="shared" si="43"/>
        <v>27.536114147673576</v>
      </c>
    </row>
    <row r="109" spans="1:43" x14ac:dyDescent="0.25">
      <c r="A109">
        <f t="shared" si="44"/>
        <v>196</v>
      </c>
      <c r="C109">
        <f t="shared" si="46"/>
        <v>53.756673116421794</v>
      </c>
      <c r="D109">
        <f t="shared" si="46"/>
        <v>1.6614143049689887</v>
      </c>
      <c r="E109">
        <f t="shared" si="45"/>
        <v>0.17513056857338344</v>
      </c>
      <c r="F109">
        <f t="shared" si="45"/>
        <v>3.7251256888964433E-2</v>
      </c>
      <c r="G109">
        <f t="shared" si="45"/>
        <v>2.0097504647814044E-2</v>
      </c>
      <c r="H109">
        <f t="shared" si="45"/>
        <v>2.7758574400746526E-3</v>
      </c>
      <c r="I109">
        <f t="shared" si="45"/>
        <v>4.7497877748701751E-3</v>
      </c>
      <c r="J109">
        <f t="shared" si="45"/>
        <v>4.4965749874127344E-4</v>
      </c>
      <c r="K109">
        <f t="shared" si="45"/>
        <v>8.0744631168324648E-5</v>
      </c>
      <c r="N109">
        <f t="shared" si="25"/>
        <v>28.292985850748313</v>
      </c>
      <c r="O109">
        <f t="shared" si="26"/>
        <v>0.87442858156262571</v>
      </c>
      <c r="P109">
        <f t="shared" si="27"/>
        <v>9.2173983459675493E-2</v>
      </c>
      <c r="Q109">
        <f t="shared" si="28"/>
        <v>1.9605924678402335E-2</v>
      </c>
      <c r="R109">
        <f t="shared" si="29"/>
        <v>1.0577634025165287E-2</v>
      </c>
      <c r="S109">
        <f t="shared" si="30"/>
        <v>1.4609776000392908E-3</v>
      </c>
      <c r="T109">
        <f t="shared" si="31"/>
        <v>2.4998883025632501E-3</v>
      </c>
      <c r="U109">
        <f t="shared" si="32"/>
        <v>2.366618414427755E-4</v>
      </c>
      <c r="V109">
        <f t="shared" si="33"/>
        <v>4.2497174299118239E-5</v>
      </c>
      <c r="AH109">
        <f t="shared" si="34"/>
        <v>28.292985850748313</v>
      </c>
      <c r="AI109">
        <f t="shared" si="35"/>
        <v>0</v>
      </c>
      <c r="AJ109">
        <f t="shared" si="36"/>
        <v>0</v>
      </c>
      <c r="AK109">
        <f t="shared" si="37"/>
        <v>0</v>
      </c>
      <c r="AL109">
        <f t="shared" si="38"/>
        <v>0</v>
      </c>
      <c r="AM109">
        <f t="shared" si="39"/>
        <v>0</v>
      </c>
      <c r="AN109">
        <f t="shared" si="40"/>
        <v>0</v>
      </c>
      <c r="AO109">
        <f t="shared" si="41"/>
        <v>0</v>
      </c>
      <c r="AP109">
        <f t="shared" si="42"/>
        <v>0</v>
      </c>
      <c r="AQ109">
        <f t="shared" si="43"/>
        <v>28.292985850748313</v>
      </c>
    </row>
    <row r="110" spans="1:43" x14ac:dyDescent="0.25">
      <c r="A110">
        <f t="shared" si="44"/>
        <v>197</v>
      </c>
      <c r="C110">
        <f t="shared" si="46"/>
        <v>55.219053449748941</v>
      </c>
      <c r="D110">
        <f t="shared" si="46"/>
        <v>1.7408246851813083</v>
      </c>
      <c r="E110">
        <f t="shared" si="45"/>
        <v>0.1858325239286916</v>
      </c>
      <c r="F110">
        <f t="shared" si="45"/>
        <v>3.9843400318834606E-2</v>
      </c>
      <c r="G110">
        <f t="shared" si="45"/>
        <v>2.1577351312691687E-2</v>
      </c>
      <c r="H110">
        <f t="shared" si="45"/>
        <v>3.0128962420969169E-3</v>
      </c>
      <c r="I110">
        <f t="shared" si="45"/>
        <v>5.136587198650901E-3</v>
      </c>
      <c r="J110">
        <f t="shared" si="45"/>
        <v>4.9294637081439803E-4</v>
      </c>
      <c r="K110">
        <f t="shared" si="45"/>
        <v>8.9366142769906152E-5</v>
      </c>
      <c r="N110">
        <f t="shared" si="25"/>
        <v>29.062659710394179</v>
      </c>
      <c r="O110">
        <f t="shared" si="26"/>
        <v>0.9162235185164781</v>
      </c>
      <c r="P110">
        <f t="shared" si="27"/>
        <v>9.7806591541416632E-2</v>
      </c>
      <c r="Q110">
        <f t="shared" si="28"/>
        <v>2.0970210694123477E-2</v>
      </c>
      <c r="R110">
        <f t="shared" si="29"/>
        <v>1.1356500690890363E-2</v>
      </c>
      <c r="S110">
        <f t="shared" si="30"/>
        <v>1.5857348642615353E-3</v>
      </c>
      <c r="T110">
        <f t="shared" si="31"/>
        <v>2.7034669466583692E-3</v>
      </c>
      <c r="U110">
        <f t="shared" si="32"/>
        <v>2.594454583233674E-4</v>
      </c>
      <c r="V110">
        <f t="shared" si="33"/>
        <v>4.7034811984161133E-5</v>
      </c>
      <c r="AH110">
        <f t="shared" si="34"/>
        <v>29.062659710394179</v>
      </c>
      <c r="AI110">
        <f t="shared" si="35"/>
        <v>0</v>
      </c>
      <c r="AJ110">
        <f t="shared" si="36"/>
        <v>0</v>
      </c>
      <c r="AK110">
        <f t="shared" si="37"/>
        <v>0</v>
      </c>
      <c r="AL110">
        <f t="shared" si="38"/>
        <v>0</v>
      </c>
      <c r="AM110">
        <f t="shared" si="39"/>
        <v>0</v>
      </c>
      <c r="AN110">
        <f t="shared" si="40"/>
        <v>0</v>
      </c>
      <c r="AO110">
        <f t="shared" si="41"/>
        <v>0</v>
      </c>
      <c r="AP110">
        <f t="shared" si="42"/>
        <v>0</v>
      </c>
      <c r="AQ110">
        <f t="shared" si="43"/>
        <v>29.062659710394179</v>
      </c>
    </row>
    <row r="111" spans="1:43" x14ac:dyDescent="0.25">
      <c r="A111">
        <f t="shared" si="44"/>
        <v>198</v>
      </c>
      <c r="C111">
        <f t="shared" si="46"/>
        <v>56.705840123543176</v>
      </c>
      <c r="D111">
        <f t="shared" si="46"/>
        <v>1.8231705974134285</v>
      </c>
      <c r="E111">
        <f t="shared" si="45"/>
        <v>0.19707035254075128</v>
      </c>
      <c r="F111">
        <f t="shared" si="45"/>
        <v>4.258697113784729E-2</v>
      </c>
      <c r="G111">
        <f t="shared" si="45"/>
        <v>2.3149544535220463E-2</v>
      </c>
      <c r="H111">
        <f t="shared" si="45"/>
        <v>3.2674708993888097E-3</v>
      </c>
      <c r="I111">
        <f t="shared" si="45"/>
        <v>5.5504946174564241E-3</v>
      </c>
      <c r="J111">
        <f t="shared" si="45"/>
        <v>5.3990120452096415E-4</v>
      </c>
      <c r="K111">
        <f t="shared" si="45"/>
        <v>9.8806912206597614E-5</v>
      </c>
      <c r="N111">
        <f t="shared" si="25"/>
        <v>29.845179012391146</v>
      </c>
      <c r="O111">
        <f t="shared" si="26"/>
        <v>0.9595634723228571</v>
      </c>
      <c r="P111">
        <f t="shared" si="27"/>
        <v>0.10372123817934278</v>
      </c>
      <c r="Q111">
        <f t="shared" si="28"/>
        <v>2.2414195335709101E-2</v>
      </c>
      <c r="R111">
        <f t="shared" si="29"/>
        <v>1.218397080801077E-2</v>
      </c>
      <c r="S111">
        <f t="shared" si="30"/>
        <v>1.7197215259941105E-3</v>
      </c>
      <c r="T111">
        <f t="shared" si="31"/>
        <v>2.9213129565560129E-3</v>
      </c>
      <c r="U111">
        <f t="shared" si="32"/>
        <v>2.8415852869524428E-4</v>
      </c>
      <c r="V111">
        <f t="shared" si="33"/>
        <v>5.200363800347243E-5</v>
      </c>
      <c r="AH111">
        <f t="shared" si="34"/>
        <v>29.845179012391146</v>
      </c>
      <c r="AI111">
        <f t="shared" si="35"/>
        <v>0</v>
      </c>
      <c r="AJ111">
        <f t="shared" si="36"/>
        <v>0</v>
      </c>
      <c r="AK111">
        <f t="shared" si="37"/>
        <v>0</v>
      </c>
      <c r="AL111">
        <f t="shared" si="38"/>
        <v>0</v>
      </c>
      <c r="AM111">
        <f t="shared" si="39"/>
        <v>0</v>
      </c>
      <c r="AN111">
        <f t="shared" si="40"/>
        <v>0</v>
      </c>
      <c r="AO111">
        <f t="shared" si="41"/>
        <v>0</v>
      </c>
      <c r="AP111">
        <f t="shared" si="42"/>
        <v>0</v>
      </c>
      <c r="AQ111">
        <f t="shared" si="43"/>
        <v>29.845179012391146</v>
      </c>
    </row>
    <row r="112" spans="1:43" x14ac:dyDescent="0.25">
      <c r="A112">
        <f t="shared" si="44"/>
        <v>199</v>
      </c>
      <c r="C112">
        <f t="shared" si="46"/>
        <v>58.217111306684743</v>
      </c>
      <c r="D112">
        <f t="shared" si="46"/>
        <v>1.9085249805349052</v>
      </c>
      <c r="E112">
        <f t="shared" si="45"/>
        <v>0.2088644778068475</v>
      </c>
      <c r="F112">
        <f t="shared" si="45"/>
        <v>4.5489006833383271E-2</v>
      </c>
      <c r="G112">
        <f t="shared" si="45"/>
        <v>2.4818743507441593E-2</v>
      </c>
      <c r="H112">
        <f t="shared" si="45"/>
        <v>3.5406682393342181E-3</v>
      </c>
      <c r="I112">
        <f t="shared" si="45"/>
        <v>5.9930851065597181E-3</v>
      </c>
      <c r="J112">
        <f t="shared" si="45"/>
        <v>5.9078816581633806E-4</v>
      </c>
      <c r="K112">
        <f t="shared" si="45"/>
        <v>1.0913481254897932E-4</v>
      </c>
      <c r="N112">
        <f t="shared" si="25"/>
        <v>30.640584898255128</v>
      </c>
      <c r="O112">
        <f t="shared" si="26"/>
        <v>1.0044868318604765</v>
      </c>
      <c r="P112">
        <f t="shared" si="27"/>
        <v>0.10992867252991974</v>
      </c>
      <c r="Q112">
        <f t="shared" si="28"/>
        <v>2.3941582543885932E-2</v>
      </c>
      <c r="R112">
        <f t="shared" si="29"/>
        <v>1.3062496582863996E-2</v>
      </c>
      <c r="S112">
        <f t="shared" si="30"/>
        <v>1.8635095996495886E-3</v>
      </c>
      <c r="T112">
        <f t="shared" si="31"/>
        <v>3.154255319241957E-3</v>
      </c>
      <c r="U112">
        <f t="shared" si="32"/>
        <v>3.1094113990333584E-4</v>
      </c>
      <c r="V112">
        <f t="shared" si="33"/>
        <v>5.743937502577859E-5</v>
      </c>
      <c r="AH112">
        <f t="shared" si="34"/>
        <v>30.640584898255128</v>
      </c>
      <c r="AI112">
        <f t="shared" si="35"/>
        <v>0</v>
      </c>
      <c r="AJ112">
        <f t="shared" si="36"/>
        <v>0</v>
      </c>
      <c r="AK112">
        <f t="shared" si="37"/>
        <v>0</v>
      </c>
      <c r="AL112">
        <f t="shared" si="38"/>
        <v>0</v>
      </c>
      <c r="AM112">
        <f t="shared" si="39"/>
        <v>0</v>
      </c>
      <c r="AN112">
        <f t="shared" si="40"/>
        <v>0</v>
      </c>
      <c r="AO112">
        <f t="shared" si="41"/>
        <v>0</v>
      </c>
      <c r="AP112">
        <f t="shared" si="42"/>
        <v>0</v>
      </c>
      <c r="AQ112">
        <f t="shared" si="43"/>
        <v>30.640584898255128</v>
      </c>
    </row>
    <row r="113" spans="1:43" x14ac:dyDescent="0.25">
      <c r="A113">
        <f t="shared" si="44"/>
        <v>200</v>
      </c>
      <c r="C113">
        <f t="shared" si="46"/>
        <v>59.75294112645178</v>
      </c>
      <c r="D113">
        <f t="shared" si="46"/>
        <v>1.9969614622224225</v>
      </c>
      <c r="E113">
        <f t="shared" si="45"/>
        <v>0.22123581911835699</v>
      </c>
      <c r="F113">
        <f t="shared" si="45"/>
        <v>4.8556777799413885E-2</v>
      </c>
      <c r="G113">
        <f t="shared" si="45"/>
        <v>2.6589780820149431E-2</v>
      </c>
      <c r="H113">
        <f t="shared" si="45"/>
        <v>3.8336283416843912E-3</v>
      </c>
      <c r="I113">
        <f t="shared" si="45"/>
        <v>6.4660047111493339E-3</v>
      </c>
      <c r="J113">
        <f t="shared" si="45"/>
        <v>6.4588931985725675E-4</v>
      </c>
      <c r="K113">
        <f t="shared" si="45"/>
        <v>1.2042246877410376E-4</v>
      </c>
      <c r="N113">
        <f t="shared" si="25"/>
        <v>31.448916382343043</v>
      </c>
      <c r="O113">
        <f t="shared" si="26"/>
        <v>1.0510323485381172</v>
      </c>
      <c r="P113">
        <f t="shared" si="27"/>
        <v>0.11643990479913527</v>
      </c>
      <c r="Q113">
        <f t="shared" si="28"/>
        <v>2.5556198841796784E-2</v>
      </c>
      <c r="R113">
        <f t="shared" si="29"/>
        <v>1.3994621484289175E-2</v>
      </c>
      <c r="S113">
        <f t="shared" si="30"/>
        <v>2.0176991272023112E-3</v>
      </c>
      <c r="T113">
        <f t="shared" si="31"/>
        <v>3.4031603742891233E-3</v>
      </c>
      <c r="U113">
        <f t="shared" si="32"/>
        <v>3.3994174729329302E-4</v>
      </c>
      <c r="V113">
        <f t="shared" si="33"/>
        <v>6.3380246723212505E-5</v>
      </c>
      <c r="AH113">
        <f t="shared" si="34"/>
        <v>31.448916382343043</v>
      </c>
      <c r="AI113">
        <f t="shared" si="35"/>
        <v>0</v>
      </c>
      <c r="AJ113">
        <f t="shared" si="36"/>
        <v>0</v>
      </c>
      <c r="AK113">
        <f t="shared" si="37"/>
        <v>0</v>
      </c>
      <c r="AL113">
        <f t="shared" si="38"/>
        <v>0</v>
      </c>
      <c r="AM113">
        <f t="shared" si="39"/>
        <v>0</v>
      </c>
      <c r="AN113">
        <f t="shared" si="40"/>
        <v>0</v>
      </c>
      <c r="AO113">
        <f t="shared" si="41"/>
        <v>0</v>
      </c>
      <c r="AP113">
        <f t="shared" si="42"/>
        <v>0</v>
      </c>
      <c r="AQ113">
        <f t="shared" si="43"/>
        <v>31.448916382343043</v>
      </c>
    </row>
    <row r="114" spans="1:43" x14ac:dyDescent="0.25">
      <c r="A114">
        <f t="shared" si="44"/>
        <v>201</v>
      </c>
      <c r="C114">
        <f t="shared" si="46"/>
        <v>61.3133997022844</v>
      </c>
      <c r="D114">
        <f t="shared" si="46"/>
        <v>2.0885543402435531</v>
      </c>
      <c r="E114">
        <f t="shared" si="45"/>
        <v>0.23420579435265379</v>
      </c>
      <c r="F114">
        <f t="shared" si="45"/>
        <v>5.1797791137894962E-2</v>
      </c>
      <c r="G114">
        <f t="shared" si="45"/>
        <v>2.8467666128829491E-2</v>
      </c>
      <c r="H114">
        <f t="shared" si="45"/>
        <v>4.1475463571980899E-3</v>
      </c>
      <c r="I114">
        <f t="shared" si="45"/>
        <v>6.970972567733694E-3</v>
      </c>
      <c r="J114">
        <f t="shared" si="45"/>
        <v>7.0550335411448796E-4</v>
      </c>
      <c r="K114">
        <f t="shared" si="45"/>
        <v>1.3274752429824076E-4</v>
      </c>
      <c r="N114">
        <f t="shared" si="25"/>
        <v>32.270210369623371</v>
      </c>
      <c r="O114">
        <f t="shared" si="26"/>
        <v>1.0992391264439754</v>
      </c>
      <c r="P114">
        <f t="shared" si="27"/>
        <v>0.12326620755402831</v>
      </c>
      <c r="Q114">
        <f t="shared" si="28"/>
        <v>2.7261995335734191E-2</v>
      </c>
      <c r="R114">
        <f t="shared" si="29"/>
        <v>1.4982982173068154E-2</v>
      </c>
      <c r="S114">
        <f t="shared" si="30"/>
        <v>2.1829191353674158E-3</v>
      </c>
      <c r="T114">
        <f t="shared" si="31"/>
        <v>3.668932930386155E-3</v>
      </c>
      <c r="U114">
        <f t="shared" si="32"/>
        <v>3.7131755479709896E-4</v>
      </c>
      <c r="V114">
        <f t="shared" si="33"/>
        <v>6.9867118051705673E-5</v>
      </c>
      <c r="AH114">
        <f t="shared" si="34"/>
        <v>32.270210369623371</v>
      </c>
      <c r="AI114">
        <f t="shared" si="35"/>
        <v>0</v>
      </c>
      <c r="AJ114">
        <f t="shared" si="36"/>
        <v>0</v>
      </c>
      <c r="AK114">
        <f t="shared" si="37"/>
        <v>0</v>
      </c>
      <c r="AL114">
        <f t="shared" si="38"/>
        <v>0</v>
      </c>
      <c r="AM114">
        <f t="shared" si="39"/>
        <v>0</v>
      </c>
      <c r="AN114">
        <f t="shared" si="40"/>
        <v>0</v>
      </c>
      <c r="AO114">
        <f t="shared" si="41"/>
        <v>0</v>
      </c>
      <c r="AP114">
        <f t="shared" si="42"/>
        <v>0</v>
      </c>
      <c r="AQ114">
        <f t="shared" si="43"/>
        <v>32.270210369623371</v>
      </c>
    </row>
    <row r="115" spans="1:43" x14ac:dyDescent="0.25">
      <c r="A115">
        <f t="shared" si="44"/>
        <v>202</v>
      </c>
      <c r="C115">
        <f t="shared" si="46"/>
        <v>62.898553180745324</v>
      </c>
      <c r="D115">
        <f t="shared" si="46"/>
        <v>2.183378563491162</v>
      </c>
      <c r="E115">
        <f t="shared" si="45"/>
        <v>0.24779632213131852</v>
      </c>
      <c r="F115">
        <f t="shared" si="45"/>
        <v>5.5219794398484102E-2</v>
      </c>
      <c r="G115">
        <f t="shared" si="45"/>
        <v>3.0457589799742807E-2</v>
      </c>
      <c r="H115">
        <f t="shared" si="45"/>
        <v>4.4836743527757184E-3</v>
      </c>
      <c r="I115">
        <f t="shared" si="45"/>
        <v>7.5097830442126309E-3</v>
      </c>
      <c r="J115">
        <f t="shared" si="45"/>
        <v>7.6994632195656002E-4</v>
      </c>
      <c r="K115">
        <f t="shared" si="45"/>
        <v>1.4619291820244944E-4</v>
      </c>
      <c r="N115">
        <f t="shared" si="25"/>
        <v>33.104501674076488</v>
      </c>
      <c r="O115">
        <f t="shared" si="26"/>
        <v>1.1491466123637695</v>
      </c>
      <c r="P115">
        <f t="shared" si="27"/>
        <v>0.1304191169112203</v>
      </c>
      <c r="Q115">
        <f t="shared" si="28"/>
        <v>2.9063049683412688E-2</v>
      </c>
      <c r="R115">
        <f t="shared" si="29"/>
        <v>1.6030310420917269E-2</v>
      </c>
      <c r="S115">
        <f t="shared" si="30"/>
        <v>2.3598286067240625E-3</v>
      </c>
      <c r="T115">
        <f t="shared" si="31"/>
        <v>3.9525173916908586E-3</v>
      </c>
      <c r="U115">
        <f t="shared" si="32"/>
        <v>4.0523490629292637E-4</v>
      </c>
      <c r="V115">
        <f t="shared" si="33"/>
        <v>7.6943641159183917E-5</v>
      </c>
      <c r="AH115">
        <f t="shared" si="34"/>
        <v>33.104501674076488</v>
      </c>
      <c r="AI115">
        <f t="shared" si="35"/>
        <v>0</v>
      </c>
      <c r="AJ115">
        <f t="shared" si="36"/>
        <v>0</v>
      </c>
      <c r="AK115">
        <f t="shared" si="37"/>
        <v>0</v>
      </c>
      <c r="AL115">
        <f t="shared" si="38"/>
        <v>0</v>
      </c>
      <c r="AM115">
        <f t="shared" si="39"/>
        <v>0</v>
      </c>
      <c r="AN115">
        <f t="shared" si="40"/>
        <v>0</v>
      </c>
      <c r="AO115">
        <f t="shared" si="41"/>
        <v>0</v>
      </c>
      <c r="AP115">
        <f t="shared" si="42"/>
        <v>0</v>
      </c>
      <c r="AQ115">
        <f t="shared" si="43"/>
        <v>33.104501674076488</v>
      </c>
    </row>
    <row r="116" spans="1:43" x14ac:dyDescent="0.25">
      <c r="A116">
        <f t="shared" si="44"/>
        <v>203</v>
      </c>
      <c r="C116">
        <f t="shared" si="46"/>
        <v>64.508463771611034</v>
      </c>
      <c r="D116">
        <f t="shared" si="46"/>
        <v>2.2815097127862622</v>
      </c>
      <c r="E116">
        <f t="shared" si="45"/>
        <v>0.26202982384355333</v>
      </c>
      <c r="F116">
        <f t="shared" si="45"/>
        <v>5.8830779253440879E-2</v>
      </c>
      <c r="G116">
        <f t="shared" si="45"/>
        <v>3.2564926533222988E-2</v>
      </c>
      <c r="H116">
        <f t="shared" si="45"/>
        <v>4.8433231822012533E-3</v>
      </c>
      <c r="I116">
        <f t="shared" si="45"/>
        <v>8.0843078972879269E-3</v>
      </c>
      <c r="J116">
        <f t="shared" si="45"/>
        <v>8.3955240673886029E-4</v>
      </c>
      <c r="K116">
        <f t="shared" si="45"/>
        <v>1.6084717335515072E-4</v>
      </c>
      <c r="N116">
        <f t="shared" si="25"/>
        <v>33.951823037690019</v>
      </c>
      <c r="O116">
        <f t="shared" si="26"/>
        <v>1.2007945856769802</v>
      </c>
      <c r="P116">
        <f t="shared" si="27"/>
        <v>0.13791043360187019</v>
      </c>
      <c r="Q116">
        <f t="shared" si="28"/>
        <v>3.0963568028126779E-2</v>
      </c>
      <c r="R116">
        <f t="shared" si="29"/>
        <v>1.7139435017485785E-2</v>
      </c>
      <c r="S116">
        <f t="shared" si="30"/>
        <v>2.5491174643164491E-3</v>
      </c>
      <c r="T116">
        <f t="shared" si="31"/>
        <v>4.2548988933094351E-3</v>
      </c>
      <c r="U116">
        <f t="shared" si="32"/>
        <v>4.4186968775729492E-4</v>
      </c>
      <c r="V116">
        <f t="shared" si="33"/>
        <v>8.4656407029026705E-5</v>
      </c>
      <c r="AH116">
        <f t="shared" si="34"/>
        <v>33.951823037690019</v>
      </c>
      <c r="AI116">
        <f t="shared" si="35"/>
        <v>0</v>
      </c>
      <c r="AJ116">
        <f t="shared" si="36"/>
        <v>0</v>
      </c>
      <c r="AK116">
        <f t="shared" si="37"/>
        <v>0</v>
      </c>
      <c r="AL116">
        <f t="shared" si="38"/>
        <v>0</v>
      </c>
      <c r="AM116">
        <f t="shared" si="39"/>
        <v>0</v>
      </c>
      <c r="AN116">
        <f t="shared" si="40"/>
        <v>0</v>
      </c>
      <c r="AO116">
        <f t="shared" si="41"/>
        <v>0</v>
      </c>
      <c r="AP116">
        <f t="shared" si="42"/>
        <v>0</v>
      </c>
      <c r="AQ116">
        <f t="shared" si="43"/>
        <v>33.951823037690019</v>
      </c>
    </row>
    <row r="117" spans="1:43" x14ac:dyDescent="0.25">
      <c r="A117">
        <f t="shared" si="44"/>
        <v>204</v>
      </c>
      <c r="C117">
        <f t="shared" si="46"/>
        <v>66.143189785029236</v>
      </c>
      <c r="D117">
        <f t="shared" si="46"/>
        <v>2.3830239814670393</v>
      </c>
      <c r="E117">
        <f t="shared" si="45"/>
        <v>0.27692922543397352</v>
      </c>
      <c r="F117">
        <f t="shared" si="45"/>
        <v>6.2638985104651379E-2</v>
      </c>
      <c r="G117">
        <f t="shared" si="45"/>
        <v>3.4795238961277633E-2</v>
      </c>
      <c r="H117">
        <f t="shared" si="45"/>
        <v>5.2278643815703626E-3</v>
      </c>
      <c r="I117">
        <f t="shared" si="45"/>
        <v>8.6964984458591955E-3</v>
      </c>
      <c r="J117">
        <f t="shared" si="45"/>
        <v>9.1467470641119731E-4</v>
      </c>
      <c r="K117">
        <f t="shared" si="45"/>
        <v>1.7680469563005152E-4</v>
      </c>
      <c r="N117">
        <f t="shared" si="25"/>
        <v>34.812205150015387</v>
      </c>
      <c r="O117">
        <f t="shared" si="26"/>
        <v>1.254223148140547</v>
      </c>
      <c r="P117">
        <f t="shared" si="27"/>
        <v>0.14575222391261766</v>
      </c>
      <c r="Q117">
        <f t="shared" si="28"/>
        <v>3.2967886897184939E-2</v>
      </c>
      <c r="R117">
        <f t="shared" si="29"/>
        <v>1.8313283663830334E-2</v>
      </c>
      <c r="S117">
        <f t="shared" si="30"/>
        <v>2.7515075692475595E-3</v>
      </c>
      <c r="T117">
        <f t="shared" si="31"/>
        <v>4.5771044451890508E-3</v>
      </c>
      <c r="U117">
        <f t="shared" si="32"/>
        <v>4.8140774021641967E-4</v>
      </c>
      <c r="V117">
        <f t="shared" si="33"/>
        <v>9.3055102963185012E-5</v>
      </c>
      <c r="AH117">
        <f t="shared" si="34"/>
        <v>34.812205150015387</v>
      </c>
      <c r="AI117">
        <f t="shared" si="35"/>
        <v>0</v>
      </c>
      <c r="AJ117">
        <f t="shared" si="36"/>
        <v>0</v>
      </c>
      <c r="AK117">
        <f t="shared" si="37"/>
        <v>0</v>
      </c>
      <c r="AL117">
        <f t="shared" si="38"/>
        <v>0</v>
      </c>
      <c r="AM117">
        <f t="shared" si="39"/>
        <v>0</v>
      </c>
      <c r="AN117">
        <f t="shared" si="40"/>
        <v>0</v>
      </c>
      <c r="AO117">
        <f t="shared" si="41"/>
        <v>0</v>
      </c>
      <c r="AP117">
        <f t="shared" si="42"/>
        <v>0</v>
      </c>
      <c r="AQ117">
        <f t="shared" si="43"/>
        <v>34.812205150015387</v>
      </c>
    </row>
    <row r="118" spans="1:43" x14ac:dyDescent="0.25">
      <c r="A118">
        <f t="shared" si="44"/>
        <v>205</v>
      </c>
      <c r="C118">
        <f t="shared" si="46"/>
        <v>67.802785669679764</v>
      </c>
      <c r="D118">
        <f t="shared" si="46"/>
        <v>2.4879981557814199</v>
      </c>
      <c r="E118">
        <f t="shared" si="45"/>
        <v>0.29251795895419597</v>
      </c>
      <c r="F118">
        <f t="shared" si="45"/>
        <v>6.6652902619804499E-2</v>
      </c>
      <c r="G118">
        <f t="shared" si="45"/>
        <v>3.7154281216620164E-2</v>
      </c>
      <c r="H118">
        <f t="shared" si="45"/>
        <v>5.6387320884496127E-3</v>
      </c>
      <c r="I118">
        <f t="shared" ref="E118:K154" si="47">I$5/100*EXP(5.372697*(1+I$8)*(1-(I$2+273.15)/$A118))</f>
        <v>9.3483877590274829E-3</v>
      </c>
      <c r="J118">
        <f t="shared" si="47"/>
        <v>9.9568603863576621E-4</v>
      </c>
      <c r="K118">
        <f t="shared" si="47"/>
        <v>1.9416608441158244E-4</v>
      </c>
      <c r="N118">
        <f t="shared" si="25"/>
        <v>35.685676668252512</v>
      </c>
      <c r="O118">
        <f t="shared" si="26"/>
        <v>1.3094727135691684</v>
      </c>
      <c r="P118">
        <f t="shared" si="27"/>
        <v>0.15395682050220841</v>
      </c>
      <c r="Q118">
        <f t="shared" si="28"/>
        <v>3.5080475063054999E-2</v>
      </c>
      <c r="R118">
        <f t="shared" si="29"/>
        <v>1.955488485085272E-2</v>
      </c>
      <c r="S118">
        <f t="shared" si="30"/>
        <v>2.9677537307629541E-3</v>
      </c>
      <c r="T118">
        <f t="shared" si="31"/>
        <v>4.9202040836986757E-3</v>
      </c>
      <c r="U118">
        <f t="shared" si="32"/>
        <v>5.2404528349250855E-4</v>
      </c>
      <c r="V118">
        <f t="shared" si="33"/>
        <v>1.0219267600609603E-4</v>
      </c>
      <c r="AH118">
        <f t="shared" si="34"/>
        <v>35.685676668252512</v>
      </c>
      <c r="AI118">
        <f t="shared" si="35"/>
        <v>0</v>
      </c>
      <c r="AJ118">
        <f t="shared" si="36"/>
        <v>0</v>
      </c>
      <c r="AK118">
        <f t="shared" si="37"/>
        <v>0</v>
      </c>
      <c r="AL118">
        <f t="shared" si="38"/>
        <v>0</v>
      </c>
      <c r="AM118">
        <f t="shared" si="39"/>
        <v>0</v>
      </c>
      <c r="AN118">
        <f t="shared" si="40"/>
        <v>0</v>
      </c>
      <c r="AO118">
        <f t="shared" si="41"/>
        <v>0</v>
      </c>
      <c r="AP118">
        <f t="shared" si="42"/>
        <v>0</v>
      </c>
      <c r="AQ118">
        <f t="shared" si="43"/>
        <v>35.685676668252512</v>
      </c>
    </row>
    <row r="119" spans="1:43" x14ac:dyDescent="0.25">
      <c r="A119">
        <f t="shared" si="44"/>
        <v>206</v>
      </c>
      <c r="C119">
        <f t="shared" si="46"/>
        <v>69.487302051878331</v>
      </c>
      <c r="D119">
        <f t="shared" si="46"/>
        <v>2.5965095951005002</v>
      </c>
      <c r="E119">
        <f t="shared" si="47"/>
        <v>0.30881996387788596</v>
      </c>
      <c r="F119">
        <f t="shared" si="47"/>
        <v>7.0881277194840234E-2</v>
      </c>
      <c r="G119">
        <f t="shared" si="47"/>
        <v>3.9648002470291432E-2</v>
      </c>
      <c r="H119">
        <f t="shared" si="47"/>
        <v>6.0774249837789512E-3</v>
      </c>
      <c r="I119">
        <f t="shared" si="47"/>
        <v>1.0042092857307663E-2</v>
      </c>
      <c r="J119">
        <f t="shared" si="47"/>
        <v>1.0829797663859371E-3</v>
      </c>
      <c r="K119">
        <f t="shared" si="47"/>
        <v>2.1303845457343751E-4</v>
      </c>
      <c r="N119">
        <f t="shared" si="25"/>
        <v>36.572264237830701</v>
      </c>
      <c r="O119">
        <f t="shared" si="26"/>
        <v>1.3665839974213159</v>
      </c>
      <c r="P119">
        <f t="shared" si="27"/>
        <v>0.16253682309362419</v>
      </c>
      <c r="Q119">
        <f t="shared" si="28"/>
        <v>3.7305935365705388E-2</v>
      </c>
      <c r="R119">
        <f t="shared" si="29"/>
        <v>2.0867369721206019E-2</v>
      </c>
      <c r="S119">
        <f t="shared" si="30"/>
        <v>3.1986447283047113E-3</v>
      </c>
      <c r="T119">
        <f t="shared" si="31"/>
        <v>5.285312030161928E-3</v>
      </c>
      <c r="U119">
        <f t="shared" si="32"/>
        <v>5.6998935072944063E-4</v>
      </c>
      <c r="V119">
        <f t="shared" si="33"/>
        <v>1.1212550240707238E-4</v>
      </c>
      <c r="AH119">
        <f t="shared" si="34"/>
        <v>36.572264237830701</v>
      </c>
      <c r="AI119">
        <f t="shared" si="35"/>
        <v>0</v>
      </c>
      <c r="AJ119">
        <f t="shared" si="36"/>
        <v>0</v>
      </c>
      <c r="AK119">
        <f t="shared" si="37"/>
        <v>0</v>
      </c>
      <c r="AL119">
        <f t="shared" si="38"/>
        <v>0</v>
      </c>
      <c r="AM119">
        <f t="shared" si="39"/>
        <v>0</v>
      </c>
      <c r="AN119">
        <f t="shared" si="40"/>
        <v>0</v>
      </c>
      <c r="AO119">
        <f t="shared" si="41"/>
        <v>0</v>
      </c>
      <c r="AP119">
        <f t="shared" si="42"/>
        <v>0</v>
      </c>
      <c r="AQ119">
        <f t="shared" si="43"/>
        <v>36.572264237830701</v>
      </c>
    </row>
    <row r="120" spans="1:43" x14ac:dyDescent="0.25">
      <c r="A120">
        <f t="shared" si="44"/>
        <v>207</v>
      </c>
      <c r="C120">
        <f t="shared" si="46"/>
        <v>71.196785775563256</v>
      </c>
      <c r="D120">
        <f t="shared" si="46"/>
        <v>2.7086362119696847</v>
      </c>
      <c r="E120">
        <f t="shared" si="47"/>
        <v>0.32585968817918937</v>
      </c>
      <c r="F120">
        <f t="shared" si="47"/>
        <v>7.5333112339876759E-2</v>
      </c>
      <c r="G120">
        <f t="shared" si="47"/>
        <v>4.228255043507128E-2</v>
      </c>
      <c r="H120">
        <f t="shared" si="47"/>
        <v>6.5455082554989191E-3</v>
      </c>
      <c r="I120">
        <f t="shared" si="47"/>
        <v>1.077981692563036E-2</v>
      </c>
      <c r="J120">
        <f t="shared" si="47"/>
        <v>1.1769706439747685E-3</v>
      </c>
      <c r="K120">
        <f t="shared" si="47"/>
        <v>2.3353577010886109E-4</v>
      </c>
      <c r="N120">
        <f t="shared" si="25"/>
        <v>37.471992513454346</v>
      </c>
      <c r="O120">
        <f t="shared" si="26"/>
        <v>1.4255980062998341</v>
      </c>
      <c r="P120">
        <f t="shared" si="27"/>
        <v>0.17150509904167863</v>
      </c>
      <c r="Q120">
        <f t="shared" si="28"/>
        <v>3.9649006494671978E-2</v>
      </c>
      <c r="R120">
        <f t="shared" si="29"/>
        <v>2.2253973913195411E-2</v>
      </c>
      <c r="S120">
        <f t="shared" si="30"/>
        <v>3.4450043449994311E-3</v>
      </c>
      <c r="T120">
        <f t="shared" si="31"/>
        <v>5.6735878555949264E-3</v>
      </c>
      <c r="U120">
        <f t="shared" si="32"/>
        <v>6.1945823367093083E-4</v>
      </c>
      <c r="V120">
        <f t="shared" si="33"/>
        <v>1.2291356321519006E-4</v>
      </c>
      <c r="AH120">
        <f t="shared" si="34"/>
        <v>37.471992513454346</v>
      </c>
      <c r="AI120">
        <f t="shared" si="35"/>
        <v>0</v>
      </c>
      <c r="AJ120">
        <f t="shared" si="36"/>
        <v>0</v>
      </c>
      <c r="AK120">
        <f t="shared" si="37"/>
        <v>0</v>
      </c>
      <c r="AL120">
        <f t="shared" si="38"/>
        <v>0</v>
      </c>
      <c r="AM120">
        <f t="shared" si="39"/>
        <v>0</v>
      </c>
      <c r="AN120">
        <f t="shared" si="40"/>
        <v>0</v>
      </c>
      <c r="AO120">
        <f t="shared" si="41"/>
        <v>0</v>
      </c>
      <c r="AP120">
        <f t="shared" si="42"/>
        <v>0</v>
      </c>
      <c r="AQ120">
        <f t="shared" si="43"/>
        <v>37.471992513454346</v>
      </c>
    </row>
    <row r="121" spans="1:43" x14ac:dyDescent="0.25">
      <c r="A121">
        <f t="shared" si="44"/>
        <v>208</v>
      </c>
      <c r="C121">
        <f t="shared" si="46"/>
        <v>72.931279943107995</v>
      </c>
      <c r="D121">
        <f t="shared" si="46"/>
        <v>2.8244564520143336</v>
      </c>
      <c r="E121">
        <f t="shared" si="47"/>
        <v>0.34366208917468721</v>
      </c>
      <c r="F121">
        <f t="shared" si="47"/>
        <v>8.0017672985922994E-2</v>
      </c>
      <c r="G121">
        <f t="shared" si="47"/>
        <v>4.5064274831919278E-2</v>
      </c>
      <c r="H121">
        <f t="shared" si="47"/>
        <v>7.0446155828543773E-3</v>
      </c>
      <c r="I121">
        <f t="shared" si="47"/>
        <v>1.1563851536697655E-2</v>
      </c>
      <c r="J121">
        <f t="shared" si="47"/>
        <v>1.2780956834405049E-3</v>
      </c>
      <c r="K121">
        <f t="shared" si="47"/>
        <v>2.5577918958404755E-4</v>
      </c>
      <c r="N121">
        <f t="shared" si="25"/>
        <v>38.384884180583157</v>
      </c>
      <c r="O121">
        <f t="shared" si="26"/>
        <v>1.486556027375965</v>
      </c>
      <c r="P121">
        <f t="shared" si="27"/>
        <v>0.18087478377615118</v>
      </c>
      <c r="Q121">
        <f t="shared" si="28"/>
        <v>4.211456472943316E-2</v>
      </c>
      <c r="R121">
        <f t="shared" si="29"/>
        <v>2.3718039385220675E-2</v>
      </c>
      <c r="S121">
        <f t="shared" si="30"/>
        <v>3.7076924120286198E-3</v>
      </c>
      <c r="T121">
        <f t="shared" si="31"/>
        <v>6.0862376508935027E-3</v>
      </c>
      <c r="U121">
        <f t="shared" si="32"/>
        <v>6.7268193865289733E-4</v>
      </c>
      <c r="V121">
        <f t="shared" si="33"/>
        <v>1.3462062609686715E-4</v>
      </c>
      <c r="AH121">
        <f t="shared" si="34"/>
        <v>38.384884180583157</v>
      </c>
      <c r="AI121">
        <f t="shared" si="35"/>
        <v>0</v>
      </c>
      <c r="AJ121">
        <f t="shared" si="36"/>
        <v>0</v>
      </c>
      <c r="AK121">
        <f t="shared" si="37"/>
        <v>0</v>
      </c>
      <c r="AL121">
        <f t="shared" si="38"/>
        <v>0</v>
      </c>
      <c r="AM121">
        <f t="shared" si="39"/>
        <v>0</v>
      </c>
      <c r="AN121">
        <f t="shared" si="40"/>
        <v>0</v>
      </c>
      <c r="AO121">
        <f t="shared" si="41"/>
        <v>0</v>
      </c>
      <c r="AP121">
        <f t="shared" si="42"/>
        <v>0</v>
      </c>
      <c r="AQ121">
        <f t="shared" si="43"/>
        <v>38.384884180583157</v>
      </c>
    </row>
    <row r="122" spans="1:43" x14ac:dyDescent="0.25">
      <c r="A122">
        <f t="shared" si="44"/>
        <v>209</v>
      </c>
      <c r="C122">
        <f t="shared" si="46"/>
        <v>74.690823956903316</v>
      </c>
      <c r="D122">
        <f t="shared" si="46"/>
        <v>2.9440492737162964</v>
      </c>
      <c r="E122">
        <f t="shared" si="47"/>
        <v>0.36225263412926517</v>
      </c>
      <c r="F122">
        <f t="shared" si="47"/>
        <v>8.4944488709775196E-2</v>
      </c>
      <c r="G122">
        <f t="shared" si="47"/>
        <v>4.7999730816732512E-2</v>
      </c>
      <c r="H122">
        <f t="shared" si="47"/>
        <v>7.5764511402981157E-3</v>
      </c>
      <c r="I122">
        <f t="shared" si="47"/>
        <v>1.2396578883239836E-2</v>
      </c>
      <c r="J122">
        <f t="shared" si="47"/>
        <v>1.3868150411945922E-3</v>
      </c>
      <c r="K122">
        <f t="shared" si="47"/>
        <v>2.7989742357837353E-4</v>
      </c>
      <c r="N122">
        <f t="shared" si="25"/>
        <v>39.310959977317538</v>
      </c>
      <c r="O122">
        <f t="shared" si="26"/>
        <v>1.5494996177454192</v>
      </c>
      <c r="P122">
        <f t="shared" si="27"/>
        <v>0.19065928112066588</v>
      </c>
      <c r="Q122">
        <f t="shared" si="28"/>
        <v>4.4707625636723793E-2</v>
      </c>
      <c r="R122">
        <f t="shared" si="29"/>
        <v>2.5263016219332902E-2</v>
      </c>
      <c r="S122">
        <f t="shared" si="30"/>
        <v>3.9876058633147981E-3</v>
      </c>
      <c r="T122">
        <f t="shared" si="31"/>
        <v>6.5245152017051767E-3</v>
      </c>
      <c r="U122">
        <f t="shared" si="32"/>
        <v>7.2990265326031178E-4</v>
      </c>
      <c r="V122">
        <f t="shared" si="33"/>
        <v>1.4731443346230187E-4</v>
      </c>
      <c r="AH122">
        <f t="shared" si="34"/>
        <v>39.310959977317538</v>
      </c>
      <c r="AI122">
        <f t="shared" si="35"/>
        <v>0</v>
      </c>
      <c r="AJ122">
        <f t="shared" si="36"/>
        <v>0</v>
      </c>
      <c r="AK122">
        <f t="shared" si="37"/>
        <v>0</v>
      </c>
      <c r="AL122">
        <f t="shared" si="38"/>
        <v>0</v>
      </c>
      <c r="AM122">
        <f t="shared" si="39"/>
        <v>0</v>
      </c>
      <c r="AN122">
        <f t="shared" si="40"/>
        <v>0</v>
      </c>
      <c r="AO122">
        <f t="shared" si="41"/>
        <v>0</v>
      </c>
      <c r="AP122">
        <f t="shared" si="42"/>
        <v>0</v>
      </c>
      <c r="AQ122">
        <f t="shared" si="43"/>
        <v>39.310959977317538</v>
      </c>
    </row>
    <row r="123" spans="1:43" x14ac:dyDescent="0.25">
      <c r="A123">
        <f t="shared" si="44"/>
        <v>210</v>
      </c>
      <c r="C123">
        <f t="shared" si="46"/>
        <v>76.475453561654703</v>
      </c>
      <c r="D123">
        <f t="shared" si="46"/>
        <v>3.0674941280774948</v>
      </c>
      <c r="E123">
        <f t="shared" si="47"/>
        <v>0.38165730062650782</v>
      </c>
      <c r="F123">
        <f t="shared" si="47"/>
        <v>9.0123356874596952E-2</v>
      </c>
      <c r="G123">
        <f t="shared" si="47"/>
        <v>5.1095682364753821E-2</v>
      </c>
      <c r="H123">
        <f t="shared" si="47"/>
        <v>8.1427916198916692E-3</v>
      </c>
      <c r="I123">
        <f t="shared" si="47"/>
        <v>1.328047401770799E-2</v>
      </c>
      <c r="J123">
        <f t="shared" si="47"/>
        <v>1.5036129248160958E-3</v>
      </c>
      <c r="K123">
        <f t="shared" si="47"/>
        <v>3.0602710426722322E-4</v>
      </c>
      <c r="N123">
        <f t="shared" si="25"/>
        <v>40.25023871666037</v>
      </c>
      <c r="O123">
        <f t="shared" si="26"/>
        <v>1.6144705937249972</v>
      </c>
      <c r="P123">
        <f t="shared" si="27"/>
        <v>0.2008722634876357</v>
      </c>
      <c r="Q123">
        <f t="shared" si="28"/>
        <v>4.7433345723472083E-2</v>
      </c>
      <c r="R123">
        <f t="shared" si="29"/>
        <v>2.6892464402502012E-2</v>
      </c>
      <c r="S123">
        <f t="shared" si="30"/>
        <v>4.285679799942984E-3</v>
      </c>
      <c r="T123">
        <f t="shared" si="31"/>
        <v>6.9897231672147323E-3</v>
      </c>
      <c r="U123">
        <f t="shared" si="32"/>
        <v>7.9137522358741885E-4</v>
      </c>
      <c r="V123">
        <f t="shared" si="33"/>
        <v>1.6106689698274908E-4</v>
      </c>
      <c r="AH123">
        <f t="shared" si="34"/>
        <v>40.25023871666037</v>
      </c>
      <c r="AI123">
        <f t="shared" si="35"/>
        <v>0</v>
      </c>
      <c r="AJ123">
        <f t="shared" si="36"/>
        <v>0</v>
      </c>
      <c r="AK123">
        <f t="shared" si="37"/>
        <v>0</v>
      </c>
      <c r="AL123">
        <f t="shared" si="38"/>
        <v>0</v>
      </c>
      <c r="AM123">
        <f t="shared" si="39"/>
        <v>0</v>
      </c>
      <c r="AN123">
        <f t="shared" si="40"/>
        <v>0</v>
      </c>
      <c r="AO123">
        <f t="shared" si="41"/>
        <v>0</v>
      </c>
      <c r="AP123">
        <f t="shared" si="42"/>
        <v>0</v>
      </c>
      <c r="AQ123">
        <f t="shared" si="43"/>
        <v>40.25023871666037</v>
      </c>
    </row>
    <row r="124" spans="1:43" x14ac:dyDescent="0.25">
      <c r="A124">
        <f t="shared" si="44"/>
        <v>211</v>
      </c>
      <c r="C124">
        <f t="shared" si="46"/>
        <v>78.28520088734254</v>
      </c>
      <c r="D124">
        <f t="shared" si="46"/>
        <v>3.194870938186384</v>
      </c>
      <c r="E124">
        <f t="shared" si="47"/>
        <v>0.40190257670444657</v>
      </c>
      <c r="F124">
        <f t="shared" si="47"/>
        <v>9.556434568378086E-2</v>
      </c>
      <c r="G124">
        <f t="shared" si="47"/>
        <v>5.4359105610015446E-2</v>
      </c>
      <c r="H124">
        <f t="shared" si="47"/>
        <v>8.7454882710753263E-3</v>
      </c>
      <c r="I124">
        <f t="shared" si="47"/>
        <v>1.4218107097925118E-2</v>
      </c>
      <c r="J124">
        <f t="shared" si="47"/>
        <v>1.6289985198547239E-3</v>
      </c>
      <c r="K124">
        <f t="shared" si="47"/>
        <v>3.3431316729486089E-4</v>
      </c>
      <c r="N124">
        <f t="shared" si="25"/>
        <v>41.202737309127656</v>
      </c>
      <c r="O124">
        <f t="shared" si="26"/>
        <v>1.6815110200980969</v>
      </c>
      <c r="P124">
        <f t="shared" si="27"/>
        <v>0.21152767194970873</v>
      </c>
      <c r="Q124">
        <f t="shared" si="28"/>
        <v>5.0297024044095189E-2</v>
      </c>
      <c r="R124">
        <f t="shared" si="29"/>
        <v>2.8610055584218658E-2</v>
      </c>
      <c r="S124">
        <f t="shared" si="30"/>
        <v>4.6028885637238561E-3</v>
      </c>
      <c r="T124">
        <f t="shared" si="31"/>
        <v>7.4832142620658518E-3</v>
      </c>
      <c r="U124">
        <f t="shared" si="32"/>
        <v>8.5736764202880213E-4</v>
      </c>
      <c r="V124">
        <f t="shared" si="33"/>
        <v>1.7595429857624259E-4</v>
      </c>
      <c r="AH124">
        <f t="shared" si="34"/>
        <v>41.202737309127656</v>
      </c>
      <c r="AI124">
        <f t="shared" si="35"/>
        <v>0</v>
      </c>
      <c r="AJ124">
        <f t="shared" si="36"/>
        <v>0</v>
      </c>
      <c r="AK124">
        <f t="shared" si="37"/>
        <v>0</v>
      </c>
      <c r="AL124">
        <f t="shared" si="38"/>
        <v>0</v>
      </c>
      <c r="AM124">
        <f t="shared" si="39"/>
        <v>0</v>
      </c>
      <c r="AN124">
        <f t="shared" si="40"/>
        <v>0</v>
      </c>
      <c r="AO124">
        <f t="shared" si="41"/>
        <v>0</v>
      </c>
      <c r="AP124">
        <f t="shared" si="42"/>
        <v>0</v>
      </c>
      <c r="AQ124">
        <f t="shared" si="43"/>
        <v>41.202737309127656</v>
      </c>
    </row>
    <row r="125" spans="1:43" x14ac:dyDescent="0.25">
      <c r="A125">
        <f t="shared" si="44"/>
        <v>212</v>
      </c>
      <c r="C125">
        <f t="shared" si="46"/>
        <v>80.12009449279347</v>
      </c>
      <c r="D125">
        <f t="shared" si="46"/>
        <v>3.3262600787028314</v>
      </c>
      <c r="E125">
        <f t="shared" si="47"/>
        <v>0.42301546075770413</v>
      </c>
      <c r="F125">
        <f t="shared" si="47"/>
        <v>0.10127779714579004</v>
      </c>
      <c r="G125">
        <f t="shared" si="47"/>
        <v>5.7797192137257779E-2</v>
      </c>
      <c r="H125">
        <f t="shared" si="47"/>
        <v>9.3864689566556907E-3</v>
      </c>
      <c r="I125">
        <f t="shared" si="47"/>
        <v>1.5212145637208557E-2</v>
      </c>
      <c r="J125">
        <f t="shared" si="47"/>
        <v>1.7635069364830295E-3</v>
      </c>
      <c r="K125">
        <f t="shared" si="47"/>
        <v>3.6490924607622782E-4</v>
      </c>
      <c r="N125">
        <f t="shared" si="25"/>
        <v>42.168470785680775</v>
      </c>
      <c r="O125">
        <f t="shared" si="26"/>
        <v>1.7506631993172797</v>
      </c>
      <c r="P125">
        <f t="shared" si="27"/>
        <v>0.22263971618826534</v>
      </c>
      <c r="Q125">
        <f t="shared" si="28"/>
        <v>5.3304103760942127E-2</v>
      </c>
      <c r="R125">
        <f t="shared" si="29"/>
        <v>3.0419574809083041E-2</v>
      </c>
      <c r="S125">
        <f t="shared" si="30"/>
        <v>4.9402468192924686E-3</v>
      </c>
      <c r="T125">
        <f t="shared" si="31"/>
        <v>8.0063924406360825E-3</v>
      </c>
      <c r="U125">
        <f t="shared" si="32"/>
        <v>9.2816154551738402E-4</v>
      </c>
      <c r="V125">
        <f t="shared" si="33"/>
        <v>1.9205749793485677E-4</v>
      </c>
      <c r="AH125">
        <f t="shared" si="34"/>
        <v>42.168470785680775</v>
      </c>
      <c r="AI125">
        <f t="shared" si="35"/>
        <v>0</v>
      </c>
      <c r="AJ125">
        <f t="shared" si="36"/>
        <v>0</v>
      </c>
      <c r="AK125">
        <f t="shared" si="37"/>
        <v>0</v>
      </c>
      <c r="AL125">
        <f t="shared" si="38"/>
        <v>0</v>
      </c>
      <c r="AM125">
        <f t="shared" si="39"/>
        <v>0</v>
      </c>
      <c r="AN125">
        <f t="shared" si="40"/>
        <v>0</v>
      </c>
      <c r="AO125">
        <f t="shared" si="41"/>
        <v>0</v>
      </c>
      <c r="AP125">
        <f t="shared" si="42"/>
        <v>0</v>
      </c>
      <c r="AQ125">
        <f t="shared" si="43"/>
        <v>42.168470785680775</v>
      </c>
    </row>
    <row r="126" spans="1:43" x14ac:dyDescent="0.25">
      <c r="A126">
        <f t="shared" si="44"/>
        <v>213</v>
      </c>
      <c r="C126">
        <f t="shared" si="46"/>
        <v>81.980159409813993</v>
      </c>
      <c r="D126">
        <f t="shared" si="46"/>
        <v>3.4617423552766464</v>
      </c>
      <c r="E126">
        <f t="shared" si="47"/>
        <v>0.44502346120729919</v>
      </c>
      <c r="F126">
        <f t="shared" si="47"/>
        <v>0.10727432994778428</v>
      </c>
      <c r="G126">
        <f t="shared" si="47"/>
        <v>6.1417352223818993E-2</v>
      </c>
      <c r="H126">
        <f t="shared" si="47"/>
        <v>1.0067740223837465E-2</v>
      </c>
      <c r="I126">
        <f t="shared" si="47"/>
        <v>1.6265356757470182E-2</v>
      </c>
      <c r="J126">
        <f t="shared" si="47"/>
        <v>1.9077001758168739E-3</v>
      </c>
      <c r="K126">
        <f t="shared" si="47"/>
        <v>3.9797807865761954E-4</v>
      </c>
      <c r="N126">
        <f t="shared" si="25"/>
        <v>43.147452320954734</v>
      </c>
      <c r="O126">
        <f t="shared" si="26"/>
        <v>1.8219696606719193</v>
      </c>
      <c r="P126">
        <f t="shared" si="27"/>
        <v>0.23422287431963115</v>
      </c>
      <c r="Q126">
        <f t="shared" si="28"/>
        <v>5.646017365672857E-2</v>
      </c>
      <c r="R126">
        <f t="shared" si="29"/>
        <v>3.232492222306263E-2</v>
      </c>
      <c r="S126">
        <f t="shared" si="30"/>
        <v>5.2988106441249818E-3</v>
      </c>
      <c r="T126">
        <f t="shared" si="31"/>
        <v>8.5607140828790427E-3</v>
      </c>
      <c r="U126">
        <f t="shared" si="32"/>
        <v>1.0040527241141441E-3</v>
      </c>
      <c r="V126">
        <f t="shared" si="33"/>
        <v>2.0946214666190503E-4</v>
      </c>
      <c r="AH126">
        <f t="shared" si="34"/>
        <v>43.147452320954734</v>
      </c>
      <c r="AI126">
        <f t="shared" si="35"/>
        <v>0</v>
      </c>
      <c r="AJ126">
        <f t="shared" si="36"/>
        <v>0</v>
      </c>
      <c r="AK126">
        <f t="shared" si="37"/>
        <v>0</v>
      </c>
      <c r="AL126">
        <f t="shared" si="38"/>
        <v>0</v>
      </c>
      <c r="AM126">
        <f t="shared" si="39"/>
        <v>0</v>
      </c>
      <c r="AN126">
        <f t="shared" si="40"/>
        <v>0</v>
      </c>
      <c r="AO126">
        <f t="shared" si="41"/>
        <v>0</v>
      </c>
      <c r="AP126">
        <f t="shared" si="42"/>
        <v>0</v>
      </c>
      <c r="AQ126">
        <f t="shared" si="43"/>
        <v>43.147452320954734</v>
      </c>
    </row>
    <row r="127" spans="1:43" x14ac:dyDescent="0.25">
      <c r="A127">
        <f t="shared" si="44"/>
        <v>214</v>
      </c>
      <c r="C127">
        <f t="shared" si="46"/>
        <v>83.865417187837721</v>
      </c>
      <c r="D127">
        <f t="shared" si="46"/>
        <v>3.6013989839146467</v>
      </c>
      <c r="E127">
        <f t="shared" si="47"/>
        <v>0.4679545959395523</v>
      </c>
      <c r="F127">
        <f t="shared" si="47"/>
        <v>0.11356484223593337</v>
      </c>
      <c r="G127">
        <f t="shared" si="47"/>
        <v>6.5227218029047379E-2</v>
      </c>
      <c r="H127">
        <f t="shared" si="47"/>
        <v>1.0791389389105658E-2</v>
      </c>
      <c r="I127">
        <f t="shared" si="47"/>
        <v>1.738060944379315E-2</v>
      </c>
      <c r="J127">
        <f t="shared" si="47"/>
        <v>2.0621681157018288E-3</v>
      </c>
      <c r="K127">
        <f t="shared" si="47"/>
        <v>4.3369192725705396E-4</v>
      </c>
      <c r="N127">
        <f t="shared" si="25"/>
        <v>44.139693256756701</v>
      </c>
      <c r="O127">
        <f t="shared" si="26"/>
        <v>1.8954731494287616</v>
      </c>
      <c r="P127">
        <f t="shared" si="27"/>
        <v>0.24629189259976439</v>
      </c>
      <c r="Q127">
        <f t="shared" si="28"/>
        <v>5.9770969597859672E-2</v>
      </c>
      <c r="R127">
        <f t="shared" si="29"/>
        <v>3.43301147521302E-2</v>
      </c>
      <c r="S127">
        <f t="shared" si="30"/>
        <v>5.6796786258450829E-3</v>
      </c>
      <c r="T127">
        <f t="shared" si="31"/>
        <v>9.147689180943764E-3</v>
      </c>
      <c r="U127">
        <f t="shared" si="32"/>
        <v>1.0853516398430679E-3</v>
      </c>
      <c r="V127">
        <f t="shared" si="33"/>
        <v>2.2825890908265999E-4</v>
      </c>
      <c r="AH127">
        <f t="shared" si="34"/>
        <v>44.139693256756701</v>
      </c>
      <c r="AI127">
        <f t="shared" si="35"/>
        <v>0</v>
      </c>
      <c r="AJ127">
        <f t="shared" si="36"/>
        <v>0</v>
      </c>
      <c r="AK127">
        <f t="shared" si="37"/>
        <v>0</v>
      </c>
      <c r="AL127">
        <f t="shared" si="38"/>
        <v>0</v>
      </c>
      <c r="AM127">
        <f t="shared" si="39"/>
        <v>0</v>
      </c>
      <c r="AN127">
        <f t="shared" si="40"/>
        <v>0</v>
      </c>
      <c r="AO127">
        <f t="shared" si="41"/>
        <v>0</v>
      </c>
      <c r="AP127">
        <f t="shared" si="42"/>
        <v>0</v>
      </c>
      <c r="AQ127">
        <f t="shared" si="43"/>
        <v>44.139693256756701</v>
      </c>
    </row>
    <row r="128" spans="1:43" x14ac:dyDescent="0.25">
      <c r="A128">
        <f t="shared" si="44"/>
        <v>215</v>
      </c>
      <c r="C128">
        <f t="shared" si="46"/>
        <v>85.775885939040521</v>
      </c>
      <c r="D128">
        <f t="shared" si="46"/>
        <v>3.7453115703108111</v>
      </c>
      <c r="E128">
        <f t="shared" si="47"/>
        <v>0.49183739151575517</v>
      </c>
      <c r="F128">
        <f t="shared" si="47"/>
        <v>0.12016051430042914</v>
      </c>
      <c r="G128">
        <f t="shared" si="47"/>
        <v>6.9234646728853849E-2</v>
      </c>
      <c r="H128">
        <f t="shared" si="47"/>
        <v>1.1559586635745573E-2</v>
      </c>
      <c r="I128">
        <f t="shared" si="47"/>
        <v>1.8560876798982235E-2</v>
      </c>
      <c r="J128">
        <f t="shared" si="47"/>
        <v>2.2275295157421454E-3</v>
      </c>
      <c r="K128">
        <f t="shared" si="47"/>
        <v>4.722330105956491E-4</v>
      </c>
      <c r="N128">
        <f t="shared" si="25"/>
        <v>45.145203125810802</v>
      </c>
      <c r="O128">
        <f t="shared" si="26"/>
        <v>1.9712166159530586</v>
      </c>
      <c r="P128">
        <f t="shared" si="27"/>
        <v>0.25886178500829221</v>
      </c>
      <c r="Q128">
        <f t="shared" si="28"/>
        <v>6.3242375947594284E-2</v>
      </c>
      <c r="R128">
        <f t="shared" si="29"/>
        <v>3.6439287752028343E-2</v>
      </c>
      <c r="S128">
        <f t="shared" si="30"/>
        <v>6.0839929661818809E-3</v>
      </c>
      <c r="T128">
        <f t="shared" si="31"/>
        <v>9.7688825257801239E-3</v>
      </c>
      <c r="U128">
        <f t="shared" si="32"/>
        <v>1.1723839556537607E-3</v>
      </c>
      <c r="V128">
        <f t="shared" si="33"/>
        <v>2.4854368978718375E-4</v>
      </c>
      <c r="AH128">
        <f t="shared" si="34"/>
        <v>45.145203125810802</v>
      </c>
      <c r="AI128">
        <f t="shared" si="35"/>
        <v>0</v>
      </c>
      <c r="AJ128">
        <f t="shared" si="36"/>
        <v>0</v>
      </c>
      <c r="AK128">
        <f t="shared" si="37"/>
        <v>0</v>
      </c>
      <c r="AL128">
        <f t="shared" si="38"/>
        <v>0</v>
      </c>
      <c r="AM128">
        <f t="shared" si="39"/>
        <v>0</v>
      </c>
      <c r="AN128">
        <f t="shared" si="40"/>
        <v>0</v>
      </c>
      <c r="AO128">
        <f t="shared" si="41"/>
        <v>0</v>
      </c>
      <c r="AP128">
        <f t="shared" si="42"/>
        <v>0</v>
      </c>
      <c r="AQ128">
        <f t="shared" si="43"/>
        <v>45.145203125810802</v>
      </c>
    </row>
    <row r="129" spans="1:43" x14ac:dyDescent="0.25">
      <c r="A129">
        <f t="shared" si="44"/>
        <v>216</v>
      </c>
      <c r="C129">
        <f t="shared" si="46"/>
        <v>87.711580383878172</v>
      </c>
      <c r="D129">
        <f t="shared" si="46"/>
        <v>3.8935620891537535</v>
      </c>
      <c r="E129">
        <f t="shared" si="47"/>
        <v>0.51670088215442656</v>
      </c>
      <c r="F129">
        <f t="shared" si="47"/>
        <v>0.1270728111633104</v>
      </c>
      <c r="G129">
        <f t="shared" si="47"/>
        <v>7.3447723593080674E-2</v>
      </c>
      <c r="H129">
        <f t="shared" si="47"/>
        <v>1.2374587122771435E-2</v>
      </c>
      <c r="I129">
        <f t="shared" si="47"/>
        <v>1.9809238296581856E-2</v>
      </c>
      <c r="J129">
        <f t="shared" si="47"/>
        <v>2.4044330413276176E-3</v>
      </c>
      <c r="K129">
        <f t="shared" si="47"/>
        <v>5.1379394912169575E-4</v>
      </c>
      <c r="N129">
        <f t="shared" si="25"/>
        <v>46.163989675725354</v>
      </c>
      <c r="O129">
        <f t="shared" si="26"/>
        <v>2.0492432048177651</v>
      </c>
      <c r="P129">
        <f t="shared" si="27"/>
        <v>0.27194783271285611</v>
      </c>
      <c r="Q129">
        <f t="shared" si="28"/>
        <v>6.6880426928058109E-2</v>
      </c>
      <c r="R129">
        <f t="shared" si="29"/>
        <v>3.86566966279372E-2</v>
      </c>
      <c r="S129">
        <f t="shared" si="30"/>
        <v>6.5129405909323344E-3</v>
      </c>
      <c r="T129">
        <f t="shared" si="31"/>
        <v>1.0425914892937819E-2</v>
      </c>
      <c r="U129">
        <f t="shared" si="32"/>
        <v>1.2654910743829567E-3</v>
      </c>
      <c r="V129">
        <f t="shared" si="33"/>
        <v>2.7041786795878726E-4</v>
      </c>
      <c r="AH129">
        <f t="shared" si="34"/>
        <v>46.163989675725354</v>
      </c>
      <c r="AI129">
        <f t="shared" si="35"/>
        <v>0</v>
      </c>
      <c r="AJ129">
        <f t="shared" si="36"/>
        <v>0</v>
      </c>
      <c r="AK129">
        <f t="shared" si="37"/>
        <v>0</v>
      </c>
      <c r="AL129">
        <f t="shared" si="38"/>
        <v>0</v>
      </c>
      <c r="AM129">
        <f t="shared" si="39"/>
        <v>0</v>
      </c>
      <c r="AN129">
        <f t="shared" si="40"/>
        <v>0</v>
      </c>
      <c r="AO129">
        <f t="shared" si="41"/>
        <v>0</v>
      </c>
      <c r="AP129">
        <f t="shared" si="42"/>
        <v>0</v>
      </c>
      <c r="AQ129">
        <f t="shared" si="43"/>
        <v>46.163989675725354</v>
      </c>
    </row>
    <row r="130" spans="1:43" x14ac:dyDescent="0.25">
      <c r="A130">
        <f t="shared" si="44"/>
        <v>217</v>
      </c>
      <c r="C130">
        <f t="shared" si="46"/>
        <v>89.672511897003346</v>
      </c>
      <c r="D130">
        <f t="shared" si="46"/>
        <v>4.0462328634253888</v>
      </c>
      <c r="E130">
        <f t="shared" si="47"/>
        <v>0.54257460848819128</v>
      </c>
      <c r="F130">
        <f t="shared" si="47"/>
        <v>0.13431348506732144</v>
      </c>
      <c r="G130">
        <f t="shared" si="47"/>
        <v>7.787476500342895E-2</v>
      </c>
      <c r="H130">
        <f t="shared" si="47"/>
        <v>1.3238733104017405E-2</v>
      </c>
      <c r="I130">
        <f t="shared" si="47"/>
        <v>2.1128882030855518E-2</v>
      </c>
      <c r="J130">
        <f t="shared" si="47"/>
        <v>2.5935583063931684E-3</v>
      </c>
      <c r="K130">
        <f t="shared" si="47"/>
        <v>5.5857822321908938E-4</v>
      </c>
      <c r="N130">
        <f t="shared" si="25"/>
        <v>47.196058893159659</v>
      </c>
      <c r="O130">
        <f t="shared" si="26"/>
        <v>2.1295962439080993</v>
      </c>
      <c r="P130">
        <f t="shared" si="27"/>
        <v>0.28556558341483751</v>
      </c>
      <c r="Q130">
        <f t="shared" si="28"/>
        <v>7.0691307930169187E-2</v>
      </c>
      <c r="R130">
        <f t="shared" si="29"/>
        <v>4.0986718422857345E-2</v>
      </c>
      <c r="S130">
        <f t="shared" si="30"/>
        <v>6.9677542652723185E-3</v>
      </c>
      <c r="T130">
        <f t="shared" si="31"/>
        <v>1.1120464226766063E-2</v>
      </c>
      <c r="U130">
        <f t="shared" si="32"/>
        <v>1.3650306875753518E-3</v>
      </c>
      <c r="V130">
        <f t="shared" si="33"/>
        <v>2.9398853853636282E-4</v>
      </c>
      <c r="AH130">
        <f t="shared" si="34"/>
        <v>47.196058893159659</v>
      </c>
      <c r="AI130">
        <f t="shared" si="35"/>
        <v>0</v>
      </c>
      <c r="AJ130">
        <f t="shared" si="36"/>
        <v>0</v>
      </c>
      <c r="AK130">
        <f t="shared" si="37"/>
        <v>0</v>
      </c>
      <c r="AL130">
        <f t="shared" si="38"/>
        <v>0</v>
      </c>
      <c r="AM130">
        <f t="shared" si="39"/>
        <v>0</v>
      </c>
      <c r="AN130">
        <f t="shared" si="40"/>
        <v>0</v>
      </c>
      <c r="AO130">
        <f t="shared" si="41"/>
        <v>0</v>
      </c>
      <c r="AP130">
        <f t="shared" si="42"/>
        <v>0</v>
      </c>
      <c r="AQ130">
        <f t="shared" si="43"/>
        <v>47.196058893159659</v>
      </c>
    </row>
    <row r="131" spans="1:43" x14ac:dyDescent="0.25">
      <c r="A131">
        <f t="shared" si="44"/>
        <v>218</v>
      </c>
      <c r="C131">
        <f t="shared" si="46"/>
        <v>91.658688553519923</v>
      </c>
      <c r="D131">
        <f t="shared" si="46"/>
        <v>4.2034065437043724</v>
      </c>
      <c r="E131">
        <f t="shared" si="47"/>
        <v>0.56948861609745272</v>
      </c>
      <c r="F131">
        <f t="shared" si="47"/>
        <v>0.14189457786413018</v>
      </c>
      <c r="G131">
        <f t="shared" si="47"/>
        <v>8.2524321409756893E-2</v>
      </c>
      <c r="H131">
        <f t="shared" si="47"/>
        <v>1.4154456056133325E-2</v>
      </c>
      <c r="I131">
        <f t="shared" si="47"/>
        <v>2.2523106962224686E-2</v>
      </c>
      <c r="J131">
        <f t="shared" si="47"/>
        <v>2.7956169346255036E-3</v>
      </c>
      <c r="K131">
        <f t="shared" si="47"/>
        <v>6.0680064448170835E-4</v>
      </c>
      <c r="N131">
        <f t="shared" si="25"/>
        <v>48.241415028168383</v>
      </c>
      <c r="O131">
        <f t="shared" si="26"/>
        <v>2.2123192335286173</v>
      </c>
      <c r="P131">
        <f t="shared" si="27"/>
        <v>0.29973085057760673</v>
      </c>
      <c r="Q131">
        <f t="shared" si="28"/>
        <v>7.4681356770594828E-2</v>
      </c>
      <c r="R131">
        <f t="shared" si="29"/>
        <v>4.3433853373556264E-2</v>
      </c>
      <c r="S131">
        <f t="shared" si="30"/>
        <v>7.4497137137543822E-3</v>
      </c>
      <c r="T131">
        <f t="shared" si="31"/>
        <v>1.1854266822223519E-2</v>
      </c>
      <c r="U131">
        <f t="shared" si="32"/>
        <v>1.4713773340134231E-3</v>
      </c>
      <c r="V131">
        <f t="shared" si="33"/>
        <v>3.193687602535307E-4</v>
      </c>
      <c r="AH131">
        <f t="shared" si="34"/>
        <v>48.241415028168383</v>
      </c>
      <c r="AI131">
        <f t="shared" si="35"/>
        <v>0</v>
      </c>
      <c r="AJ131">
        <f t="shared" si="36"/>
        <v>0</v>
      </c>
      <c r="AK131">
        <f t="shared" si="37"/>
        <v>0</v>
      </c>
      <c r="AL131">
        <f t="shared" si="38"/>
        <v>0</v>
      </c>
      <c r="AM131">
        <f t="shared" si="39"/>
        <v>0</v>
      </c>
      <c r="AN131">
        <f t="shared" si="40"/>
        <v>0</v>
      </c>
      <c r="AO131">
        <f t="shared" si="41"/>
        <v>0</v>
      </c>
      <c r="AP131">
        <f t="shared" si="42"/>
        <v>0</v>
      </c>
      <c r="AQ131">
        <f t="shared" si="43"/>
        <v>48.241415028168383</v>
      </c>
    </row>
    <row r="132" spans="1:43" x14ac:dyDescent="0.25">
      <c r="A132">
        <f t="shared" si="44"/>
        <v>219</v>
      </c>
      <c r="C132">
        <f t="shared" si="46"/>
        <v>93.670115175534264</v>
      </c>
      <c r="D132">
        <f t="shared" si="46"/>
        <v>4.3651660874873723</v>
      </c>
      <c r="E132">
        <f t="shared" si="47"/>
        <v>0.5974734538232408</v>
      </c>
      <c r="F132">
        <f t="shared" si="47"/>
        <v>0.14982842330033766</v>
      </c>
      <c r="G132">
        <f t="shared" si="47"/>
        <v>8.7405180222623391E-2</v>
      </c>
      <c r="H132">
        <f t="shared" si="47"/>
        <v>1.5124278814212379E-2</v>
      </c>
      <c r="I132">
        <f t="shared" si="47"/>
        <v>2.3995325156664613E-2</v>
      </c>
      <c r="J132">
        <f t="shared" si="47"/>
        <v>3.0113536388105579E-3</v>
      </c>
      <c r="K132">
        <f t="shared" si="47"/>
        <v>6.5868784012490598E-4</v>
      </c>
      <c r="N132">
        <f t="shared" si="25"/>
        <v>49.300060618702247</v>
      </c>
      <c r="O132">
        <f t="shared" si="26"/>
        <v>2.2974558355196697</v>
      </c>
      <c r="P132">
        <f t="shared" si="27"/>
        <v>0.31445971253854782</v>
      </c>
      <c r="Q132">
        <f t="shared" si="28"/>
        <v>7.8857064894914564E-2</v>
      </c>
      <c r="R132">
        <f t="shared" si="29"/>
        <v>4.6002726432959683E-2</v>
      </c>
      <c r="S132">
        <f t="shared" si="30"/>
        <v>7.9601467443223047E-3</v>
      </c>
      <c r="T132">
        <f t="shared" si="31"/>
        <v>1.2629118503507692E-2</v>
      </c>
      <c r="U132">
        <f t="shared" si="32"/>
        <v>1.5849229677950304E-3</v>
      </c>
      <c r="V132">
        <f t="shared" si="33"/>
        <v>3.4667781059205581E-4</v>
      </c>
      <c r="AH132">
        <f t="shared" si="34"/>
        <v>49.300060618702247</v>
      </c>
      <c r="AI132">
        <f t="shared" si="35"/>
        <v>0</v>
      </c>
      <c r="AJ132">
        <f t="shared" si="36"/>
        <v>0</v>
      </c>
      <c r="AK132">
        <f t="shared" si="37"/>
        <v>0</v>
      </c>
      <c r="AL132">
        <f t="shared" si="38"/>
        <v>0</v>
      </c>
      <c r="AM132">
        <f t="shared" si="39"/>
        <v>0</v>
      </c>
      <c r="AN132">
        <f t="shared" si="40"/>
        <v>0</v>
      </c>
      <c r="AO132">
        <f t="shared" si="41"/>
        <v>0</v>
      </c>
      <c r="AP132">
        <f t="shared" si="42"/>
        <v>0</v>
      </c>
      <c r="AQ132">
        <f t="shared" si="43"/>
        <v>49.300060618702247</v>
      </c>
    </row>
    <row r="133" spans="1:43" x14ac:dyDescent="0.25">
      <c r="A133">
        <f t="shared" si="44"/>
        <v>220</v>
      </c>
      <c r="C133">
        <f t="shared" si="46"/>
        <v>95.70679337896452</v>
      </c>
      <c r="D133">
        <f t="shared" si="46"/>
        <v>4.5315947385411306</v>
      </c>
      <c r="E133">
        <f t="shared" si="47"/>
        <v>0.6265601718617404</v>
      </c>
      <c r="F133">
        <f t="shared" si="47"/>
        <v>0.15812764919981603</v>
      </c>
      <c r="G133">
        <f t="shared" si="47"/>
        <v>9.252636864002689E-2</v>
      </c>
      <c r="H133">
        <f t="shared" si="47"/>
        <v>1.6150817713769354E-2</v>
      </c>
      <c r="I133">
        <f t="shared" si="47"/>
        <v>2.5549064017564918E-2</v>
      </c>
      <c r="J133">
        <f t="shared" si="47"/>
        <v>3.2415473179962179E-3</v>
      </c>
      <c r="K133">
        <f t="shared" si="47"/>
        <v>7.1447875059472586E-4</v>
      </c>
      <c r="N133">
        <f t="shared" si="25"/>
        <v>50.371996515244483</v>
      </c>
      <c r="O133">
        <f t="shared" si="26"/>
        <v>2.3850498623900687</v>
      </c>
      <c r="P133">
        <f t="shared" si="27"/>
        <v>0.3297685115061792</v>
      </c>
      <c r="Q133">
        <f t="shared" si="28"/>
        <v>8.3225078526218965E-2</v>
      </c>
      <c r="R133">
        <f t="shared" si="29"/>
        <v>4.8698088757908889E-2</v>
      </c>
      <c r="S133">
        <f t="shared" si="30"/>
        <v>8.5004303756680815E-3</v>
      </c>
      <c r="T133">
        <f t="shared" si="31"/>
        <v>1.3446875798718378E-2</v>
      </c>
      <c r="U133">
        <f t="shared" si="32"/>
        <v>1.7060775357874832E-3</v>
      </c>
      <c r="V133">
        <f t="shared" si="33"/>
        <v>3.760414476814347E-4</v>
      </c>
      <c r="AH133">
        <f t="shared" si="34"/>
        <v>50.371996515244483</v>
      </c>
      <c r="AI133">
        <f t="shared" si="35"/>
        <v>0</v>
      </c>
      <c r="AJ133">
        <f t="shared" si="36"/>
        <v>0</v>
      </c>
      <c r="AK133">
        <f t="shared" si="37"/>
        <v>0</v>
      </c>
      <c r="AL133">
        <f t="shared" si="38"/>
        <v>0</v>
      </c>
      <c r="AM133">
        <f t="shared" si="39"/>
        <v>0</v>
      </c>
      <c r="AN133">
        <f t="shared" si="40"/>
        <v>0</v>
      </c>
      <c r="AO133">
        <f t="shared" si="41"/>
        <v>0</v>
      </c>
      <c r="AP133">
        <f t="shared" si="42"/>
        <v>0</v>
      </c>
      <c r="AQ133">
        <f t="shared" si="43"/>
        <v>50.371996515244483</v>
      </c>
    </row>
    <row r="134" spans="1:43" x14ac:dyDescent="0.25">
      <c r="A134">
        <f t="shared" si="44"/>
        <v>221</v>
      </c>
      <c r="C134">
        <f t="shared" si="46"/>
        <v>97.768721620570062</v>
      </c>
      <c r="D134">
        <f t="shared" si="46"/>
        <v>4.7027760062977064</v>
      </c>
      <c r="E134">
        <f t="shared" si="47"/>
        <v>0.65678031964317507</v>
      </c>
      <c r="F134">
        <f t="shared" si="47"/>
        <v>0.16680517954102045</v>
      </c>
      <c r="G134">
        <f t="shared" si="47"/>
        <v>9.7897156406359306E-2</v>
      </c>
      <c r="H134">
        <f t="shared" si="47"/>
        <v>1.723678473777833E-2</v>
      </c>
      <c r="I134">
        <f t="shared" si="47"/>
        <v>2.718796850856595E-2</v>
      </c>
      <c r="J134">
        <f t="shared" si="47"/>
        <v>3.4870121721246911E-3</v>
      </c>
      <c r="K134">
        <f t="shared" si="47"/>
        <v>7.7442514042474087E-4</v>
      </c>
      <c r="N134">
        <f t="shared" si="25"/>
        <v>51.457221905563195</v>
      </c>
      <c r="O134">
        <f t="shared" si="26"/>
        <v>2.4751452664724773</v>
      </c>
      <c r="P134">
        <f t="shared" si="27"/>
        <v>0.34567385244377635</v>
      </c>
      <c r="Q134">
        <f t="shared" si="28"/>
        <v>8.7792199758431819E-2</v>
      </c>
      <c r="R134">
        <f t="shared" si="29"/>
        <v>5.1524819161241742E-2</v>
      </c>
      <c r="S134">
        <f t="shared" si="30"/>
        <v>9.0719919672517524E-3</v>
      </c>
      <c r="T134">
        <f t="shared" si="31"/>
        <v>1.4309457109771552E-2</v>
      </c>
      <c r="U134">
        <f t="shared" si="32"/>
        <v>1.8352695642761532E-3</v>
      </c>
      <c r="V134">
        <f t="shared" si="33"/>
        <v>4.0759217917091625E-4</v>
      </c>
      <c r="AH134">
        <f t="shared" si="34"/>
        <v>51.457221905563195</v>
      </c>
      <c r="AI134">
        <f t="shared" si="35"/>
        <v>0</v>
      </c>
      <c r="AJ134">
        <f t="shared" si="36"/>
        <v>0</v>
      </c>
      <c r="AK134">
        <f t="shared" si="37"/>
        <v>0</v>
      </c>
      <c r="AL134">
        <f t="shared" si="38"/>
        <v>0</v>
      </c>
      <c r="AM134">
        <f t="shared" si="39"/>
        <v>0</v>
      </c>
      <c r="AN134">
        <f t="shared" si="40"/>
        <v>0</v>
      </c>
      <c r="AO134">
        <f t="shared" si="41"/>
        <v>0</v>
      </c>
      <c r="AP134">
        <f t="shared" si="42"/>
        <v>0</v>
      </c>
      <c r="AQ134">
        <f t="shared" si="43"/>
        <v>51.457221905563195</v>
      </c>
    </row>
    <row r="135" spans="1:43" x14ac:dyDescent="0.25">
      <c r="A135">
        <f t="shared" si="44"/>
        <v>222</v>
      </c>
      <c r="C135">
        <f t="shared" si="46"/>
        <v>99.855895245164646</v>
      </c>
      <c r="D135">
        <f t="shared" si="46"/>
        <v>4.8787936453049676</v>
      </c>
      <c r="E135">
        <f t="shared" si="47"/>
        <v>0.68816594349788041</v>
      </c>
      <c r="F135">
        <f t="shared" si="47"/>
        <v>0.17587423642802197</v>
      </c>
      <c r="G135">
        <f t="shared" si="47"/>
        <v>0.10352705850166355</v>
      </c>
      <c r="H135">
        <f t="shared" si="47"/>
        <v>1.8384989667470326E-2</v>
      </c>
      <c r="I135">
        <f t="shared" si="47"/>
        <v>2.8915803365893292E-2</v>
      </c>
      <c r="J135">
        <f t="shared" si="47"/>
        <v>3.7485988337701273E-3</v>
      </c>
      <c r="K135">
        <f t="shared" si="47"/>
        <v>8.3879212237949639E-4</v>
      </c>
      <c r="N135">
        <f t="shared" si="25"/>
        <v>52.555734339560345</v>
      </c>
      <c r="O135">
        <f t="shared" si="26"/>
        <v>2.5677861291078776</v>
      </c>
      <c r="P135">
        <f t="shared" si="27"/>
        <v>0.36219260184098973</v>
      </c>
      <c r="Q135">
        <f t="shared" si="28"/>
        <v>9.2565387593695772E-2</v>
      </c>
      <c r="R135">
        <f t="shared" si="29"/>
        <v>5.4487925527191346E-2</v>
      </c>
      <c r="S135">
        <f t="shared" si="30"/>
        <v>9.6763103513001717E-3</v>
      </c>
      <c r="T135">
        <f t="shared" si="31"/>
        <v>1.5218843876785943E-2</v>
      </c>
      <c r="U135">
        <f t="shared" si="32"/>
        <v>1.9729467546158565E-3</v>
      </c>
      <c r="V135">
        <f t="shared" si="33"/>
        <v>4.4146953809447181E-4</v>
      </c>
      <c r="AH135">
        <f t="shared" si="34"/>
        <v>52.555734339560345</v>
      </c>
      <c r="AI135">
        <f t="shared" si="35"/>
        <v>0</v>
      </c>
      <c r="AJ135">
        <f t="shared" si="36"/>
        <v>0</v>
      </c>
      <c r="AK135">
        <f t="shared" si="37"/>
        <v>0</v>
      </c>
      <c r="AL135">
        <f t="shared" si="38"/>
        <v>0</v>
      </c>
      <c r="AM135">
        <f t="shared" si="39"/>
        <v>0</v>
      </c>
      <c r="AN135">
        <f t="shared" si="40"/>
        <v>0</v>
      </c>
      <c r="AO135">
        <f t="shared" si="41"/>
        <v>0</v>
      </c>
      <c r="AP135">
        <f t="shared" si="42"/>
        <v>0</v>
      </c>
      <c r="AQ135">
        <f t="shared" si="43"/>
        <v>52.555734339560345</v>
      </c>
    </row>
    <row r="136" spans="1:43" x14ac:dyDescent="0.25">
      <c r="A136">
        <f t="shared" si="44"/>
        <v>223</v>
      </c>
      <c r="C136">
        <f t="shared" si="46"/>
        <v>101.9683065329794</v>
      </c>
      <c r="D136">
        <f t="shared" si="46"/>
        <v>5.0597316347441916</v>
      </c>
      <c r="E136">
        <f t="shared" si="47"/>
        <v>0.72074958411250944</v>
      </c>
      <c r="F136">
        <f t="shared" si="47"/>
        <v>0.18534834195411282</v>
      </c>
      <c r="G136">
        <f t="shared" si="47"/>
        <v>0.10942583775936433</v>
      </c>
      <c r="H136">
        <f t="shared" si="47"/>
        <v>1.9598342235586895E-2</v>
      </c>
      <c r="I136">
        <f t="shared" si="47"/>
        <v>3.0736455298722046E-2</v>
      </c>
      <c r="J136">
        <f t="shared" si="47"/>
        <v>4.0271955165981001E-3</v>
      </c>
      <c r="K136">
        <f t="shared" si="47"/>
        <v>9.0785869491252769E-4</v>
      </c>
      <c r="N136">
        <f t="shared" si="25"/>
        <v>53.667529754199684</v>
      </c>
      <c r="O136">
        <f t="shared" si="26"/>
        <v>2.663016649865364</v>
      </c>
      <c r="P136">
        <f t="shared" si="27"/>
        <v>0.37934188637500499</v>
      </c>
      <c r="Q136">
        <f t="shared" si="28"/>
        <v>9.7551758923217283E-2</v>
      </c>
      <c r="R136">
        <f t="shared" si="29"/>
        <v>5.7592546189139122E-2</v>
      </c>
      <c r="S136">
        <f t="shared" si="30"/>
        <v>1.0314916966098367E-2</v>
      </c>
      <c r="T136">
        <f t="shared" si="31"/>
        <v>1.61770817361695E-2</v>
      </c>
      <c r="U136">
        <f t="shared" si="32"/>
        <v>2.1195765876832109E-3</v>
      </c>
      <c r="V136">
        <f t="shared" si="33"/>
        <v>4.7782036574343565E-4</v>
      </c>
      <c r="AH136">
        <f t="shared" si="34"/>
        <v>53.667529754199684</v>
      </c>
      <c r="AI136">
        <f t="shared" si="35"/>
        <v>0</v>
      </c>
      <c r="AJ136">
        <f t="shared" si="36"/>
        <v>0</v>
      </c>
      <c r="AK136">
        <f t="shared" si="37"/>
        <v>0</v>
      </c>
      <c r="AL136">
        <f t="shared" si="38"/>
        <v>0</v>
      </c>
      <c r="AM136">
        <f t="shared" si="39"/>
        <v>0</v>
      </c>
      <c r="AN136">
        <f t="shared" si="40"/>
        <v>0</v>
      </c>
      <c r="AO136">
        <f t="shared" si="41"/>
        <v>0</v>
      </c>
      <c r="AP136">
        <f t="shared" si="42"/>
        <v>0</v>
      </c>
      <c r="AQ136">
        <f t="shared" si="43"/>
        <v>53.667529754199684</v>
      </c>
    </row>
    <row r="137" spans="1:43" x14ac:dyDescent="0.25">
      <c r="A137">
        <f t="shared" si="44"/>
        <v>224</v>
      </c>
      <c r="C137">
        <f t="shared" si="46"/>
        <v>104.10594474714055</v>
      </c>
      <c r="D137">
        <f t="shared" si="46"/>
        <v>5.2456741580259791</v>
      </c>
      <c r="E137">
        <f t="shared" si="47"/>
        <v>0.75456427377946811</v>
      </c>
      <c r="F137">
        <f t="shared" si="47"/>
        <v>0.19524131995694766</v>
      </c>
      <c r="G137">
        <f t="shared" si="47"/>
        <v>0.11560350741070714</v>
      </c>
      <c r="H137">
        <f t="shared" si="47"/>
        <v>2.0879854280780281E-2</v>
      </c>
      <c r="I137">
        <f t="shared" si="47"/>
        <v>3.2653935176115062E-2</v>
      </c>
      <c r="J137">
        <f t="shared" si="47"/>
        <v>4.3237291801455245E-3</v>
      </c>
      <c r="K137">
        <f t="shared" si="47"/>
        <v>9.8191829295570378E-4</v>
      </c>
      <c r="N137">
        <f t="shared" si="25"/>
        <v>54.792602498495029</v>
      </c>
      <c r="O137">
        <f t="shared" si="26"/>
        <v>2.7608811358031469</v>
      </c>
      <c r="P137">
        <f t="shared" si="27"/>
        <v>0.39713909146287796</v>
      </c>
      <c r="Q137">
        <f t="shared" si="28"/>
        <v>0.10275858945102509</v>
      </c>
      <c r="R137">
        <f t="shared" si="29"/>
        <v>6.0843951268793238E-2</v>
      </c>
      <c r="S137">
        <f t="shared" si="30"/>
        <v>1.0989396989884359E-2</v>
      </c>
      <c r="T137">
        <f t="shared" si="31"/>
        <v>1.7186281671639506E-2</v>
      </c>
      <c r="U137">
        <f t="shared" si="32"/>
        <v>2.2756469369186972E-3</v>
      </c>
      <c r="V137">
        <f t="shared" si="33"/>
        <v>5.1679910155563356E-4</v>
      </c>
      <c r="AH137">
        <f t="shared" si="34"/>
        <v>54.792602498495029</v>
      </c>
      <c r="AI137">
        <f t="shared" si="35"/>
        <v>0</v>
      </c>
      <c r="AJ137">
        <f t="shared" si="36"/>
        <v>0</v>
      </c>
      <c r="AK137">
        <f t="shared" si="37"/>
        <v>0</v>
      </c>
      <c r="AL137">
        <f t="shared" si="38"/>
        <v>0</v>
      </c>
      <c r="AM137">
        <f t="shared" si="39"/>
        <v>0</v>
      </c>
      <c r="AN137">
        <f t="shared" si="40"/>
        <v>0</v>
      </c>
      <c r="AO137">
        <f t="shared" si="41"/>
        <v>0</v>
      </c>
      <c r="AP137">
        <f t="shared" si="42"/>
        <v>0</v>
      </c>
      <c r="AQ137">
        <f t="shared" si="43"/>
        <v>54.792602498495029</v>
      </c>
    </row>
    <row r="138" spans="1:43" x14ac:dyDescent="0.25">
      <c r="A138">
        <f t="shared" si="44"/>
        <v>225</v>
      </c>
      <c r="C138">
        <f t="shared" si="46"/>
        <v>106.26879618123054</v>
      </c>
      <c r="D138">
        <f t="shared" si="46"/>
        <v>5.4367055824756667</v>
      </c>
      <c r="E138">
        <f t="shared" si="47"/>
        <v>0.78964353344280858</v>
      </c>
      <c r="F138">
        <f t="shared" si="47"/>
        <v>0.20556729766427567</v>
      </c>
      <c r="G138">
        <f t="shared" si="47"/>
        <v>0.1220703335542251</v>
      </c>
      <c r="H138">
        <f t="shared" si="47"/>
        <v>2.223264190184791E-2</v>
      </c>
      <c r="I138">
        <f t="shared" si="47"/>
        <v>3.4672380199092669E-2</v>
      </c>
      <c r="J138">
        <f t="shared" si="47"/>
        <v>4.6391667105013471E-3</v>
      </c>
      <c r="K138">
        <f t="shared" si="47"/>
        <v>1.0612793520454755E-3</v>
      </c>
      <c r="N138">
        <f t="shared" si="25"/>
        <v>55.930945358542395</v>
      </c>
      <c r="O138">
        <f t="shared" si="26"/>
        <v>2.8614239907766668</v>
      </c>
      <c r="P138">
        <f t="shared" si="27"/>
        <v>0.41560185970674135</v>
      </c>
      <c r="Q138">
        <f t="shared" si="28"/>
        <v>0.1081933145601451</v>
      </c>
      <c r="R138">
        <f t="shared" si="29"/>
        <v>6.4247543975907956E-2</v>
      </c>
      <c r="S138">
        <f t="shared" si="30"/>
        <v>1.1701390474656796E-2</v>
      </c>
      <c r="T138">
        <f t="shared" si="31"/>
        <v>1.8248621157417193E-2</v>
      </c>
      <c r="U138">
        <f t="shared" si="32"/>
        <v>2.4416666897375513E-3</v>
      </c>
      <c r="V138">
        <f t="shared" si="33"/>
        <v>5.5856808002393448E-4</v>
      </c>
      <c r="AH138">
        <f t="shared" si="34"/>
        <v>55.930945358542395</v>
      </c>
      <c r="AI138">
        <f t="shared" si="35"/>
        <v>0</v>
      </c>
      <c r="AJ138">
        <f t="shared" si="36"/>
        <v>0</v>
      </c>
      <c r="AK138">
        <f t="shared" si="37"/>
        <v>0</v>
      </c>
      <c r="AL138">
        <f t="shared" si="38"/>
        <v>0</v>
      </c>
      <c r="AM138">
        <f t="shared" si="39"/>
        <v>0</v>
      </c>
      <c r="AN138">
        <f t="shared" si="40"/>
        <v>0</v>
      </c>
      <c r="AO138">
        <f t="shared" si="41"/>
        <v>0</v>
      </c>
      <c r="AP138">
        <f t="shared" si="42"/>
        <v>0</v>
      </c>
      <c r="AQ138">
        <f t="shared" si="43"/>
        <v>55.930945358542395</v>
      </c>
    </row>
    <row r="139" spans="1:43" x14ac:dyDescent="0.25">
      <c r="A139">
        <f t="shared" si="44"/>
        <v>226</v>
      </c>
      <c r="C139">
        <f t="shared" si="46"/>
        <v>108.45684420690166</v>
      </c>
      <c r="D139">
        <f t="shared" si="46"/>
        <v>5.6329104391187768</v>
      </c>
      <c r="E139">
        <f t="shared" si="47"/>
        <v>0.82602136954390271</v>
      </c>
      <c r="F139">
        <f t="shared" si="47"/>
        <v>0.21634070722942828</v>
      </c>
      <c r="G139">
        <f t="shared" si="47"/>
        <v>0.12883683754862219</v>
      </c>
      <c r="H139">
        <f t="shared" si="47"/>
        <v>2.3659927610488077E-2</v>
      </c>
      <c r="I139">
        <f t="shared" si="47"/>
        <v>3.6796056056407712E-2</v>
      </c>
      <c r="J139">
        <f t="shared" si="47"/>
        <v>4.9745161164514049E-3</v>
      </c>
      <c r="K139">
        <f t="shared" si="47"/>
        <v>1.1462658857801129E-3</v>
      </c>
      <c r="N139">
        <f t="shared" si="25"/>
        <v>57.082549582579823</v>
      </c>
      <c r="O139">
        <f t="shared" si="26"/>
        <v>2.9646897047993561</v>
      </c>
      <c r="P139">
        <f t="shared" si="27"/>
        <v>0.43474808923363301</v>
      </c>
      <c r="Q139">
        <f t="shared" si="28"/>
        <v>0.11386353012075173</v>
      </c>
      <c r="R139">
        <f t="shared" si="29"/>
        <v>6.7808861867695885E-2</v>
      </c>
      <c r="S139">
        <f t="shared" si="30"/>
        <v>1.2452593479204252E-2</v>
      </c>
      <c r="T139">
        <f t="shared" si="31"/>
        <v>1.9366345292846164E-2</v>
      </c>
      <c r="U139">
        <f t="shared" si="32"/>
        <v>2.6181663770796868E-3</v>
      </c>
      <c r="V139">
        <f t="shared" si="33"/>
        <v>6.0329783462111206E-4</v>
      </c>
      <c r="AH139">
        <f t="shared" si="34"/>
        <v>57.082549582579823</v>
      </c>
      <c r="AI139">
        <f t="shared" si="35"/>
        <v>0</v>
      </c>
      <c r="AJ139">
        <f t="shared" si="36"/>
        <v>0</v>
      </c>
      <c r="AK139">
        <f t="shared" si="37"/>
        <v>0</v>
      </c>
      <c r="AL139">
        <f t="shared" si="38"/>
        <v>0</v>
      </c>
      <c r="AM139">
        <f t="shared" si="39"/>
        <v>0</v>
      </c>
      <c r="AN139">
        <f t="shared" si="40"/>
        <v>0</v>
      </c>
      <c r="AO139">
        <f t="shared" si="41"/>
        <v>0</v>
      </c>
      <c r="AP139">
        <f t="shared" si="42"/>
        <v>0</v>
      </c>
      <c r="AQ139">
        <f t="shared" si="43"/>
        <v>57.082549582579823</v>
      </c>
    </row>
    <row r="140" spans="1:43" x14ac:dyDescent="0.25">
      <c r="A140">
        <f t="shared" si="44"/>
        <v>227</v>
      </c>
      <c r="C140">
        <f t="shared" si="46"/>
        <v>110.67006932151126</v>
      </c>
      <c r="D140">
        <f t="shared" si="46"/>
        <v>5.8343734025768272</v>
      </c>
      <c r="E140">
        <f t="shared" si="47"/>
        <v>0.8637322706703634</v>
      </c>
      <c r="F140">
        <f t="shared" si="47"/>
        <v>0.22757628715582975</v>
      </c>
      <c r="G140">
        <f t="shared" si="47"/>
        <v>0.13591379832754089</v>
      </c>
      <c r="H140">
        <f t="shared" si="47"/>
        <v>2.5165042481264048E-2</v>
      </c>
      <c r="I140">
        <f t="shared" si="47"/>
        <v>3.9029359062613907E-2</v>
      </c>
      <c r="J140">
        <f t="shared" si="47"/>
        <v>5.3308277406335829E-3</v>
      </c>
      <c r="K140">
        <f t="shared" si="47"/>
        <v>1.2372180765907058E-3</v>
      </c>
      <c r="N140">
        <f t="shared" si="25"/>
        <v>58.247404906058563</v>
      </c>
      <c r="O140">
        <f t="shared" si="26"/>
        <v>3.0707228434614882</v>
      </c>
      <c r="P140">
        <f t="shared" si="27"/>
        <v>0.45459593193177023</v>
      </c>
      <c r="Q140">
        <f t="shared" si="28"/>
        <v>0.11977699323991041</v>
      </c>
      <c r="R140">
        <f t="shared" si="29"/>
        <v>7.1533578067126791E-2</v>
      </c>
      <c r="S140">
        <f t="shared" si="30"/>
        <v>1.3244759200665288E-2</v>
      </c>
      <c r="T140">
        <f t="shared" si="31"/>
        <v>2.054176792769153E-2</v>
      </c>
      <c r="U140">
        <f t="shared" si="32"/>
        <v>2.8056988108597805E-3</v>
      </c>
      <c r="V140">
        <f t="shared" si="33"/>
        <v>6.5116740873195043E-4</v>
      </c>
      <c r="AH140">
        <f t="shared" si="34"/>
        <v>58.247404906058563</v>
      </c>
      <c r="AI140">
        <f t="shared" si="35"/>
        <v>0</v>
      </c>
      <c r="AJ140">
        <f t="shared" si="36"/>
        <v>0</v>
      </c>
      <c r="AK140">
        <f t="shared" si="37"/>
        <v>0</v>
      </c>
      <c r="AL140">
        <f t="shared" si="38"/>
        <v>0</v>
      </c>
      <c r="AM140">
        <f t="shared" si="39"/>
        <v>0</v>
      </c>
      <c r="AN140">
        <f t="shared" si="40"/>
        <v>0</v>
      </c>
      <c r="AO140">
        <f t="shared" si="41"/>
        <v>0</v>
      </c>
      <c r="AP140">
        <f t="shared" si="42"/>
        <v>0</v>
      </c>
      <c r="AQ140">
        <f t="shared" si="43"/>
        <v>58.247404906058563</v>
      </c>
    </row>
    <row r="141" spans="1:43" x14ac:dyDescent="0.25">
      <c r="A141">
        <f t="shared" si="44"/>
        <v>228</v>
      </c>
      <c r="C141">
        <f t="shared" si="46"/>
        <v>112.90844919575152</v>
      </c>
      <c r="D141">
        <f t="shared" si="46"/>
        <v>6.0411792710834247</v>
      </c>
      <c r="E141">
        <f t="shared" si="47"/>
        <v>0.90281120401174497</v>
      </c>
      <c r="F141">
        <f t="shared" si="47"/>
        <v>0.23928908360989237</v>
      </c>
      <c r="G141">
        <f t="shared" si="47"/>
        <v>0.1433122546347603</v>
      </c>
      <c r="H141">
        <f t="shared" si="47"/>
        <v>2.6751428297463544E-2</v>
      </c>
      <c r="I141">
        <f t="shared" si="47"/>
        <v>4.1376818277035994E-2</v>
      </c>
      <c r="J141">
        <f t="shared" si="47"/>
        <v>5.7091954852333026E-3</v>
      </c>
      <c r="K141">
        <f t="shared" si="47"/>
        <v>1.334492879797115E-3</v>
      </c>
      <c r="N141">
        <f t="shared" si="25"/>
        <v>59.425499576711324</v>
      </c>
      <c r="O141">
        <f t="shared" si="26"/>
        <v>3.179568037412329</v>
      </c>
      <c r="P141">
        <f t="shared" si="27"/>
        <v>0.47516379158512895</v>
      </c>
      <c r="Q141">
        <f t="shared" si="28"/>
        <v>0.12594162295257494</v>
      </c>
      <c r="R141">
        <f t="shared" si="29"/>
        <v>7.5427502439347524E-2</v>
      </c>
      <c r="S141">
        <f t="shared" si="30"/>
        <v>1.4079699103928181E-2</v>
      </c>
      <c r="T141">
        <f t="shared" si="31"/>
        <v>2.1777272777387367E-2</v>
      </c>
      <c r="U141">
        <f t="shared" si="32"/>
        <v>3.0048397290701593E-3</v>
      </c>
      <c r="V141">
        <f t="shared" si="33"/>
        <v>7.0236467357742899E-4</v>
      </c>
      <c r="AH141">
        <f t="shared" si="34"/>
        <v>59.425499576711324</v>
      </c>
      <c r="AI141">
        <f t="shared" si="35"/>
        <v>0</v>
      </c>
      <c r="AJ141">
        <f t="shared" si="36"/>
        <v>0</v>
      </c>
      <c r="AK141">
        <f t="shared" si="37"/>
        <v>0</v>
      </c>
      <c r="AL141">
        <f t="shared" si="38"/>
        <v>0</v>
      </c>
      <c r="AM141">
        <f t="shared" si="39"/>
        <v>0</v>
      </c>
      <c r="AN141">
        <f t="shared" si="40"/>
        <v>0</v>
      </c>
      <c r="AO141">
        <f t="shared" si="41"/>
        <v>0</v>
      </c>
      <c r="AP141">
        <f t="shared" si="42"/>
        <v>0</v>
      </c>
      <c r="AQ141">
        <f t="shared" si="43"/>
        <v>59.425499576711324</v>
      </c>
    </row>
    <row r="142" spans="1:43" x14ac:dyDescent="0.25">
      <c r="A142">
        <f t="shared" si="44"/>
        <v>229</v>
      </c>
      <c r="C142">
        <f t="shared" si="46"/>
        <v>115.17195872124461</v>
      </c>
      <c r="D142">
        <f t="shared" si="46"/>
        <v>6.2534129466302133</v>
      </c>
      <c r="E142">
        <f t="shared" si="47"/>
        <v>0.94329361162570635</v>
      </c>
      <c r="F142">
        <f t="shared" si="47"/>
        <v>0.25149445162176126</v>
      </c>
      <c r="G142">
        <f t="shared" si="47"/>
        <v>0.15104350717844581</v>
      </c>
      <c r="H142">
        <f t="shared" si="47"/>
        <v>2.8422639691546934E-2</v>
      </c>
      <c r="I142">
        <f t="shared" si="47"/>
        <v>4.3843097602268302E-2</v>
      </c>
      <c r="J142">
        <f t="shared" si="47"/>
        <v>6.1107580517333667E-3</v>
      </c>
      <c r="K142">
        <f t="shared" si="47"/>
        <v>1.4384646409085161E-3</v>
      </c>
      <c r="N142">
        <f t="shared" ref="N142:N205" si="48">C142/($B$13*10)</f>
        <v>60.61682037960243</v>
      </c>
      <c r="O142">
        <f t="shared" ref="O142:O205" si="49">D142/($B$13*10)</f>
        <v>3.2912699719106389</v>
      </c>
      <c r="P142">
        <f t="shared" ref="P142:P205" si="50">E142/($B$13*10)</f>
        <v>0.49647032190826651</v>
      </c>
      <c r="Q142">
        <f t="shared" ref="Q142:Q205" si="51">F142/($B$13*10)</f>
        <v>0.13236550085355855</v>
      </c>
      <c r="R142">
        <f t="shared" ref="R142:R205" si="52">G142/($B$13*10)</f>
        <v>7.9496582725497797E-2</v>
      </c>
      <c r="S142">
        <f t="shared" ref="S142:S205" si="53">H142/($B$13*10)</f>
        <v>1.4959284048182598E-2</v>
      </c>
      <c r="T142">
        <f t="shared" ref="T142:T205" si="54">I142/($B$13*10)</f>
        <v>2.3075314527509633E-2</v>
      </c>
      <c r="U142">
        <f t="shared" ref="U142:U205" si="55">J142/($B$13*10)</f>
        <v>3.2161884482807194E-3</v>
      </c>
      <c r="V142">
        <f t="shared" ref="V142:V205" si="56">K142/($B$13*10)</f>
        <v>7.5708665310974534E-4</v>
      </c>
      <c r="AH142">
        <f t="shared" ref="AH142:AH205" si="57">N142*X$13</f>
        <v>60.61682037960243</v>
      </c>
      <c r="AI142">
        <f t="shared" ref="AI142:AI205" si="58">O142*Y$13</f>
        <v>0</v>
      </c>
      <c r="AJ142">
        <f t="shared" ref="AJ142:AJ205" si="59">P142*Z$13</f>
        <v>0</v>
      </c>
      <c r="AK142">
        <f t="shared" ref="AK142:AK205" si="60">Q142*AA$13</f>
        <v>0</v>
      </c>
      <c r="AL142">
        <f t="shared" ref="AL142:AL205" si="61">R142*AB$13</f>
        <v>0</v>
      </c>
      <c r="AM142">
        <f t="shared" ref="AM142:AM205" si="62">S142*AC$13</f>
        <v>0</v>
      </c>
      <c r="AN142">
        <f t="shared" ref="AN142:AN205" si="63">T142*AD$13</f>
        <v>0</v>
      </c>
      <c r="AO142">
        <f t="shared" ref="AO142:AO205" si="64">U142*AE$13</f>
        <v>0</v>
      </c>
      <c r="AP142">
        <f t="shared" ref="AP142:AP205" si="65">V142*AF$13</f>
        <v>0</v>
      </c>
      <c r="AQ142">
        <f t="shared" ref="AQ142:AQ205" si="66">SUM(AH142:AP142)</f>
        <v>60.61682037960243</v>
      </c>
    </row>
    <row r="143" spans="1:43" x14ac:dyDescent="0.25">
      <c r="A143">
        <f t="shared" ref="A143:A156" si="67">A142+$B$11</f>
        <v>230</v>
      </c>
      <c r="C143">
        <f t="shared" si="46"/>
        <v>117.46057005807839</v>
      </c>
      <c r="D143">
        <f t="shared" si="46"/>
        <v>6.4711594152518712</v>
      </c>
      <c r="E143">
        <f t="shared" si="47"/>
        <v>0.98521540651836459</v>
      </c>
      <c r="F143">
        <f t="shared" si="47"/>
        <v>0.26420805617347126</v>
      </c>
      <c r="G143">
        <f t="shared" si="47"/>
        <v>0.15911912070315123</v>
      </c>
      <c r="H143">
        <f t="shared" si="47"/>
        <v>3.0182346278877989E-2</v>
      </c>
      <c r="I143">
        <f t="shared" si="47"/>
        <v>4.6432997860848764E-2</v>
      </c>
      <c r="J143">
        <f t="shared" si="47"/>
        <v>6.5367001942169831E-3</v>
      </c>
      <c r="K143">
        <f t="shared" si="47"/>
        <v>1.5495257261167051E-3</v>
      </c>
      <c r="N143">
        <f t="shared" si="48"/>
        <v>61.821352662146523</v>
      </c>
      <c r="O143">
        <f t="shared" si="49"/>
        <v>3.4058733764483535</v>
      </c>
      <c r="P143">
        <f t="shared" si="50"/>
        <v>0.51853442448334985</v>
      </c>
      <c r="Q143">
        <f t="shared" si="51"/>
        <v>0.13905687167024805</v>
      </c>
      <c r="R143">
        <f t="shared" si="52"/>
        <v>8.3746905633237501E-2</v>
      </c>
      <c r="S143">
        <f t="shared" si="53"/>
        <v>1.5885445409935785E-2</v>
      </c>
      <c r="T143">
        <f t="shared" si="54"/>
        <v>2.443841992676251E-2</v>
      </c>
      <c r="U143">
        <f t="shared" si="55"/>
        <v>3.4403685232720967E-3</v>
      </c>
      <c r="V143">
        <f t="shared" si="56"/>
        <v>8.1553985585089742E-4</v>
      </c>
      <c r="AH143">
        <f t="shared" si="57"/>
        <v>61.821352662146523</v>
      </c>
      <c r="AI143">
        <f t="shared" si="58"/>
        <v>0</v>
      </c>
      <c r="AJ143">
        <f t="shared" si="59"/>
        <v>0</v>
      </c>
      <c r="AK143">
        <f t="shared" si="60"/>
        <v>0</v>
      </c>
      <c r="AL143">
        <f t="shared" si="61"/>
        <v>0</v>
      </c>
      <c r="AM143">
        <f t="shared" si="62"/>
        <v>0</v>
      </c>
      <c r="AN143">
        <f t="shared" si="63"/>
        <v>0</v>
      </c>
      <c r="AO143">
        <f t="shared" si="64"/>
        <v>0</v>
      </c>
      <c r="AP143">
        <f t="shared" si="65"/>
        <v>0</v>
      </c>
      <c r="AQ143">
        <f t="shared" si="66"/>
        <v>61.821352662146523</v>
      </c>
    </row>
    <row r="144" spans="1:43" x14ac:dyDescent="0.25">
      <c r="A144">
        <f t="shared" si="67"/>
        <v>231</v>
      </c>
      <c r="C144">
        <f t="shared" si="46"/>
        <v>119.77425268225664</v>
      </c>
      <c r="D144">
        <f t="shared" si="46"/>
        <v>6.6945037274590868</v>
      </c>
      <c r="E144">
        <f t="shared" si="47"/>
        <v>1.028612968542665</v>
      </c>
      <c r="F144">
        <f t="shared" si="47"/>
        <v>0.27744587317417169</v>
      </c>
      <c r="G144">
        <f t="shared" si="47"/>
        <v>0.16755092597834989</v>
      </c>
      <c r="H144">
        <f t="shared" si="47"/>
        <v>3.2034334783440879E-2</v>
      </c>
      <c r="I144">
        <f t="shared" si="47"/>
        <v>4.9151458848777217E-2</v>
      </c>
      <c r="J144">
        <f t="shared" si="47"/>
        <v>6.9882539857082301E-3</v>
      </c>
      <c r="K144">
        <f t="shared" si="47"/>
        <v>1.6680871659186399E-3</v>
      </c>
      <c r="N144">
        <f t="shared" si="48"/>
        <v>63.039080359082448</v>
      </c>
      <c r="O144">
        <f t="shared" si="49"/>
        <v>3.5234230144521512</v>
      </c>
      <c r="P144">
        <f t="shared" si="50"/>
        <v>0.54137524660140268</v>
      </c>
      <c r="Q144">
        <f t="shared" si="51"/>
        <v>0.14602414377587986</v>
      </c>
      <c r="R144">
        <f t="shared" si="52"/>
        <v>8.8184697883342059E-2</v>
      </c>
      <c r="S144">
        <f t="shared" si="53"/>
        <v>1.6860176201810989E-2</v>
      </c>
      <c r="T144">
        <f t="shared" si="54"/>
        <v>2.5869188867777483E-2</v>
      </c>
      <c r="U144">
        <f t="shared" si="55"/>
        <v>3.6780284135306475E-3</v>
      </c>
      <c r="V144">
        <f t="shared" si="56"/>
        <v>8.7794061364138945E-4</v>
      </c>
      <c r="AH144">
        <f t="shared" si="57"/>
        <v>63.039080359082448</v>
      </c>
      <c r="AI144">
        <f t="shared" si="58"/>
        <v>0</v>
      </c>
      <c r="AJ144">
        <f t="shared" si="59"/>
        <v>0</v>
      </c>
      <c r="AK144">
        <f t="shared" si="60"/>
        <v>0</v>
      </c>
      <c r="AL144">
        <f t="shared" si="61"/>
        <v>0</v>
      </c>
      <c r="AM144">
        <f t="shared" si="62"/>
        <v>0</v>
      </c>
      <c r="AN144">
        <f t="shared" si="63"/>
        <v>0</v>
      </c>
      <c r="AO144">
        <f t="shared" si="64"/>
        <v>0</v>
      </c>
      <c r="AP144">
        <f t="shared" si="65"/>
        <v>0</v>
      </c>
      <c r="AQ144">
        <f t="shared" si="66"/>
        <v>63.039080359082448</v>
      </c>
    </row>
    <row r="145" spans="1:43" x14ac:dyDescent="0.25">
      <c r="A145">
        <f t="shared" si="67"/>
        <v>232</v>
      </c>
      <c r="C145">
        <f t="shared" si="46"/>
        <v>122.11297343304012</v>
      </c>
      <c r="D145">
        <f t="shared" si="46"/>
        <v>6.9235309788278538</v>
      </c>
      <c r="E145">
        <f t="shared" si="47"/>
        <v>1.07352314011872</v>
      </c>
      <c r="F145">
        <f t="shared" si="47"/>
        <v>0.29122419032217073</v>
      </c>
      <c r="G145">
        <f t="shared" si="47"/>
        <v>0.17635102170235004</v>
      </c>
      <c r="H145">
        <f t="shared" si="47"/>
        <v>3.3982511154250127E-2</v>
      </c>
      <c r="I145">
        <f t="shared" si="47"/>
        <v>5.2003561364571523E-2</v>
      </c>
      <c r="J145">
        <f t="shared" si="47"/>
        <v>7.4667000970196464E-3</v>
      </c>
      <c r="K145">
        <f t="shared" si="47"/>
        <v>1.7945793117931836E-3</v>
      </c>
      <c r="N145">
        <f t="shared" si="48"/>
        <v>64.269986017389542</v>
      </c>
      <c r="O145">
        <f t="shared" si="49"/>
        <v>3.6439636730672915</v>
      </c>
      <c r="P145">
        <f t="shared" si="50"/>
        <v>0.56501217900985268</v>
      </c>
      <c r="Q145">
        <f t="shared" si="51"/>
        <v>0.15327588964324776</v>
      </c>
      <c r="R145">
        <f t="shared" si="52"/>
        <v>9.281632721176318E-2</v>
      </c>
      <c r="S145">
        <f t="shared" si="53"/>
        <v>1.7885532186447436E-2</v>
      </c>
      <c r="T145">
        <f t="shared" si="54"/>
        <v>2.7370295455037646E-2</v>
      </c>
      <c r="U145">
        <f t="shared" si="55"/>
        <v>3.9298421563261302E-3</v>
      </c>
      <c r="V145">
        <f t="shared" si="56"/>
        <v>9.4451542725957043E-4</v>
      </c>
      <c r="AH145">
        <f t="shared" si="57"/>
        <v>64.269986017389542</v>
      </c>
      <c r="AI145">
        <f t="shared" si="58"/>
        <v>0</v>
      </c>
      <c r="AJ145">
        <f t="shared" si="59"/>
        <v>0</v>
      </c>
      <c r="AK145">
        <f t="shared" si="60"/>
        <v>0</v>
      </c>
      <c r="AL145">
        <f t="shared" si="61"/>
        <v>0</v>
      </c>
      <c r="AM145">
        <f t="shared" si="62"/>
        <v>0</v>
      </c>
      <c r="AN145">
        <f t="shared" si="63"/>
        <v>0</v>
      </c>
      <c r="AO145">
        <f t="shared" si="64"/>
        <v>0</v>
      </c>
      <c r="AP145">
        <f t="shared" si="65"/>
        <v>0</v>
      </c>
      <c r="AQ145">
        <f t="shared" si="66"/>
        <v>64.269986017389542</v>
      </c>
    </row>
    <row r="146" spans="1:43" x14ac:dyDescent="0.25">
      <c r="A146">
        <f t="shared" si="67"/>
        <v>233</v>
      </c>
      <c r="C146">
        <f t="shared" si="46"/>
        <v>124.47669656015522</v>
      </c>
      <c r="D146">
        <f t="shared" si="46"/>
        <v>7.1583262907534637</v>
      </c>
      <c r="E146">
        <f t="shared" si="47"/>
        <v>1.1199832217800463</v>
      </c>
      <c r="F146">
        <f t="shared" si="47"/>
        <v>0.30555960785364955</v>
      </c>
      <c r="G146">
        <f t="shared" si="47"/>
        <v>0.18553177632052784</v>
      </c>
      <c r="H146">
        <f t="shared" si="47"/>
        <v>3.6030902671172829E-2</v>
      </c>
      <c r="I146">
        <f t="shared" si="47"/>
        <v>5.4994529212575707E-2</v>
      </c>
      <c r="J146">
        <f t="shared" si="47"/>
        <v>7.9733690875637853E-3</v>
      </c>
      <c r="K146">
        <f t="shared" si="47"/>
        <v>1.9294525058454874E-3</v>
      </c>
      <c r="N146">
        <f t="shared" si="48"/>
        <v>65.514050821134333</v>
      </c>
      <c r="O146">
        <f t="shared" si="49"/>
        <v>3.7675401530281389</v>
      </c>
      <c r="P146">
        <f t="shared" si="50"/>
        <v>0.58946485356844547</v>
      </c>
      <c r="Q146">
        <f t="shared" si="51"/>
        <v>0.16082084623876292</v>
      </c>
      <c r="R146">
        <f t="shared" si="52"/>
        <v>9.7648303326593605E-2</v>
      </c>
      <c r="S146">
        <f t="shared" si="53"/>
        <v>1.8963632984827807E-2</v>
      </c>
      <c r="T146">
        <f t="shared" si="54"/>
        <v>2.8944489059250372E-2</v>
      </c>
      <c r="U146">
        <f t="shared" si="55"/>
        <v>4.1965100460862031E-3</v>
      </c>
      <c r="V146">
        <f t="shared" si="56"/>
        <v>1.015501318866046E-3</v>
      </c>
      <c r="AH146">
        <f t="shared" si="57"/>
        <v>65.514050821134333</v>
      </c>
      <c r="AI146">
        <f t="shared" si="58"/>
        <v>0</v>
      </c>
      <c r="AJ146">
        <f t="shared" si="59"/>
        <v>0</v>
      </c>
      <c r="AK146">
        <f t="shared" si="60"/>
        <v>0</v>
      </c>
      <c r="AL146">
        <f t="shared" si="61"/>
        <v>0</v>
      </c>
      <c r="AM146">
        <f t="shared" si="62"/>
        <v>0</v>
      </c>
      <c r="AN146">
        <f t="shared" si="63"/>
        <v>0</v>
      </c>
      <c r="AO146">
        <f t="shared" si="64"/>
        <v>0</v>
      </c>
      <c r="AP146">
        <f t="shared" si="65"/>
        <v>0</v>
      </c>
      <c r="AQ146">
        <f t="shared" si="66"/>
        <v>65.514050821134333</v>
      </c>
    </row>
    <row r="147" spans="1:43" x14ac:dyDescent="0.25">
      <c r="A147">
        <f t="shared" si="67"/>
        <v>234</v>
      </c>
      <c r="C147">
        <f t="shared" ref="C147:K178" si="68">C$5/100*EXP(5.372697*(1+C$8)*(1-(C$2+273.15)/$A147))</f>
        <v>126.86538377084823</v>
      </c>
      <c r="D147">
        <f t="shared" si="68"/>
        <v>7.3989747913768049</v>
      </c>
      <c r="E147">
        <f t="shared" si="47"/>
        <v>1.1680309675498057</v>
      </c>
      <c r="F147">
        <f t="shared" si="47"/>
        <v>0.32046903917797537</v>
      </c>
      <c r="G147">
        <f t="shared" si="47"/>
        <v>0.19510582975688687</v>
      </c>
      <c r="H147">
        <f t="shared" si="47"/>
        <v>3.8183660038888838E-2</v>
      </c>
      <c r="I147">
        <f t="shared" si="47"/>
        <v>5.8129731179263164E-2</v>
      </c>
      <c r="J147">
        <f t="shared" si="47"/>
        <v>8.5096427075718756E-3</v>
      </c>
      <c r="K147">
        <f t="shared" si="47"/>
        <v>2.0731777633208512E-3</v>
      </c>
      <c r="N147">
        <f t="shared" si="48"/>
        <v>66.771254616235908</v>
      </c>
      <c r="O147">
        <f t="shared" si="49"/>
        <v>3.8941972586193714</v>
      </c>
      <c r="P147">
        <f t="shared" si="50"/>
        <v>0.61475314081568722</v>
      </c>
      <c r="Q147">
        <f t="shared" si="51"/>
        <v>0.16866791535682915</v>
      </c>
      <c r="R147">
        <f t="shared" si="52"/>
        <v>0.10268727881941414</v>
      </c>
      <c r="S147">
        <f t="shared" si="53"/>
        <v>2.0096663178362548E-2</v>
      </c>
      <c r="T147">
        <f t="shared" si="54"/>
        <v>3.0594595357506929E-2</v>
      </c>
      <c r="U147">
        <f t="shared" si="55"/>
        <v>4.4787593197746717E-3</v>
      </c>
      <c r="V147">
        <f t="shared" si="56"/>
        <v>1.0911461912215007E-3</v>
      </c>
      <c r="AH147">
        <f t="shared" si="57"/>
        <v>66.771254616235908</v>
      </c>
      <c r="AI147">
        <f t="shared" si="58"/>
        <v>0</v>
      </c>
      <c r="AJ147">
        <f t="shared" si="59"/>
        <v>0</v>
      </c>
      <c r="AK147">
        <f t="shared" si="60"/>
        <v>0</v>
      </c>
      <c r="AL147">
        <f t="shared" si="61"/>
        <v>0</v>
      </c>
      <c r="AM147">
        <f t="shared" si="62"/>
        <v>0</v>
      </c>
      <c r="AN147">
        <f t="shared" si="63"/>
        <v>0</v>
      </c>
      <c r="AO147">
        <f t="shared" si="64"/>
        <v>0</v>
      </c>
      <c r="AP147">
        <f t="shared" si="65"/>
        <v>0</v>
      </c>
      <c r="AQ147">
        <f t="shared" si="66"/>
        <v>66.771254616235908</v>
      </c>
    </row>
    <row r="148" spans="1:43" x14ac:dyDescent="0.25">
      <c r="A148">
        <f t="shared" si="67"/>
        <v>235</v>
      </c>
      <c r="C148">
        <f t="shared" si="68"/>
        <v>129.27899427676473</v>
      </c>
      <c r="D148">
        <f t="shared" si="68"/>
        <v>7.6455615966905768</v>
      </c>
      <c r="E148">
        <f t="shared" si="47"/>
        <v>1.2177045801511408</v>
      </c>
      <c r="F148">
        <f t="shared" si="47"/>
        <v>0.33596971139964382</v>
      </c>
      <c r="G148">
        <f t="shared" si="47"/>
        <v>0.20508609505803319</v>
      </c>
      <c r="H148">
        <f t="shared" si="47"/>
        <v>4.0445059467727057E-2</v>
      </c>
      <c r="I148">
        <f t="shared" si="47"/>
        <v>6.1414682981301802E-2</v>
      </c>
      <c r="J148">
        <f t="shared" si="47"/>
        <v>9.0769552111512226E-3</v>
      </c>
      <c r="K148">
        <f t="shared" si="47"/>
        <v>2.2262474678785499E-3</v>
      </c>
      <c r="N148">
        <f t="shared" si="48"/>
        <v>68.041575935139335</v>
      </c>
      <c r="O148">
        <f t="shared" si="49"/>
        <v>4.023979787731883</v>
      </c>
      <c r="P148">
        <f t="shared" si="50"/>
        <v>0.64089714744796888</v>
      </c>
      <c r="Q148">
        <f t="shared" si="51"/>
        <v>0.17682616389454939</v>
      </c>
      <c r="R148">
        <f t="shared" si="52"/>
        <v>0.10794005003054379</v>
      </c>
      <c r="S148">
        <f t="shared" si="53"/>
        <v>2.1286873404066872E-2</v>
      </c>
      <c r="T148">
        <f t="shared" si="54"/>
        <v>3.2323517358579898E-2</v>
      </c>
      <c r="U148">
        <f t="shared" si="55"/>
        <v>4.7773448479743281E-3</v>
      </c>
      <c r="V148">
        <f t="shared" si="56"/>
        <v>1.1717091936202895E-3</v>
      </c>
      <c r="AH148">
        <f t="shared" si="57"/>
        <v>68.041575935139335</v>
      </c>
      <c r="AI148">
        <f t="shared" si="58"/>
        <v>0</v>
      </c>
      <c r="AJ148">
        <f t="shared" si="59"/>
        <v>0</v>
      </c>
      <c r="AK148">
        <f t="shared" si="60"/>
        <v>0</v>
      </c>
      <c r="AL148">
        <f t="shared" si="61"/>
        <v>0</v>
      </c>
      <c r="AM148">
        <f t="shared" si="62"/>
        <v>0</v>
      </c>
      <c r="AN148">
        <f t="shared" si="63"/>
        <v>0</v>
      </c>
      <c r="AO148">
        <f t="shared" si="64"/>
        <v>0</v>
      </c>
      <c r="AP148">
        <f t="shared" si="65"/>
        <v>0</v>
      </c>
      <c r="AQ148">
        <f t="shared" si="66"/>
        <v>68.041575935139335</v>
      </c>
    </row>
    <row r="149" spans="1:43" x14ac:dyDescent="0.25">
      <c r="A149">
        <f t="shared" si="67"/>
        <v>236</v>
      </c>
      <c r="C149">
        <f t="shared" si="68"/>
        <v>131.71748484063272</v>
      </c>
      <c r="D149">
        <f t="shared" si="68"/>
        <v>7.8981717918324534</v>
      </c>
      <c r="E149">
        <f t="shared" si="47"/>
        <v>1.2690427060557719</v>
      </c>
      <c r="F149">
        <f t="shared" si="47"/>
        <v>0.35207916572696313</v>
      </c>
      <c r="G149">
        <f t="shared" si="47"/>
        <v>0.21548575994872401</v>
      </c>
      <c r="H149">
        <f t="shared" si="47"/>
        <v>4.2819504740129161E-2</v>
      </c>
      <c r="I149">
        <f t="shared" si="47"/>
        <v>6.485504918417577E-2</v>
      </c>
      <c r="J149">
        <f t="shared" si="47"/>
        <v>9.6767946796006005E-3</v>
      </c>
      <c r="K149">
        <f t="shared" si="47"/>
        <v>2.3891760795046822E-3</v>
      </c>
      <c r="N149">
        <f t="shared" si="48"/>
        <v>69.32499202138564</v>
      </c>
      <c r="O149">
        <f t="shared" si="49"/>
        <v>4.1569325220170805</v>
      </c>
      <c r="P149">
        <f t="shared" si="50"/>
        <v>0.66791721371356416</v>
      </c>
      <c r="Q149">
        <f t="shared" si="51"/>
        <v>0.18530482406682272</v>
      </c>
      <c r="R149">
        <f t="shared" si="52"/>
        <v>0.11341355786774948</v>
      </c>
      <c r="S149">
        <f t="shared" si="53"/>
        <v>2.2536581442173242E-2</v>
      </c>
      <c r="T149">
        <f t="shared" si="54"/>
        <v>3.4134236412724089E-2</v>
      </c>
      <c r="U149">
        <f t="shared" si="55"/>
        <v>5.0930498313687374E-3</v>
      </c>
      <c r="V149">
        <f t="shared" si="56"/>
        <v>1.2574610944761486E-3</v>
      </c>
      <c r="AH149">
        <f t="shared" si="57"/>
        <v>69.32499202138564</v>
      </c>
      <c r="AI149">
        <f t="shared" si="58"/>
        <v>0</v>
      </c>
      <c r="AJ149">
        <f t="shared" si="59"/>
        <v>0</v>
      </c>
      <c r="AK149">
        <f t="shared" si="60"/>
        <v>0</v>
      </c>
      <c r="AL149">
        <f t="shared" si="61"/>
        <v>0</v>
      </c>
      <c r="AM149">
        <f t="shared" si="62"/>
        <v>0</v>
      </c>
      <c r="AN149">
        <f t="shared" si="63"/>
        <v>0</v>
      </c>
      <c r="AO149">
        <f t="shared" si="64"/>
        <v>0</v>
      </c>
      <c r="AP149">
        <f t="shared" si="65"/>
        <v>0</v>
      </c>
      <c r="AQ149">
        <f t="shared" si="66"/>
        <v>69.32499202138564</v>
      </c>
    </row>
    <row r="150" spans="1:43" x14ac:dyDescent="0.25">
      <c r="A150">
        <f t="shared" si="67"/>
        <v>237</v>
      </c>
      <c r="C150">
        <f t="shared" si="68"/>
        <v>134.18080982273284</v>
      </c>
      <c r="D150">
        <f t="shared" si="68"/>
        <v>8.1568904125721673</v>
      </c>
      <c r="E150">
        <f t="shared" si="47"/>
        <v>1.3220844303750983</v>
      </c>
      <c r="F150">
        <f t="shared" si="47"/>
        <v>0.3688152577676827</v>
      </c>
      <c r="G150">
        <f t="shared" si="47"/>
        <v>0.22631828829823733</v>
      </c>
      <c r="H150">
        <f t="shared" si="47"/>
        <v>4.5311529261502802E-2</v>
      </c>
      <c r="I150">
        <f t="shared" si="47"/>
        <v>6.8456645090186452E-2</v>
      </c>
      <c r="J150">
        <f t="shared" si="47"/>
        <v>1.0310704354392373E-2</v>
      </c>
      <c r="K150">
        <f t="shared" si="47"/>
        <v>2.5625008549317479E-3</v>
      </c>
      <c r="N150">
        <f t="shared" si="48"/>
        <v>70.62147885406992</v>
      </c>
      <c r="O150">
        <f t="shared" si="49"/>
        <v>4.2931002171432464</v>
      </c>
      <c r="P150">
        <f t="shared" si="50"/>
        <v>0.69583391072373602</v>
      </c>
      <c r="Q150">
        <f t="shared" si="51"/>
        <v>0.19411329356193827</v>
      </c>
      <c r="R150">
        <f t="shared" si="52"/>
        <v>0.11911488857801965</v>
      </c>
      <c r="S150">
        <f t="shared" si="53"/>
        <v>2.384817329552779E-2</v>
      </c>
      <c r="T150">
        <f t="shared" si="54"/>
        <v>3.6029813205361291E-2</v>
      </c>
      <c r="U150">
        <f t="shared" si="55"/>
        <v>5.4266865023117755E-3</v>
      </c>
      <c r="V150">
        <f t="shared" si="56"/>
        <v>1.3486846604903937E-3</v>
      </c>
      <c r="AH150">
        <f t="shared" si="57"/>
        <v>70.62147885406992</v>
      </c>
      <c r="AI150">
        <f t="shared" si="58"/>
        <v>0</v>
      </c>
      <c r="AJ150">
        <f t="shared" si="59"/>
        <v>0</v>
      </c>
      <c r="AK150">
        <f t="shared" si="60"/>
        <v>0</v>
      </c>
      <c r="AL150">
        <f t="shared" si="61"/>
        <v>0</v>
      </c>
      <c r="AM150">
        <f t="shared" si="62"/>
        <v>0</v>
      </c>
      <c r="AN150">
        <f t="shared" si="63"/>
        <v>0</v>
      </c>
      <c r="AO150">
        <f t="shared" si="64"/>
        <v>0</v>
      </c>
      <c r="AP150">
        <f t="shared" si="65"/>
        <v>0</v>
      </c>
      <c r="AQ150">
        <f t="shared" si="66"/>
        <v>70.62147885406992</v>
      </c>
    </row>
    <row r="151" spans="1:43" x14ac:dyDescent="0.25">
      <c r="A151">
        <f t="shared" si="67"/>
        <v>238</v>
      </c>
      <c r="C151">
        <f t="shared" si="68"/>
        <v>136.66892122713458</v>
      </c>
      <c r="D151">
        <f t="shared" si="68"/>
        <v>8.4218024269987151</v>
      </c>
      <c r="E151">
        <f t="shared" si="47"/>
        <v>1.3768692715980544</v>
      </c>
      <c r="F151">
        <f t="shared" si="47"/>
        <v>0.38619615771183674</v>
      </c>
      <c r="G151">
        <f t="shared" si="47"/>
        <v>0.23759742149687088</v>
      </c>
      <c r="H151">
        <f t="shared" si="47"/>
        <v>4.7925798094243778E-2</v>
      </c>
      <c r="I151">
        <f t="shared" si="47"/>
        <v>7.2225438594685262E-2</v>
      </c>
      <c r="J151">
        <f t="shared" si="47"/>
        <v>1.0980283979219276E-2</v>
      </c>
      <c r="K151">
        <f t="shared" si="47"/>
        <v>2.7467825804215152E-3</v>
      </c>
      <c r="N151">
        <f t="shared" si="48"/>
        <v>71.931011172176099</v>
      </c>
      <c r="O151">
        <f t="shared" si="49"/>
        <v>4.4325275931572188</v>
      </c>
      <c r="P151">
        <f t="shared" si="50"/>
        <v>0.72466803768318655</v>
      </c>
      <c r="Q151">
        <f t="shared" si="51"/>
        <v>0.20326113563780882</v>
      </c>
      <c r="R151">
        <f t="shared" si="52"/>
        <v>0.12505127447203732</v>
      </c>
      <c r="S151">
        <f t="shared" si="53"/>
        <v>2.5224104260128305E-2</v>
      </c>
      <c r="T151">
        <f t="shared" si="54"/>
        <v>3.8013388734044876E-2</v>
      </c>
      <c r="U151">
        <f t="shared" si="55"/>
        <v>5.7790968311680398E-3</v>
      </c>
      <c r="V151">
        <f t="shared" si="56"/>
        <v>1.4456750423271134E-3</v>
      </c>
      <c r="AH151">
        <f t="shared" si="57"/>
        <v>71.931011172176099</v>
      </c>
      <c r="AI151">
        <f t="shared" si="58"/>
        <v>0</v>
      </c>
      <c r="AJ151">
        <f t="shared" si="59"/>
        <v>0</v>
      </c>
      <c r="AK151">
        <f t="shared" si="60"/>
        <v>0</v>
      </c>
      <c r="AL151">
        <f t="shared" si="61"/>
        <v>0</v>
      </c>
      <c r="AM151">
        <f t="shared" si="62"/>
        <v>0</v>
      </c>
      <c r="AN151">
        <f t="shared" si="63"/>
        <v>0</v>
      </c>
      <c r="AO151">
        <f t="shared" si="64"/>
        <v>0</v>
      </c>
      <c r="AP151">
        <f t="shared" si="65"/>
        <v>0</v>
      </c>
      <c r="AQ151">
        <f t="shared" si="66"/>
        <v>71.931011172176099</v>
      </c>
    </row>
    <row r="152" spans="1:43" x14ac:dyDescent="0.25">
      <c r="A152">
        <f t="shared" si="67"/>
        <v>239</v>
      </c>
      <c r="C152">
        <f t="shared" si="68"/>
        <v>139.1817687476838</v>
      </c>
      <c r="D152">
        <f t="shared" si="68"/>
        <v>8.6929927174141106</v>
      </c>
      <c r="E152">
        <f t="shared" si="47"/>
        <v>1.4334371761800218</v>
      </c>
      <c r="F152">
        <f t="shared" si="47"/>
        <v>0.40424035040218853</v>
      </c>
      <c r="G152">
        <f t="shared" si="47"/>
        <v>0.24933717974196151</v>
      </c>
      <c r="H152">
        <f t="shared" si="47"/>
        <v>5.0667109973719648E-2</v>
      </c>
      <c r="I152">
        <f t="shared" si="47"/>
        <v>7.6167552009417189E-2</v>
      </c>
      <c r="J152">
        <f t="shared" si="47"/>
        <v>1.1687191150494596E-2</v>
      </c>
      <c r="K152">
        <f t="shared" si="47"/>
        <v>2.9426063167566911E-3</v>
      </c>
      <c r="N152">
        <f t="shared" si="48"/>
        <v>73.253562498780951</v>
      </c>
      <c r="O152">
        <f t="shared" si="49"/>
        <v>4.5752593249547955</v>
      </c>
      <c r="P152">
        <f t="shared" si="50"/>
        <v>0.75444061904211679</v>
      </c>
      <c r="Q152">
        <f t="shared" si="51"/>
        <v>0.2127580791590466</v>
      </c>
      <c r="R152">
        <f t="shared" si="52"/>
        <v>0.13123009460103238</v>
      </c>
      <c r="S152">
        <f t="shared" si="53"/>
        <v>2.6666899986168238E-2</v>
      </c>
      <c r="T152">
        <f t="shared" si="54"/>
        <v>4.0088185268114314E-2</v>
      </c>
      <c r="U152">
        <f t="shared" si="55"/>
        <v>6.1511532371024188E-3</v>
      </c>
      <c r="V152">
        <f t="shared" si="56"/>
        <v>1.548740166714048E-3</v>
      </c>
      <c r="AH152">
        <f t="shared" si="57"/>
        <v>73.253562498780951</v>
      </c>
      <c r="AI152">
        <f t="shared" si="58"/>
        <v>0</v>
      </c>
      <c r="AJ152">
        <f t="shared" si="59"/>
        <v>0</v>
      </c>
      <c r="AK152">
        <f t="shared" si="60"/>
        <v>0</v>
      </c>
      <c r="AL152">
        <f t="shared" si="61"/>
        <v>0</v>
      </c>
      <c r="AM152">
        <f t="shared" si="62"/>
        <v>0</v>
      </c>
      <c r="AN152">
        <f t="shared" si="63"/>
        <v>0</v>
      </c>
      <c r="AO152">
        <f t="shared" si="64"/>
        <v>0</v>
      </c>
      <c r="AP152">
        <f t="shared" si="65"/>
        <v>0</v>
      </c>
      <c r="AQ152">
        <f t="shared" si="66"/>
        <v>73.253562498780951</v>
      </c>
    </row>
    <row r="153" spans="1:43" x14ac:dyDescent="0.25">
      <c r="A153">
        <f t="shared" si="67"/>
        <v>240</v>
      </c>
      <c r="C153">
        <f t="shared" si="68"/>
        <v>141.71929981372409</v>
      </c>
      <c r="D153">
        <f t="shared" si="68"/>
        <v>8.9705460624393929</v>
      </c>
      <c r="E153">
        <f t="shared" si="47"/>
        <v>1.4918285129871587</v>
      </c>
      <c r="F153">
        <f t="shared" si="47"/>
        <v>0.42296663529269674</v>
      </c>
      <c r="G153">
        <f t="shared" si="47"/>
        <v>0.26155186323289231</v>
      </c>
      <c r="H153">
        <f t="shared" si="47"/>
        <v>5.3540399305025958E-2</v>
      </c>
      <c r="I153">
        <f t="shared" si="47"/>
        <v>8.0289263851889656E-2</v>
      </c>
      <c r="J153">
        <f t="shared" si="47"/>
        <v>1.2433142675684614E-2</v>
      </c>
      <c r="K153">
        <f t="shared" si="47"/>
        <v>3.1505821562757218E-3</v>
      </c>
      <c r="N153">
        <f t="shared" si="48"/>
        <v>74.589105165117942</v>
      </c>
      <c r="O153">
        <f t="shared" si="49"/>
        <v>4.7213400328628383</v>
      </c>
      <c r="P153">
        <f t="shared" si="50"/>
        <v>0.78517290157218877</v>
      </c>
      <c r="Q153">
        <f t="shared" si="51"/>
        <v>0.22261401857510354</v>
      </c>
      <c r="R153">
        <f t="shared" si="52"/>
        <v>0.13765887538573279</v>
      </c>
      <c r="S153">
        <f t="shared" si="53"/>
        <v>2.8179157528961031E-2</v>
      </c>
      <c r="T153">
        <f t="shared" si="54"/>
        <v>4.2257507290468239E-2</v>
      </c>
      <c r="U153">
        <f t="shared" si="55"/>
        <v>6.5437593029919021E-3</v>
      </c>
      <c r="V153">
        <f t="shared" si="56"/>
        <v>1.6582011348819589E-3</v>
      </c>
      <c r="AH153">
        <f t="shared" si="57"/>
        <v>74.589105165117942</v>
      </c>
      <c r="AI153">
        <f t="shared" si="58"/>
        <v>0</v>
      </c>
      <c r="AJ153">
        <f t="shared" si="59"/>
        <v>0</v>
      </c>
      <c r="AK153">
        <f t="shared" si="60"/>
        <v>0</v>
      </c>
      <c r="AL153">
        <f t="shared" si="61"/>
        <v>0</v>
      </c>
      <c r="AM153">
        <f t="shared" si="62"/>
        <v>0</v>
      </c>
      <c r="AN153">
        <f t="shared" si="63"/>
        <v>0</v>
      </c>
      <c r="AO153">
        <f t="shared" si="64"/>
        <v>0</v>
      </c>
      <c r="AP153">
        <f t="shared" si="65"/>
        <v>0</v>
      </c>
      <c r="AQ153">
        <f t="shared" si="66"/>
        <v>74.589105165117942</v>
      </c>
    </row>
    <row r="154" spans="1:43" x14ac:dyDescent="0.25">
      <c r="A154">
        <f t="shared" si="67"/>
        <v>241</v>
      </c>
      <c r="C154">
        <f t="shared" si="68"/>
        <v>144.28145963553607</v>
      </c>
      <c r="D154">
        <f t="shared" si="68"/>
        <v>9.2545471193384081</v>
      </c>
      <c r="E154">
        <f t="shared" si="47"/>
        <v>1.5520840676004819</v>
      </c>
      <c r="F154">
        <f t="shared" si="47"/>
        <v>0.44239412629554131</v>
      </c>
      <c r="G154">
        <f t="shared" si="47"/>
        <v>0.274256053274616</v>
      </c>
      <c r="H154">
        <f t="shared" si="47"/>
        <v>5.655073813934211E-2</v>
      </c>
      <c r="I154">
        <f t="shared" si="47"/>
        <v>8.4597010599706271E-2</v>
      </c>
      <c r="J154">
        <f t="shared" si="47"/>
        <v>1.3219915938844704E-2</v>
      </c>
      <c r="K154">
        <f t="shared" si="47"/>
        <v>3.371345991774619E-3</v>
      </c>
      <c r="N154">
        <f t="shared" si="48"/>
        <v>75.937610334492675</v>
      </c>
      <c r="O154">
        <f t="shared" si="49"/>
        <v>4.8708142733360047</v>
      </c>
      <c r="P154">
        <f t="shared" si="50"/>
        <v>0.81688635136867471</v>
      </c>
      <c r="Q154">
        <f t="shared" si="51"/>
        <v>0.23283901383975861</v>
      </c>
      <c r="R154">
        <f t="shared" si="52"/>
        <v>0.14434529119716633</v>
      </c>
      <c r="S154">
        <f t="shared" si="53"/>
        <v>2.9763546389127427E-2</v>
      </c>
      <c r="T154">
        <f t="shared" si="54"/>
        <v>4.4524742420898038E-2</v>
      </c>
      <c r="U154">
        <f t="shared" si="55"/>
        <v>6.9578504941287915E-3</v>
      </c>
      <c r="V154">
        <f t="shared" si="56"/>
        <v>1.7743926272497995E-3</v>
      </c>
      <c r="AH154">
        <f t="shared" si="57"/>
        <v>75.937610334492675</v>
      </c>
      <c r="AI154">
        <f t="shared" si="58"/>
        <v>0</v>
      </c>
      <c r="AJ154">
        <f t="shared" si="59"/>
        <v>0</v>
      </c>
      <c r="AK154">
        <f t="shared" si="60"/>
        <v>0</v>
      </c>
      <c r="AL154">
        <f t="shared" si="61"/>
        <v>0</v>
      </c>
      <c r="AM154">
        <f t="shared" si="62"/>
        <v>0</v>
      </c>
      <c r="AN154">
        <f t="shared" si="63"/>
        <v>0</v>
      </c>
      <c r="AO154">
        <f t="shared" si="64"/>
        <v>0</v>
      </c>
      <c r="AP154">
        <f t="shared" si="65"/>
        <v>0</v>
      </c>
      <c r="AQ154">
        <f t="shared" si="66"/>
        <v>75.937610334492675</v>
      </c>
    </row>
    <row r="155" spans="1:43" x14ac:dyDescent="0.25">
      <c r="A155">
        <f t="shared" si="67"/>
        <v>242</v>
      </c>
      <c r="C155">
        <f t="shared" si="68"/>
        <v>146.86819124948065</v>
      </c>
      <c r="D155">
        <f t="shared" si="68"/>
        <v>9.5450804065646047</v>
      </c>
      <c r="E155">
        <f t="shared" si="68"/>
        <v>1.6142450364841203</v>
      </c>
      <c r="F155">
        <f t="shared" si="68"/>
        <v>0.46254225151730277</v>
      </c>
      <c r="G155">
        <f t="shared" si="68"/>
        <v>0.28746461328931622</v>
      </c>
      <c r="H155">
        <f t="shared" si="68"/>
        <v>5.9703338128734046E-2</v>
      </c>
      <c r="I155">
        <f t="shared" si="68"/>
        <v>8.9097388408841974E-2</v>
      </c>
      <c r="J155">
        <f t="shared" si="68"/>
        <v>1.4049350272721832E-2</v>
      </c>
      <c r="K155">
        <f t="shared" si="68"/>
        <v>3.6055602970885277E-3</v>
      </c>
      <c r="N155">
        <f t="shared" si="48"/>
        <v>77.299048026042442</v>
      </c>
      <c r="O155">
        <f t="shared" si="49"/>
        <v>5.0237265297708449</v>
      </c>
      <c r="P155">
        <f t="shared" si="50"/>
        <v>0.84960265078111596</v>
      </c>
      <c r="Q155">
        <f t="shared" si="51"/>
        <v>0.24344329027226463</v>
      </c>
      <c r="R155">
        <f t="shared" si="52"/>
        <v>0.15129716488911379</v>
      </c>
      <c r="S155">
        <f t="shared" si="53"/>
        <v>3.1422809541438973E-2</v>
      </c>
      <c r="T155">
        <f t="shared" si="54"/>
        <v>4.6893362320443145E-2</v>
      </c>
      <c r="U155">
        <f t="shared" si="55"/>
        <v>7.3943948803799116E-3</v>
      </c>
      <c r="V155">
        <f t="shared" si="56"/>
        <v>1.8976633142571198E-3</v>
      </c>
      <c r="AH155">
        <f t="shared" si="57"/>
        <v>77.299048026042442</v>
      </c>
      <c r="AI155">
        <f t="shared" si="58"/>
        <v>0</v>
      </c>
      <c r="AJ155">
        <f t="shared" si="59"/>
        <v>0</v>
      </c>
      <c r="AK155">
        <f t="shared" si="60"/>
        <v>0</v>
      </c>
      <c r="AL155">
        <f t="shared" si="61"/>
        <v>0</v>
      </c>
      <c r="AM155">
        <f t="shared" si="62"/>
        <v>0</v>
      </c>
      <c r="AN155">
        <f t="shared" si="63"/>
        <v>0</v>
      </c>
      <c r="AO155">
        <f t="shared" si="64"/>
        <v>0</v>
      </c>
      <c r="AP155">
        <f t="shared" si="65"/>
        <v>0</v>
      </c>
      <c r="AQ155">
        <f t="shared" si="66"/>
        <v>77.299048026042442</v>
      </c>
    </row>
    <row r="156" spans="1:43" x14ac:dyDescent="0.25">
      <c r="A156">
        <f t="shared" si="67"/>
        <v>243</v>
      </c>
      <c r="C156">
        <f t="shared" si="68"/>
        <v>149.47943556283232</v>
      </c>
      <c r="D156">
        <f t="shared" si="68"/>
        <v>9.8422302865357683</v>
      </c>
      <c r="E156">
        <f t="shared" si="68"/>
        <v>1.6783530210221318</v>
      </c>
      <c r="F156">
        <f t="shared" si="68"/>
        <v>0.48343075288495735</v>
      </c>
      <c r="G156">
        <f t="shared" si="68"/>
        <v>0.30119268973587154</v>
      </c>
      <c r="H156">
        <f t="shared" si="68"/>
        <v>6.300355245826901E-2</v>
      </c>
      <c r="I156">
        <f t="shared" si="68"/>
        <v>9.3797154794864779E-2</v>
      </c>
      <c r="J156">
        <f t="shared" si="68"/>
        <v>1.4923348336779385E-2</v>
      </c>
      <c r="K156">
        <f t="shared" si="68"/>
        <v>3.8539149191556929E-3</v>
      </c>
      <c r="N156">
        <f t="shared" si="48"/>
        <v>78.673387138332799</v>
      </c>
      <c r="O156">
        <f t="shared" si="49"/>
        <v>5.180121203439878</v>
      </c>
      <c r="P156">
        <f t="shared" si="50"/>
        <v>0.88334369527480627</v>
      </c>
      <c r="Q156">
        <f t="shared" si="51"/>
        <v>0.25443723836050386</v>
      </c>
      <c r="R156">
        <f t="shared" si="52"/>
        <v>0.15852246828203767</v>
      </c>
      <c r="S156">
        <f t="shared" si="53"/>
        <v>3.315976445172053E-2</v>
      </c>
      <c r="T156">
        <f t="shared" si="54"/>
        <v>4.9366923576244622E-2</v>
      </c>
      <c r="U156">
        <f t="shared" si="55"/>
        <v>7.8543938614628345E-3</v>
      </c>
      <c r="V156">
        <f t="shared" si="56"/>
        <v>2.0283762732398384E-3</v>
      </c>
      <c r="AH156">
        <f t="shared" si="57"/>
        <v>78.673387138332799</v>
      </c>
      <c r="AI156">
        <f t="shared" si="58"/>
        <v>0</v>
      </c>
      <c r="AJ156">
        <f t="shared" si="59"/>
        <v>0</v>
      </c>
      <c r="AK156">
        <f t="shared" si="60"/>
        <v>0</v>
      </c>
      <c r="AL156">
        <f t="shared" si="61"/>
        <v>0</v>
      </c>
      <c r="AM156">
        <f t="shared" si="62"/>
        <v>0</v>
      </c>
      <c r="AN156">
        <f t="shared" si="63"/>
        <v>0</v>
      </c>
      <c r="AO156">
        <f t="shared" si="64"/>
        <v>0</v>
      </c>
      <c r="AP156">
        <f t="shared" si="65"/>
        <v>0</v>
      </c>
      <c r="AQ156">
        <f t="shared" si="66"/>
        <v>78.673387138332799</v>
      </c>
    </row>
    <row r="157" spans="1:43" x14ac:dyDescent="0.25">
      <c r="A157">
        <f>A156+$B$11</f>
        <v>244</v>
      </c>
      <c r="C157">
        <f t="shared" si="68"/>
        <v>152.11513139828904</v>
      </c>
      <c r="D157">
        <f t="shared" si="68"/>
        <v>10.146080948641348</v>
      </c>
      <c r="E157">
        <f t="shared" si="68"/>
        <v>1.7444500214283263</v>
      </c>
      <c r="F157">
        <f t="shared" si="68"/>
        <v>0.50507968566244343</v>
      </c>
      <c r="G157">
        <f t="shared" si="68"/>
        <v>0.3154557129368854</v>
      </c>
      <c r="H157">
        <f t="shared" si="68"/>
        <v>6.6456877754329083E-2</v>
      </c>
      <c r="I157">
        <f t="shared" si="68"/>
        <v>9.8703230276143722E-2</v>
      </c>
      <c r="J157">
        <f t="shared" si="68"/>
        <v>1.5843877500494409E-2</v>
      </c>
      <c r="K157">
        <f t="shared" si="68"/>
        <v>4.11712788135593E-3</v>
      </c>
      <c r="N157">
        <f t="shared" si="48"/>
        <v>80.060595472783703</v>
      </c>
      <c r="O157">
        <f t="shared" si="49"/>
        <v>5.3400426045480778</v>
      </c>
      <c r="P157">
        <f t="shared" si="50"/>
        <v>0.91813159022543489</v>
      </c>
      <c r="Q157">
        <f t="shared" si="51"/>
        <v>0.26583141350654921</v>
      </c>
      <c r="R157">
        <f t="shared" si="52"/>
        <v>0.16602932259836076</v>
      </c>
      <c r="S157">
        <f t="shared" si="53"/>
        <v>3.4977304081225832E-2</v>
      </c>
      <c r="T157">
        <f t="shared" si="54"/>
        <v>5.1949068566391435E-2</v>
      </c>
      <c r="U157">
        <f t="shared" si="55"/>
        <v>8.338882894997058E-3</v>
      </c>
      <c r="V157">
        <f t="shared" si="56"/>
        <v>2.1669094112399634E-3</v>
      </c>
      <c r="AH157">
        <f t="shared" si="57"/>
        <v>80.060595472783703</v>
      </c>
      <c r="AI157">
        <f t="shared" si="58"/>
        <v>0</v>
      </c>
      <c r="AJ157">
        <f t="shared" si="59"/>
        <v>0</v>
      </c>
      <c r="AK157">
        <f t="shared" si="60"/>
        <v>0</v>
      </c>
      <c r="AL157">
        <f t="shared" si="61"/>
        <v>0</v>
      </c>
      <c r="AM157">
        <f t="shared" si="62"/>
        <v>0</v>
      </c>
      <c r="AN157">
        <f t="shared" si="63"/>
        <v>0</v>
      </c>
      <c r="AO157">
        <f t="shared" si="64"/>
        <v>0</v>
      </c>
      <c r="AP157">
        <f t="shared" si="65"/>
        <v>0</v>
      </c>
      <c r="AQ157">
        <f t="shared" si="66"/>
        <v>80.060595472783703</v>
      </c>
    </row>
    <row r="158" spans="1:43" x14ac:dyDescent="0.25">
      <c r="A158">
        <f t="shared" ref="A158:A219" si="69">A157+$B$11</f>
        <v>245</v>
      </c>
      <c r="C158">
        <f t="shared" si="68"/>
        <v>154.77521553814614</v>
      </c>
      <c r="D158">
        <f t="shared" si="68"/>
        <v>10.456716392486603</v>
      </c>
      <c r="E158">
        <f t="shared" si="68"/>
        <v>1.8125784305334829</v>
      </c>
      <c r="F158">
        <f t="shared" si="68"/>
        <v>0.52750941785859085</v>
      </c>
      <c r="G158">
        <f t="shared" si="68"/>
        <v>0.33026939781309705</v>
      </c>
      <c r="H158">
        <f t="shared" si="68"/>
        <v>7.0068955968030464E-2</v>
      </c>
      <c r="I158">
        <f t="shared" si="68"/>
        <v>0.10382269997811558</v>
      </c>
      <c r="J158">
        <f t="shared" si="68"/>
        <v>1.6812971231270624E-2</v>
      </c>
      <c r="K158">
        <f t="shared" si="68"/>
        <v>4.3959461979055908E-3</v>
      </c>
      <c r="N158">
        <f t="shared" si="48"/>
        <v>81.460639756919022</v>
      </c>
      <c r="O158">
        <f t="shared" si="49"/>
        <v>5.5035349434140022</v>
      </c>
      <c r="P158">
        <f t="shared" si="50"/>
        <v>0.95398864764920155</v>
      </c>
      <c r="Q158">
        <f t="shared" si="51"/>
        <v>0.27763653571504782</v>
      </c>
      <c r="R158">
        <f t="shared" si="52"/>
        <v>0.17382599884899846</v>
      </c>
      <c r="S158">
        <f t="shared" si="53"/>
        <v>3.6878397877910772E-2</v>
      </c>
      <c r="T158">
        <f t="shared" si="54"/>
        <v>5.4643526304271363E-2</v>
      </c>
      <c r="U158">
        <f t="shared" si="55"/>
        <v>8.8489322269845391E-3</v>
      </c>
      <c r="V158">
        <f t="shared" si="56"/>
        <v>2.3136558936345214E-3</v>
      </c>
      <c r="AH158">
        <f t="shared" si="57"/>
        <v>81.460639756919022</v>
      </c>
      <c r="AI158">
        <f t="shared" si="58"/>
        <v>0</v>
      </c>
      <c r="AJ158">
        <f t="shared" si="59"/>
        <v>0</v>
      </c>
      <c r="AK158">
        <f t="shared" si="60"/>
        <v>0</v>
      </c>
      <c r="AL158">
        <f t="shared" si="61"/>
        <v>0</v>
      </c>
      <c r="AM158">
        <f t="shared" si="62"/>
        <v>0</v>
      </c>
      <c r="AN158">
        <f t="shared" si="63"/>
        <v>0</v>
      </c>
      <c r="AO158">
        <f t="shared" si="64"/>
        <v>0</v>
      </c>
      <c r="AP158">
        <f t="shared" si="65"/>
        <v>0</v>
      </c>
      <c r="AQ158">
        <f t="shared" si="66"/>
        <v>81.460639756919022</v>
      </c>
    </row>
    <row r="159" spans="1:43" x14ac:dyDescent="0.25">
      <c r="A159">
        <f t="shared" si="69"/>
        <v>246</v>
      </c>
      <c r="C159">
        <f t="shared" si="68"/>
        <v>157.45962276812361</v>
      </c>
      <c r="D159">
        <f t="shared" si="68"/>
        <v>10.774220411377746</v>
      </c>
      <c r="E159">
        <f t="shared" si="68"/>
        <v>1.8827810274544705</v>
      </c>
      <c r="F159">
        <f t="shared" si="68"/>
        <v>0.55074062952731417</v>
      </c>
      <c r="G159">
        <f t="shared" si="68"/>
        <v>0.34564974452505809</v>
      </c>
      <c r="H159">
        <f t="shared" si="68"/>
        <v>7.3845576232679025E-2</v>
      </c>
      <c r="I159">
        <f t="shared" si="68"/>
        <v>0.10916281519771485</v>
      </c>
      <c r="J159">
        <f t="shared" si="68"/>
        <v>1.7832730486305778E-2</v>
      </c>
      <c r="K159">
        <f t="shared" si="68"/>
        <v>4.6911466990809609E-3</v>
      </c>
      <c r="N159">
        <f t="shared" si="48"/>
        <v>82.873485667433485</v>
      </c>
      <c r="O159">
        <f t="shared" si="49"/>
        <v>5.6706423217777608</v>
      </c>
      <c r="P159">
        <f t="shared" si="50"/>
        <v>0.99093738287077404</v>
      </c>
      <c r="Q159">
        <f t="shared" si="51"/>
        <v>0.28986348922490224</v>
      </c>
      <c r="R159">
        <f t="shared" si="52"/>
        <v>0.18192091817108322</v>
      </c>
      <c r="S159">
        <f t="shared" si="53"/>
        <v>3.8866092754041591E-2</v>
      </c>
      <c r="T159">
        <f t="shared" si="54"/>
        <v>5.7454113261955188E-2</v>
      </c>
      <c r="U159">
        <f t="shared" si="55"/>
        <v>9.385647624371463E-3</v>
      </c>
      <c r="V159">
        <f t="shared" si="56"/>
        <v>2.4690245784636639E-3</v>
      </c>
      <c r="AH159">
        <f t="shared" si="57"/>
        <v>82.873485667433485</v>
      </c>
      <c r="AI159">
        <f t="shared" si="58"/>
        <v>0</v>
      </c>
      <c r="AJ159">
        <f t="shared" si="59"/>
        <v>0</v>
      </c>
      <c r="AK159">
        <f t="shared" si="60"/>
        <v>0</v>
      </c>
      <c r="AL159">
        <f t="shared" si="61"/>
        <v>0</v>
      </c>
      <c r="AM159">
        <f t="shared" si="62"/>
        <v>0</v>
      </c>
      <c r="AN159">
        <f t="shared" si="63"/>
        <v>0</v>
      </c>
      <c r="AO159">
        <f t="shared" si="64"/>
        <v>0</v>
      </c>
      <c r="AP159">
        <f t="shared" si="65"/>
        <v>0</v>
      </c>
      <c r="AQ159">
        <f t="shared" si="66"/>
        <v>82.873485667433485</v>
      </c>
    </row>
    <row r="160" spans="1:43" x14ac:dyDescent="0.25">
      <c r="A160">
        <f t="shared" si="69"/>
        <v>247</v>
      </c>
      <c r="C160">
        <f t="shared" si="68"/>
        <v>160.16828592083414</v>
      </c>
      <c r="D160">
        <f t="shared" si="68"/>
        <v>11.09867657605179</v>
      </c>
      <c r="E160">
        <f t="shared" si="68"/>
        <v>1.955100971149635</v>
      </c>
      <c r="F160">
        <f t="shared" si="68"/>
        <v>0.57479431196097952</v>
      </c>
      <c r="G160">
        <f t="shared" si="68"/>
        <v>0.3616130390220369</v>
      </c>
      <c r="H160">
        <f t="shared" si="68"/>
        <v>7.7792676694211901E-2</v>
      </c>
      <c r="I160">
        <f t="shared" si="68"/>
        <v>0.11473099492711013</v>
      </c>
      <c r="J160">
        <f t="shared" si="68"/>
        <v>1.8905325107748172E-2</v>
      </c>
      <c r="K160">
        <f t="shared" si="68"/>
        <v>5.0035368670326716E-3</v>
      </c>
      <c r="N160">
        <f t="shared" si="48"/>
        <v>84.299097853070606</v>
      </c>
      <c r="O160">
        <f t="shared" si="49"/>
        <v>5.8414087242377848</v>
      </c>
      <c r="P160">
        <f t="shared" si="50"/>
        <v>1.0290005111313869</v>
      </c>
      <c r="Q160">
        <f t="shared" si="51"/>
        <v>0.3025233220847261</v>
      </c>
      <c r="R160">
        <f t="shared" si="52"/>
        <v>0.19032265211686153</v>
      </c>
      <c r="S160">
        <f t="shared" si="53"/>
        <v>4.0943514049585211E-2</v>
      </c>
      <c r="T160">
        <f t="shared" si="54"/>
        <v>6.0384734172163231E-2</v>
      </c>
      <c r="U160">
        <f t="shared" si="55"/>
        <v>9.9501711093411445E-3</v>
      </c>
      <c r="V160">
        <f t="shared" si="56"/>
        <v>2.6334404563329852E-3</v>
      </c>
      <c r="AH160">
        <f t="shared" si="57"/>
        <v>84.299097853070606</v>
      </c>
      <c r="AI160">
        <f t="shared" si="58"/>
        <v>0</v>
      </c>
      <c r="AJ160">
        <f t="shared" si="59"/>
        <v>0</v>
      </c>
      <c r="AK160">
        <f t="shared" si="60"/>
        <v>0</v>
      </c>
      <c r="AL160">
        <f t="shared" si="61"/>
        <v>0</v>
      </c>
      <c r="AM160">
        <f t="shared" si="62"/>
        <v>0</v>
      </c>
      <c r="AN160">
        <f t="shared" si="63"/>
        <v>0</v>
      </c>
      <c r="AO160">
        <f t="shared" si="64"/>
        <v>0</v>
      </c>
      <c r="AP160">
        <f t="shared" si="65"/>
        <v>0</v>
      </c>
      <c r="AQ160">
        <f t="shared" si="66"/>
        <v>84.299097853070606</v>
      </c>
    </row>
    <row r="161" spans="1:43" x14ac:dyDescent="0.25">
      <c r="A161">
        <f t="shared" si="69"/>
        <v>248</v>
      </c>
      <c r="C161">
        <f t="shared" si="68"/>
        <v>162.90113591888363</v>
      </c>
      <c r="D161">
        <f t="shared" si="68"/>
        <v>11.430168218654549</v>
      </c>
      <c r="E161">
        <f t="shared" si="68"/>
        <v>2.029581793864923</v>
      </c>
      <c r="F161">
        <f t="shared" si="68"/>
        <v>0.59969176677798186</v>
      </c>
      <c r="G161">
        <f t="shared" si="68"/>
        <v>0.37817585349816052</v>
      </c>
      <c r="H161">
        <f t="shared" si="68"/>
        <v>8.1916346313604602E-2</v>
      </c>
      <c r="I161">
        <f t="shared" si="68"/>
        <v>0.12053482733591714</v>
      </c>
      <c r="J161">
        <f t="shared" si="68"/>
        <v>2.003299522047166E-2</v>
      </c>
      <c r="K161">
        <f t="shared" si="68"/>
        <v>5.3339556819436487E-3</v>
      </c>
      <c r="N161">
        <f t="shared" si="48"/>
        <v>85.737439957307174</v>
      </c>
      <c r="O161">
        <f t="shared" si="49"/>
        <v>6.0158780098181834</v>
      </c>
      <c r="P161">
        <f t="shared" si="50"/>
        <v>1.0682009441394331</v>
      </c>
      <c r="Q161">
        <f t="shared" si="51"/>
        <v>0.31562724567262207</v>
      </c>
      <c r="R161">
        <f t="shared" si="52"/>
        <v>0.19903992289376871</v>
      </c>
      <c r="S161">
        <f t="shared" si="53"/>
        <v>4.3113866480844532E-2</v>
      </c>
      <c r="T161">
        <f t="shared" si="54"/>
        <v>6.3439382808377451E-2</v>
      </c>
      <c r="U161">
        <f t="shared" si="55"/>
        <v>1.0543681694985084E-2</v>
      </c>
      <c r="V161">
        <f t="shared" si="56"/>
        <v>2.8073450957598152E-3</v>
      </c>
      <c r="AH161">
        <f t="shared" si="57"/>
        <v>85.737439957307174</v>
      </c>
      <c r="AI161">
        <f t="shared" si="58"/>
        <v>0</v>
      </c>
      <c r="AJ161">
        <f t="shared" si="59"/>
        <v>0</v>
      </c>
      <c r="AK161">
        <f t="shared" si="60"/>
        <v>0</v>
      </c>
      <c r="AL161">
        <f t="shared" si="61"/>
        <v>0</v>
      </c>
      <c r="AM161">
        <f t="shared" si="62"/>
        <v>0</v>
      </c>
      <c r="AN161">
        <f t="shared" si="63"/>
        <v>0</v>
      </c>
      <c r="AO161">
        <f t="shared" si="64"/>
        <v>0</v>
      </c>
      <c r="AP161">
        <f t="shared" si="65"/>
        <v>0</v>
      </c>
      <c r="AQ161">
        <f t="shared" si="66"/>
        <v>85.737439957307174</v>
      </c>
    </row>
    <row r="162" spans="1:43" x14ac:dyDescent="0.25">
      <c r="A162">
        <f t="shared" si="69"/>
        <v>249</v>
      </c>
      <c r="C162">
        <f t="shared" si="68"/>
        <v>165.65810181759269</v>
      </c>
      <c r="D162">
        <f t="shared" si="68"/>
        <v>11.768778416970173</v>
      </c>
      <c r="E162">
        <f t="shared" si="68"/>
        <v>2.1062673944751942</v>
      </c>
      <c r="F162">
        <f t="shared" si="68"/>
        <v>0.62545460490556815</v>
      </c>
      <c r="G162">
        <f t="shared" si="68"/>
        <v>0.3953550467558879</v>
      </c>
      <c r="H162">
        <f t="shared" si="68"/>
        <v>8.6222826640238406E-2</v>
      </c>
      <c r="I162">
        <f t="shared" si="68"/>
        <v>0.12658207121109979</v>
      </c>
      <c r="J162">
        <f t="shared" si="68"/>
        <v>2.1218052631797702E-2</v>
      </c>
      <c r="K162">
        <f t="shared" si="68"/>
        <v>5.6832744782743458E-3</v>
      </c>
      <c r="N162">
        <f t="shared" si="48"/>
        <v>87.188474640838265</v>
      </c>
      <c r="O162">
        <f t="shared" si="49"/>
        <v>6.1940939036685121</v>
      </c>
      <c r="P162">
        <f t="shared" si="50"/>
        <v>1.1085617865658917</v>
      </c>
      <c r="Q162">
        <f t="shared" si="51"/>
        <v>0.32918663416082533</v>
      </c>
      <c r="R162">
        <f t="shared" si="52"/>
        <v>0.20808160355573049</v>
      </c>
      <c r="S162">
        <f t="shared" si="53"/>
        <v>4.5380435073809691E-2</v>
      </c>
      <c r="T162">
        <f t="shared" si="54"/>
        <v>6.6622142742684104E-2</v>
      </c>
      <c r="U162">
        <f t="shared" si="55"/>
        <v>1.1167396121998791E-2</v>
      </c>
      <c r="V162">
        <f t="shared" si="56"/>
        <v>2.991197093828603E-3</v>
      </c>
      <c r="AH162">
        <f t="shared" si="57"/>
        <v>87.188474640838265</v>
      </c>
      <c r="AI162">
        <f t="shared" si="58"/>
        <v>0</v>
      </c>
      <c r="AJ162">
        <f t="shared" si="59"/>
        <v>0</v>
      </c>
      <c r="AK162">
        <f t="shared" si="60"/>
        <v>0</v>
      </c>
      <c r="AL162">
        <f t="shared" si="61"/>
        <v>0</v>
      </c>
      <c r="AM162">
        <f t="shared" si="62"/>
        <v>0</v>
      </c>
      <c r="AN162">
        <f t="shared" si="63"/>
        <v>0</v>
      </c>
      <c r="AO162">
        <f t="shared" si="64"/>
        <v>0</v>
      </c>
      <c r="AP162">
        <f t="shared" si="65"/>
        <v>0</v>
      </c>
      <c r="AQ162">
        <f t="shared" si="66"/>
        <v>87.188474640838265</v>
      </c>
    </row>
    <row r="163" spans="1:43" x14ac:dyDescent="0.25">
      <c r="A163">
        <f t="shared" si="69"/>
        <v>250</v>
      </c>
      <c r="C163">
        <f t="shared" si="68"/>
        <v>168.43911084733153</v>
      </c>
      <c r="D163">
        <f t="shared" si="68"/>
        <v>12.114589978905041</v>
      </c>
      <c r="E163">
        <f t="shared" si="68"/>
        <v>2.1852020317250758</v>
      </c>
      <c r="F163">
        <f t="shared" si="68"/>
        <v>0.65210474545903596</v>
      </c>
      <c r="G163">
        <f t="shared" si="68"/>
        <v>0.41316776447696069</v>
      </c>
      <c r="H163">
        <f t="shared" si="68"/>
        <v>9.0718513555257618E-2</v>
      </c>
      <c r="I163">
        <f t="shared" si="68"/>
        <v>0.13288065735380178</v>
      </c>
      <c r="J163">
        <f t="shared" si="68"/>
        <v>2.2462882232487751E-2</v>
      </c>
      <c r="K163">
        <f t="shared" si="68"/>
        <v>6.0523978108296761E-3</v>
      </c>
      <c r="N163">
        <f t="shared" si="48"/>
        <v>88.65216360385871</v>
      </c>
      <c r="O163">
        <f t="shared" si="49"/>
        <v>6.3760999888973906</v>
      </c>
      <c r="P163">
        <f t="shared" si="50"/>
        <v>1.1501063324868821</v>
      </c>
      <c r="Q163">
        <f t="shared" si="51"/>
        <v>0.34321302392580844</v>
      </c>
      <c r="R163">
        <f t="shared" si="52"/>
        <v>0.21745671814576878</v>
      </c>
      <c r="S163">
        <f t="shared" si="53"/>
        <v>4.7746586081714538E-2</v>
      </c>
      <c r="T163">
        <f t="shared" si="54"/>
        <v>6.9937188080948301E-2</v>
      </c>
      <c r="U163">
        <f t="shared" si="55"/>
        <v>1.1822569596046186E-2</v>
      </c>
      <c r="V163">
        <f t="shared" si="56"/>
        <v>3.185472532015619E-3</v>
      </c>
      <c r="AH163">
        <f t="shared" si="57"/>
        <v>88.65216360385871</v>
      </c>
      <c r="AI163">
        <f t="shared" si="58"/>
        <v>0</v>
      </c>
      <c r="AJ163">
        <f t="shared" si="59"/>
        <v>0</v>
      </c>
      <c r="AK163">
        <f t="shared" si="60"/>
        <v>0</v>
      </c>
      <c r="AL163">
        <f t="shared" si="61"/>
        <v>0</v>
      </c>
      <c r="AM163">
        <f t="shared" si="62"/>
        <v>0</v>
      </c>
      <c r="AN163">
        <f t="shared" si="63"/>
        <v>0</v>
      </c>
      <c r="AO163">
        <f t="shared" si="64"/>
        <v>0</v>
      </c>
      <c r="AP163">
        <f t="shared" si="65"/>
        <v>0</v>
      </c>
      <c r="AQ163">
        <f t="shared" si="66"/>
        <v>88.65216360385871</v>
      </c>
    </row>
    <row r="164" spans="1:43" x14ac:dyDescent="0.25">
      <c r="A164">
        <f t="shared" si="69"/>
        <v>251</v>
      </c>
      <c r="C164">
        <f t="shared" si="68"/>
        <v>171.24408845545889</v>
      </c>
      <c r="D164">
        <f t="shared" si="68"/>
        <v>12.467685427228822</v>
      </c>
      <c r="E164">
        <f t="shared" si="68"/>
        <v>2.2664303173737967</v>
      </c>
      <c r="F164">
        <f t="shared" si="68"/>
        <v>0.67966441451849058</v>
      </c>
      <c r="G164">
        <f t="shared" si="68"/>
        <v>0.43163143940103116</v>
      </c>
      <c r="H164">
        <f t="shared" si="68"/>
        <v>9.5409958983961499E-2</v>
      </c>
      <c r="I164">
        <f t="shared" si="68"/>
        <v>0.1394386899323877</v>
      </c>
      <c r="J164">
        <f t="shared" si="68"/>
        <v>2.3769943398329801E-2</v>
      </c>
      <c r="K164">
        <f t="shared" si="68"/>
        <v>6.4422643303732414E-3</v>
      </c>
      <c r="N164">
        <f t="shared" si="48"/>
        <v>90.128467608136262</v>
      </c>
      <c r="O164">
        <f t="shared" si="49"/>
        <v>6.5619396985414857</v>
      </c>
      <c r="P164">
        <f t="shared" si="50"/>
        <v>1.1928580617756825</v>
      </c>
      <c r="Q164">
        <f t="shared" si="51"/>
        <v>0.35771811290446875</v>
      </c>
      <c r="R164">
        <f t="shared" si="52"/>
        <v>0.22717444179001642</v>
      </c>
      <c r="S164">
        <f t="shared" si="53"/>
        <v>5.0215767886295525E-2</v>
      </c>
      <c r="T164">
        <f t="shared" si="54"/>
        <v>7.3388784174940894E-2</v>
      </c>
      <c r="U164">
        <f t="shared" si="55"/>
        <v>1.2510496525436739E-2</v>
      </c>
      <c r="V164">
        <f t="shared" si="56"/>
        <v>3.3906654370385483E-3</v>
      </c>
      <c r="AH164">
        <f t="shared" si="57"/>
        <v>90.128467608136262</v>
      </c>
      <c r="AI164">
        <f t="shared" si="58"/>
        <v>0</v>
      </c>
      <c r="AJ164">
        <f t="shared" si="59"/>
        <v>0</v>
      </c>
      <c r="AK164">
        <f t="shared" si="60"/>
        <v>0</v>
      </c>
      <c r="AL164">
        <f t="shared" si="61"/>
        <v>0</v>
      </c>
      <c r="AM164">
        <f t="shared" si="62"/>
        <v>0</v>
      </c>
      <c r="AN164">
        <f t="shared" si="63"/>
        <v>0</v>
      </c>
      <c r="AO164">
        <f t="shared" si="64"/>
        <v>0</v>
      </c>
      <c r="AP164">
        <f t="shared" si="65"/>
        <v>0</v>
      </c>
      <c r="AQ164">
        <f t="shared" si="66"/>
        <v>90.128467608136262</v>
      </c>
    </row>
    <row r="165" spans="1:43" x14ac:dyDescent="0.25">
      <c r="A165">
        <f t="shared" si="69"/>
        <v>252</v>
      </c>
      <c r="C165">
        <f t="shared" si="68"/>
        <v>174.07295834785791</v>
      </c>
      <c r="D165">
        <f t="shared" si="68"/>
        <v>12.828146984575275</v>
      </c>
      <c r="E165">
        <f t="shared" si="68"/>
        <v>2.3499972092484005</v>
      </c>
      <c r="F165">
        <f t="shared" si="68"/>
        <v>0.70815614380437342</v>
      </c>
      <c r="G165">
        <f t="shared" si="68"/>
        <v>0.45076379141224993</v>
      </c>
      <c r="H165">
        <f t="shared" si="68"/>
        <v>0.10030387257631104</v>
      </c>
      <c r="I165">
        <f t="shared" si="68"/>
        <v>0.14626444779100506</v>
      </c>
      <c r="J165">
        <f t="shared" si="68"/>
        <v>2.5141771391640644E-2</v>
      </c>
      <c r="K165">
        <f t="shared" si="68"/>
        <v>6.8538476685061746E-3</v>
      </c>
      <c r="N165">
        <f t="shared" si="48"/>
        <v>91.617346498872593</v>
      </c>
      <c r="O165">
        <f t="shared" si="49"/>
        <v>6.7516563076711975</v>
      </c>
      <c r="P165">
        <f t="shared" si="50"/>
        <v>1.2368406364465265</v>
      </c>
      <c r="Q165">
        <f t="shared" si="51"/>
        <v>0.37271375989703864</v>
      </c>
      <c r="R165">
        <f t="shared" si="52"/>
        <v>0.23724410074328944</v>
      </c>
      <c r="S165">
        <f t="shared" si="53"/>
        <v>5.2791511882268972E-2</v>
      </c>
      <c r="T165">
        <f t="shared" si="54"/>
        <v>7.6981288311055301E-2</v>
      </c>
      <c r="U165">
        <f t="shared" si="55"/>
        <v>1.3232511258758234E-2</v>
      </c>
      <c r="V165">
        <f t="shared" si="56"/>
        <v>3.6072882465821975E-3</v>
      </c>
      <c r="AH165">
        <f t="shared" si="57"/>
        <v>91.617346498872593</v>
      </c>
      <c r="AI165">
        <f t="shared" si="58"/>
        <v>0</v>
      </c>
      <c r="AJ165">
        <f t="shared" si="59"/>
        <v>0</v>
      </c>
      <c r="AK165">
        <f t="shared" si="60"/>
        <v>0</v>
      </c>
      <c r="AL165">
        <f t="shared" si="61"/>
        <v>0</v>
      </c>
      <c r="AM165">
        <f t="shared" si="62"/>
        <v>0</v>
      </c>
      <c r="AN165">
        <f t="shared" si="63"/>
        <v>0</v>
      </c>
      <c r="AO165">
        <f t="shared" si="64"/>
        <v>0</v>
      </c>
      <c r="AP165">
        <f t="shared" si="65"/>
        <v>0</v>
      </c>
      <c r="AQ165">
        <f t="shared" si="66"/>
        <v>91.617346498872593</v>
      </c>
    </row>
    <row r="166" spans="1:43" x14ac:dyDescent="0.25">
      <c r="A166">
        <f t="shared" si="69"/>
        <v>253</v>
      </c>
      <c r="C166">
        <f t="shared" si="68"/>
        <v>176.92564253006162</v>
      </c>
      <c r="D166">
        <f t="shared" si="68"/>
        <v>13.196056558704697</v>
      </c>
      <c r="E166">
        <f t="shared" si="68"/>
        <v>2.4359480042096417</v>
      </c>
      <c r="F166">
        <f t="shared" si="68"/>
        <v>0.73760276925305446</v>
      </c>
      <c r="G166">
        <f t="shared" si="68"/>
        <v>0.47058282753413272</v>
      </c>
      <c r="H166">
        <f t="shared" si="68"/>
        <v>0.10540712335464741</v>
      </c>
      <c r="I166">
        <f t="shared" si="68"/>
        <v>0.15336638571301961</v>
      </c>
      <c r="J166">
        <f t="shared" si="68"/>
        <v>2.6580978762003323E-2</v>
      </c>
      <c r="K166">
        <f t="shared" si="68"/>
        <v>7.2881573315194135E-3</v>
      </c>
      <c r="N166">
        <f t="shared" si="48"/>
        <v>93.118759226348232</v>
      </c>
      <c r="O166">
        <f t="shared" si="49"/>
        <v>6.9452929256340514</v>
      </c>
      <c r="P166">
        <f t="shared" si="50"/>
        <v>1.2820778969524431</v>
      </c>
      <c r="Q166">
        <f t="shared" si="51"/>
        <v>0.38821198381739708</v>
      </c>
      <c r="R166">
        <f t="shared" si="52"/>
        <v>0.24767517238638564</v>
      </c>
      <c r="S166">
        <f t="shared" si="53"/>
        <v>5.5477433344551276E-2</v>
      </c>
      <c r="T166">
        <f t="shared" si="54"/>
        <v>8.0719150375273482E-2</v>
      </c>
      <c r="U166">
        <f t="shared" si="55"/>
        <v>1.3989988822107013E-2</v>
      </c>
      <c r="V166">
        <f t="shared" si="56"/>
        <v>3.8358722797470599E-3</v>
      </c>
      <c r="AH166">
        <f t="shared" si="57"/>
        <v>93.118759226348232</v>
      </c>
      <c r="AI166">
        <f t="shared" si="58"/>
        <v>0</v>
      </c>
      <c r="AJ166">
        <f t="shared" si="59"/>
        <v>0</v>
      </c>
      <c r="AK166">
        <f t="shared" si="60"/>
        <v>0</v>
      </c>
      <c r="AL166">
        <f t="shared" si="61"/>
        <v>0</v>
      </c>
      <c r="AM166">
        <f t="shared" si="62"/>
        <v>0</v>
      </c>
      <c r="AN166">
        <f t="shared" si="63"/>
        <v>0</v>
      </c>
      <c r="AO166">
        <f t="shared" si="64"/>
        <v>0</v>
      </c>
      <c r="AP166">
        <f t="shared" si="65"/>
        <v>0</v>
      </c>
      <c r="AQ166">
        <f t="shared" si="66"/>
        <v>93.118759226348232</v>
      </c>
    </row>
    <row r="167" spans="1:43" x14ac:dyDescent="0.25">
      <c r="A167">
        <f t="shared" si="69"/>
        <v>254</v>
      </c>
      <c r="C167">
        <f t="shared" si="68"/>
        <v>179.80206134796055</v>
      </c>
      <c r="D167">
        <f t="shared" si="68"/>
        <v>13.571495728030412</v>
      </c>
      <c r="E167">
        <f t="shared" si="68"/>
        <v>2.5243283310349534</v>
      </c>
      <c r="F167">
        <f t="shared" si="68"/>
        <v>0.76802742949380531</v>
      </c>
      <c r="G167">
        <f t="shared" si="68"/>
        <v>0.49110684183309139</v>
      </c>
      <c r="H167">
        <f t="shared" si="68"/>
        <v>0.11072674132775639</v>
      </c>
      <c r="I167">
        <f t="shared" si="68"/>
        <v>0.1607531356387028</v>
      </c>
      <c r="J167">
        <f t="shared" si="68"/>
        <v>2.8090256745563213E-2</v>
      </c>
      <c r="K167">
        <f t="shared" si="68"/>
        <v>7.7462396029203415E-3</v>
      </c>
      <c r="N167">
        <f t="shared" si="48"/>
        <v>94.632663867347659</v>
      </c>
      <c r="O167">
        <f t="shared" si="49"/>
        <v>7.1428924884370595</v>
      </c>
      <c r="P167">
        <f t="shared" si="50"/>
        <v>1.3285938584394492</v>
      </c>
      <c r="Q167">
        <f t="shared" si="51"/>
        <v>0.40422496289147652</v>
      </c>
      <c r="R167">
        <f t="shared" si="52"/>
        <v>0.25847728517531127</v>
      </c>
      <c r="S167">
        <f t="shared" si="53"/>
        <v>5.8277232277766523E-2</v>
      </c>
      <c r="T167">
        <f t="shared" si="54"/>
        <v>8.4606913494054109E-2</v>
      </c>
      <c r="U167">
        <f t="shared" si="55"/>
        <v>1.4784345655559587E-2</v>
      </c>
      <c r="V167">
        <f t="shared" si="56"/>
        <v>4.0769682120633376E-3</v>
      </c>
      <c r="AH167">
        <f t="shared" si="57"/>
        <v>94.632663867347659</v>
      </c>
      <c r="AI167">
        <f t="shared" si="58"/>
        <v>0</v>
      </c>
      <c r="AJ167">
        <f t="shared" si="59"/>
        <v>0</v>
      </c>
      <c r="AK167">
        <f t="shared" si="60"/>
        <v>0</v>
      </c>
      <c r="AL167">
        <f t="shared" si="61"/>
        <v>0</v>
      </c>
      <c r="AM167">
        <f t="shared" si="62"/>
        <v>0</v>
      </c>
      <c r="AN167">
        <f t="shared" si="63"/>
        <v>0</v>
      </c>
      <c r="AO167">
        <f t="shared" si="64"/>
        <v>0</v>
      </c>
      <c r="AP167">
        <f t="shared" si="65"/>
        <v>0</v>
      </c>
      <c r="AQ167">
        <f t="shared" si="66"/>
        <v>94.632663867347659</v>
      </c>
    </row>
    <row r="168" spans="1:43" x14ac:dyDescent="0.25">
      <c r="A168">
        <f t="shared" si="69"/>
        <v>255</v>
      </c>
      <c r="C168">
        <f t="shared" si="68"/>
        <v>182.70213352808719</v>
      </c>
      <c r="D168">
        <f t="shared" si="68"/>
        <v>13.954545727410943</v>
      </c>
      <c r="E168">
        <f t="shared" si="68"/>
        <v>2.6151841432227436</v>
      </c>
      <c r="F168">
        <f t="shared" si="68"/>
        <v>0.79945356422852876</v>
      </c>
      <c r="G168">
        <f t="shared" si="68"/>
        <v>0.51235441523107594</v>
      </c>
      <c r="H168">
        <f t="shared" si="68"/>
        <v>0.11626991907042955</v>
      </c>
      <c r="I168">
        <f t="shared" si="68"/>
        <v>0.16843350783659466</v>
      </c>
      <c r="J168">
        <f t="shared" si="68"/>
        <v>2.9672376662201228E-2</v>
      </c>
      <c r="K168">
        <f t="shared" si="68"/>
        <v>8.2291784543267743E-3</v>
      </c>
      <c r="N168">
        <f t="shared" si="48"/>
        <v>96.159017646361676</v>
      </c>
      <c r="O168">
        <f t="shared" si="49"/>
        <v>7.3444977512689178</v>
      </c>
      <c r="P168">
        <f t="shared" si="50"/>
        <v>1.3764127069593388</v>
      </c>
      <c r="Q168">
        <f t="shared" si="51"/>
        <v>0.42076503380448882</v>
      </c>
      <c r="R168">
        <f t="shared" si="52"/>
        <v>0.26966021854267158</v>
      </c>
      <c r="S168">
        <f t="shared" si="53"/>
        <v>6.1194694247594501E-2</v>
      </c>
      <c r="T168">
        <f t="shared" si="54"/>
        <v>8.8649214650839303E-2</v>
      </c>
      <c r="U168">
        <f t="shared" si="55"/>
        <v>1.5617040348526963E-2</v>
      </c>
      <c r="V168">
        <f t="shared" si="56"/>
        <v>4.3311465549088291E-3</v>
      </c>
      <c r="AH168">
        <f t="shared" si="57"/>
        <v>96.159017646361676</v>
      </c>
      <c r="AI168">
        <f t="shared" si="58"/>
        <v>0</v>
      </c>
      <c r="AJ168">
        <f t="shared" si="59"/>
        <v>0</v>
      </c>
      <c r="AK168">
        <f t="shared" si="60"/>
        <v>0</v>
      </c>
      <c r="AL168">
        <f t="shared" si="61"/>
        <v>0</v>
      </c>
      <c r="AM168">
        <f t="shared" si="62"/>
        <v>0</v>
      </c>
      <c r="AN168">
        <f t="shared" si="63"/>
        <v>0</v>
      </c>
      <c r="AO168">
        <f t="shared" si="64"/>
        <v>0</v>
      </c>
      <c r="AP168">
        <f t="shared" si="65"/>
        <v>0</v>
      </c>
      <c r="AQ168">
        <f t="shared" si="66"/>
        <v>96.159017646361676</v>
      </c>
    </row>
    <row r="169" spans="1:43" x14ac:dyDescent="0.25">
      <c r="A169">
        <f t="shared" si="69"/>
        <v>256</v>
      </c>
      <c r="C169">
        <f t="shared" si="68"/>
        <v>185.62577621747246</v>
      </c>
      <c r="D169">
        <f t="shared" si="68"/>
        <v>14.345287434209256</v>
      </c>
      <c r="E169">
        <f t="shared" si="68"/>
        <v>2.708561711722338</v>
      </c>
      <c r="F169">
        <f t="shared" si="68"/>
        <v>0.83190491251566978</v>
      </c>
      <c r="G169">
        <f t="shared" si="68"/>
        <v>0.53434441522781984</v>
      </c>
      <c r="H169">
        <f t="shared" si="68"/>
        <v>0.12204401326770807</v>
      </c>
      <c r="I169">
        <f t="shared" si="68"/>
        <v>0.17641649202799292</v>
      </c>
      <c r="J169">
        <f t="shared" si="68"/>
        <v>3.1330191309909439E-2</v>
      </c>
      <c r="K169">
        <f t="shared" si="68"/>
        <v>8.7380964644143584E-3</v>
      </c>
      <c r="N169">
        <f t="shared" si="48"/>
        <v>97.697776956564454</v>
      </c>
      <c r="O169">
        <f t="shared" si="49"/>
        <v>7.5501512811627665</v>
      </c>
      <c r="P169">
        <f t="shared" si="50"/>
        <v>1.4255587956433358</v>
      </c>
      <c r="Q169">
        <f t="shared" si="51"/>
        <v>0.43784469079772098</v>
      </c>
      <c r="R169">
        <f t="shared" si="52"/>
        <v>0.28123390275148413</v>
      </c>
      <c r="S169">
        <f t="shared" si="53"/>
        <v>6.4233691193530562E-2</v>
      </c>
      <c r="T169">
        <f t="shared" si="54"/>
        <v>9.2850785277891021E-2</v>
      </c>
      <c r="U169">
        <f t="shared" si="55"/>
        <v>1.6489574373636549E-2</v>
      </c>
      <c r="V169">
        <f t="shared" si="56"/>
        <v>4.5989981391654517E-3</v>
      </c>
      <c r="AH169">
        <f t="shared" si="57"/>
        <v>97.697776956564454</v>
      </c>
      <c r="AI169">
        <f t="shared" si="58"/>
        <v>0</v>
      </c>
      <c r="AJ169">
        <f t="shared" si="59"/>
        <v>0</v>
      </c>
      <c r="AK169">
        <f t="shared" si="60"/>
        <v>0</v>
      </c>
      <c r="AL169">
        <f t="shared" si="61"/>
        <v>0</v>
      </c>
      <c r="AM169">
        <f t="shared" si="62"/>
        <v>0</v>
      </c>
      <c r="AN169">
        <f t="shared" si="63"/>
        <v>0</v>
      </c>
      <c r="AO169">
        <f t="shared" si="64"/>
        <v>0</v>
      </c>
      <c r="AP169">
        <f t="shared" si="65"/>
        <v>0</v>
      </c>
      <c r="AQ169">
        <f t="shared" si="66"/>
        <v>97.697776956564454</v>
      </c>
    </row>
    <row r="170" spans="1:43" x14ac:dyDescent="0.25">
      <c r="A170">
        <f t="shared" si="69"/>
        <v>257</v>
      </c>
      <c r="C170">
        <f t="shared" si="68"/>
        <v>188.57290502306657</v>
      </c>
      <c r="D170">
        <f t="shared" si="68"/>
        <v>14.743801354620638</v>
      </c>
      <c r="E170">
        <f t="shared" si="68"/>
        <v>2.8045076175937718</v>
      </c>
      <c r="F170">
        <f t="shared" si="68"/>
        <v>0.86540551095974849</v>
      </c>
      <c r="G170">
        <f t="shared" si="68"/>
        <v>0.55709599553323208</v>
      </c>
      <c r="H170">
        <f t="shared" si="68"/>
        <v>0.1280565462230209</v>
      </c>
      <c r="I170">
        <f t="shared" si="68"/>
        <v>0.18471125846405853</v>
      </c>
      <c r="J170">
        <f t="shared" si="68"/>
        <v>3.3066636355691861E-2</v>
      </c>
      <c r="K170">
        <f t="shared" si="68"/>
        <v>9.2741557455955602E-3</v>
      </c>
      <c r="N170">
        <f t="shared" si="48"/>
        <v>99.24889738056136</v>
      </c>
      <c r="O170">
        <f t="shared" si="49"/>
        <v>7.7598954498003359</v>
      </c>
      <c r="P170">
        <f t="shared" si="50"/>
        <v>1.4760566408388274</v>
      </c>
      <c r="Q170">
        <f t="shared" si="51"/>
        <v>0.45547658471565711</v>
      </c>
      <c r="R170">
        <f t="shared" si="52"/>
        <v>0.29320841870170111</v>
      </c>
      <c r="S170">
        <f t="shared" si="53"/>
        <v>6.7398182222642586E-2</v>
      </c>
      <c r="T170">
        <f t="shared" si="54"/>
        <v>9.7216451823188707E-2</v>
      </c>
      <c r="U170">
        <f t="shared" si="55"/>
        <v>1.7403492818785192E-2</v>
      </c>
      <c r="V170">
        <f t="shared" si="56"/>
        <v>4.8811346029450321E-3</v>
      </c>
      <c r="AH170">
        <f t="shared" si="57"/>
        <v>99.24889738056136</v>
      </c>
      <c r="AI170">
        <f t="shared" si="58"/>
        <v>0</v>
      </c>
      <c r="AJ170">
        <f t="shared" si="59"/>
        <v>0</v>
      </c>
      <c r="AK170">
        <f t="shared" si="60"/>
        <v>0</v>
      </c>
      <c r="AL170">
        <f t="shared" si="61"/>
        <v>0</v>
      </c>
      <c r="AM170">
        <f t="shared" si="62"/>
        <v>0</v>
      </c>
      <c r="AN170">
        <f t="shared" si="63"/>
        <v>0</v>
      </c>
      <c r="AO170">
        <f t="shared" si="64"/>
        <v>0</v>
      </c>
      <c r="AP170">
        <f t="shared" si="65"/>
        <v>0</v>
      </c>
      <c r="AQ170">
        <f t="shared" si="66"/>
        <v>99.24889738056136</v>
      </c>
    </row>
    <row r="171" spans="1:43" x14ac:dyDescent="0.25">
      <c r="A171">
        <f t="shared" si="69"/>
        <v>258</v>
      </c>
      <c r="C171">
        <f t="shared" si="68"/>
        <v>191.54343405072149</v>
      </c>
      <c r="D171">
        <f t="shared" si="68"/>
        <v>15.150167610270282</v>
      </c>
      <c r="E171">
        <f t="shared" si="68"/>
        <v>2.9030687446016654</v>
      </c>
      <c r="F171">
        <f t="shared" si="68"/>
        <v>0.89997969180803805</v>
      </c>
      <c r="G171">
        <f t="shared" si="68"/>
        <v>0.58062859561054636</v>
      </c>
      <c r="H171">
        <f t="shared" si="68"/>
        <v>0.13431520732945554</v>
      </c>
      <c r="I171">
        <f t="shared" si="68"/>
        <v>0.19332715895506203</v>
      </c>
      <c r="J171">
        <f t="shared" si="68"/>
        <v>3.4884731722317749E-2</v>
      </c>
      <c r="K171">
        <f t="shared" si="68"/>
        <v>9.8385588781024561E-3</v>
      </c>
      <c r="N171">
        <f t="shared" si="48"/>
        <v>100.81233371090605</v>
      </c>
      <c r="O171">
        <f t="shared" si="49"/>
        <v>7.9737724264580434</v>
      </c>
      <c r="P171">
        <f t="shared" si="50"/>
        <v>1.5279309182114029</v>
      </c>
      <c r="Q171">
        <f t="shared" si="51"/>
        <v>0.47367352200423057</v>
      </c>
      <c r="R171">
        <f t="shared" si="52"/>
        <v>0.30559399768976125</v>
      </c>
      <c r="S171">
        <f t="shared" si="53"/>
        <v>7.0692214383923965E-2</v>
      </c>
      <c r="T171">
        <f t="shared" si="54"/>
        <v>0.10175113629213792</v>
      </c>
      <c r="U171">
        <f t="shared" si="55"/>
        <v>1.8360385117009343E-2</v>
      </c>
      <c r="V171">
        <f t="shared" si="56"/>
        <v>5.178188883211819E-3</v>
      </c>
      <c r="AH171">
        <f t="shared" si="57"/>
        <v>100.81233371090605</v>
      </c>
      <c r="AI171">
        <f t="shared" si="58"/>
        <v>0</v>
      </c>
      <c r="AJ171">
        <f t="shared" si="59"/>
        <v>0</v>
      </c>
      <c r="AK171">
        <f t="shared" si="60"/>
        <v>0</v>
      </c>
      <c r="AL171">
        <f t="shared" si="61"/>
        <v>0</v>
      </c>
      <c r="AM171">
        <f t="shared" si="62"/>
        <v>0</v>
      </c>
      <c r="AN171">
        <f t="shared" si="63"/>
        <v>0</v>
      </c>
      <c r="AO171">
        <f t="shared" si="64"/>
        <v>0</v>
      </c>
      <c r="AP171">
        <f t="shared" si="65"/>
        <v>0</v>
      </c>
      <c r="AQ171">
        <f t="shared" si="66"/>
        <v>100.81233371090605</v>
      </c>
    </row>
    <row r="172" spans="1:43" x14ac:dyDescent="0.25">
      <c r="A172">
        <f t="shared" si="69"/>
        <v>259</v>
      </c>
      <c r="C172">
        <f t="shared" si="68"/>
        <v>194.53727594373157</v>
      </c>
      <c r="D172">
        <f t="shared" si="68"/>
        <v>15.564465925081432</v>
      </c>
      <c r="E172">
        <f t="shared" si="68"/>
        <v>3.0042922717472824</v>
      </c>
      <c r="F172">
        <f t="shared" si="68"/>
        <v>0.93565208095589503</v>
      </c>
      <c r="G172">
        <f t="shared" si="68"/>
        <v>0.60496194013086591</v>
      </c>
      <c r="H172">
        <f t="shared" si="68"/>
        <v>0.14082785450342897</v>
      </c>
      <c r="I172">
        <f t="shared" si="68"/>
        <v>0.20227372785132886</v>
      </c>
      <c r="J172">
        <f t="shared" si="68"/>
        <v>3.6787582970256742E-2</v>
      </c>
      <c r="K172">
        <f t="shared" si="68"/>
        <v>1.0432549851137979E-2</v>
      </c>
      <c r="N172">
        <f t="shared" si="48"/>
        <v>102.38803997038504</v>
      </c>
      <c r="O172">
        <f t="shared" si="49"/>
        <v>8.1918241710954902</v>
      </c>
      <c r="P172">
        <f t="shared" si="50"/>
        <v>1.5812064588143593</v>
      </c>
      <c r="Q172">
        <f t="shared" si="51"/>
        <v>0.49244846366099743</v>
      </c>
      <c r="R172">
        <f t="shared" si="52"/>
        <v>0.31840102112150837</v>
      </c>
      <c r="S172">
        <f t="shared" si="53"/>
        <v>7.4119923422857351E-2</v>
      </c>
      <c r="T172">
        <f t="shared" si="54"/>
        <v>0.1064598567638573</v>
      </c>
      <c r="U172">
        <f t="shared" si="55"/>
        <v>1.9361885773819337E-2</v>
      </c>
      <c r="V172">
        <f t="shared" si="56"/>
        <v>5.490815711125252E-3</v>
      </c>
      <c r="AH172">
        <f t="shared" si="57"/>
        <v>102.38803997038504</v>
      </c>
      <c r="AI172">
        <f t="shared" si="58"/>
        <v>0</v>
      </c>
      <c r="AJ172">
        <f t="shared" si="59"/>
        <v>0</v>
      </c>
      <c r="AK172">
        <f t="shared" si="60"/>
        <v>0</v>
      </c>
      <c r="AL172">
        <f t="shared" si="61"/>
        <v>0</v>
      </c>
      <c r="AM172">
        <f t="shared" si="62"/>
        <v>0</v>
      </c>
      <c r="AN172">
        <f t="shared" si="63"/>
        <v>0</v>
      </c>
      <c r="AO172">
        <f t="shared" si="64"/>
        <v>0</v>
      </c>
      <c r="AP172">
        <f t="shared" si="65"/>
        <v>0</v>
      </c>
      <c r="AQ172">
        <f t="shared" si="66"/>
        <v>102.38803997038504</v>
      </c>
    </row>
    <row r="173" spans="1:43" x14ac:dyDescent="0.25">
      <c r="A173">
        <f t="shared" si="69"/>
        <v>260</v>
      </c>
      <c r="C173">
        <f t="shared" si="68"/>
        <v>197.55434192092568</v>
      </c>
      <c r="D173">
        <f t="shared" si="68"/>
        <v>15.986775612415002</v>
      </c>
      <c r="E173">
        <f t="shared" si="68"/>
        <v>3.108225665742999</v>
      </c>
      <c r="F173">
        <f t="shared" si="68"/>
        <v>0.97244759586233742</v>
      </c>
      <c r="G173">
        <f t="shared" si="68"/>
        <v>0.63011603833980512</v>
      </c>
      <c r="H173">
        <f t="shared" si="68"/>
        <v>0.14760251558005816</v>
      </c>
      <c r="I173">
        <f t="shared" si="68"/>
        <v>0.21156068297547542</v>
      </c>
      <c r="J173">
        <f t="shared" si="68"/>
        <v>3.8778382674129669E-2</v>
      </c>
      <c r="K173">
        <f t="shared" si="68"/>
        <v>1.1057415010754832E-2</v>
      </c>
      <c r="N173">
        <f t="shared" si="48"/>
        <v>103.97596943206615</v>
      </c>
      <c r="O173">
        <f t="shared" si="49"/>
        <v>8.4140924275868443</v>
      </c>
      <c r="P173">
        <f t="shared" si="50"/>
        <v>1.6359082451278943</v>
      </c>
      <c r="Q173">
        <f t="shared" si="51"/>
        <v>0.51181452413807238</v>
      </c>
      <c r="R173">
        <f t="shared" si="52"/>
        <v>0.33164002017884481</v>
      </c>
      <c r="S173">
        <f t="shared" si="53"/>
        <v>7.7685534515820082E-2</v>
      </c>
      <c r="T173">
        <f t="shared" si="54"/>
        <v>0.11134772788182917</v>
      </c>
      <c r="U173">
        <f t="shared" si="55"/>
        <v>2.0409675091647195E-2</v>
      </c>
      <c r="V173">
        <f t="shared" si="56"/>
        <v>5.8196921109235963E-3</v>
      </c>
      <c r="AH173">
        <f t="shared" si="57"/>
        <v>103.97596943206615</v>
      </c>
      <c r="AI173">
        <f t="shared" si="58"/>
        <v>0</v>
      </c>
      <c r="AJ173">
        <f t="shared" si="59"/>
        <v>0</v>
      </c>
      <c r="AK173">
        <f t="shared" si="60"/>
        <v>0</v>
      </c>
      <c r="AL173">
        <f t="shared" si="61"/>
        <v>0</v>
      </c>
      <c r="AM173">
        <f t="shared" si="62"/>
        <v>0</v>
      </c>
      <c r="AN173">
        <f t="shared" si="63"/>
        <v>0</v>
      </c>
      <c r="AO173">
        <f t="shared" si="64"/>
        <v>0</v>
      </c>
      <c r="AP173">
        <f t="shared" si="65"/>
        <v>0</v>
      </c>
      <c r="AQ173">
        <f t="shared" si="66"/>
        <v>103.97596943206615</v>
      </c>
    </row>
    <row r="174" spans="1:43" x14ac:dyDescent="0.25">
      <c r="A174">
        <f t="shared" si="69"/>
        <v>261</v>
      </c>
      <c r="C174">
        <f t="shared" si="68"/>
        <v>200.59454181431005</v>
      </c>
      <c r="D174">
        <f t="shared" si="68"/>
        <v>16.417175562480921</v>
      </c>
      <c r="E174">
        <f t="shared" si="68"/>
        <v>3.2149166734331516</v>
      </c>
      <c r="F174">
        <f t="shared" si="68"/>
        <v>1.0103914433774579</v>
      </c>
      <c r="G174">
        <f t="shared" si="68"/>
        <v>0.65611118333697749</v>
      </c>
      <c r="H174">
        <f t="shared" si="68"/>
        <v>0.15464738966955285</v>
      </c>
      <c r="I174">
        <f t="shared" si="68"/>
        <v>0.22119792650556774</v>
      </c>
      <c r="J174">
        <f t="shared" si="68"/>
        <v>4.0860411793010705E-2</v>
      </c>
      <c r="K174">
        <f t="shared" si="68"/>
        <v>1.171448401411531E-2</v>
      </c>
      <c r="N174">
        <f t="shared" si="48"/>
        <v>105.57607463911056</v>
      </c>
      <c r="O174">
        <f t="shared" si="49"/>
        <v>8.6406187170952222</v>
      </c>
      <c r="P174">
        <f t="shared" si="50"/>
        <v>1.6920614070700799</v>
      </c>
      <c r="Q174">
        <f t="shared" si="51"/>
        <v>0.53178497019866211</v>
      </c>
      <c r="R174">
        <f t="shared" si="52"/>
        <v>0.34532167544051451</v>
      </c>
      <c r="S174">
        <f t="shared" si="53"/>
        <v>8.139336298397519E-2</v>
      </c>
      <c r="T174">
        <f t="shared" si="54"/>
        <v>0.11641996131871987</v>
      </c>
      <c r="U174">
        <f t="shared" si="55"/>
        <v>2.1505479891058266E-2</v>
      </c>
      <c r="V174">
        <f t="shared" si="56"/>
        <v>6.1655179021659528E-3</v>
      </c>
      <c r="AH174">
        <f t="shared" si="57"/>
        <v>105.57607463911056</v>
      </c>
      <c r="AI174">
        <f t="shared" si="58"/>
        <v>0</v>
      </c>
      <c r="AJ174">
        <f t="shared" si="59"/>
        <v>0</v>
      </c>
      <c r="AK174">
        <f t="shared" si="60"/>
        <v>0</v>
      </c>
      <c r="AL174">
        <f t="shared" si="61"/>
        <v>0</v>
      </c>
      <c r="AM174">
        <f t="shared" si="62"/>
        <v>0</v>
      </c>
      <c r="AN174">
        <f t="shared" si="63"/>
        <v>0</v>
      </c>
      <c r="AO174">
        <f t="shared" si="64"/>
        <v>0</v>
      </c>
      <c r="AP174">
        <f t="shared" si="65"/>
        <v>0</v>
      </c>
      <c r="AQ174">
        <f t="shared" si="66"/>
        <v>105.57607463911056</v>
      </c>
    </row>
    <row r="175" spans="1:43" x14ac:dyDescent="0.25">
      <c r="A175">
        <f t="shared" si="69"/>
        <v>262</v>
      </c>
      <c r="C175">
        <f t="shared" si="68"/>
        <v>203.65778410625879</v>
      </c>
      <c r="D175">
        <f t="shared" si="68"/>
        <v>16.855744230021841</v>
      </c>
      <c r="E175">
        <f t="shared" si="68"/>
        <v>3.3244133141653185</v>
      </c>
      <c r="F175">
        <f t="shared" si="68"/>
        <v>1.0495091174833135</v>
      </c>
      <c r="G175">
        <f t="shared" si="68"/>
        <v>0.68296795126910836</v>
      </c>
      <c r="H175">
        <f t="shared" si="68"/>
        <v>0.1619708484739851</v>
      </c>
      <c r="I175">
        <f t="shared" si="68"/>
        <v>0.23119554580885734</v>
      </c>
      <c r="J175">
        <f t="shared" si="68"/>
        <v>4.3037041033924001E-2</v>
      </c>
      <c r="K175">
        <f t="shared" si="68"/>
        <v>1.2405130789778732E-2</v>
      </c>
      <c r="N175">
        <f t="shared" si="48"/>
        <v>107.18830742434673</v>
      </c>
      <c r="O175">
        <f t="shared" si="49"/>
        <v>8.8714443315904425</v>
      </c>
      <c r="P175">
        <f t="shared" si="50"/>
        <v>1.7496912179817468</v>
      </c>
      <c r="Q175">
        <f t="shared" si="51"/>
        <v>0.55237321972805975</v>
      </c>
      <c r="R175">
        <f t="shared" si="52"/>
        <v>0.3594568164574255</v>
      </c>
      <c r="S175">
        <f t="shared" si="53"/>
        <v>8.5247814986307957E-2</v>
      </c>
      <c r="T175">
        <f t="shared" si="54"/>
        <v>0.12168186621518808</v>
      </c>
      <c r="U175">
        <f t="shared" si="55"/>
        <v>2.2651074228381054E-2</v>
      </c>
      <c r="V175">
        <f t="shared" si="56"/>
        <v>6.5290162051467012E-3</v>
      </c>
      <c r="AH175">
        <f t="shared" si="57"/>
        <v>107.18830742434673</v>
      </c>
      <c r="AI175">
        <f t="shared" si="58"/>
        <v>0</v>
      </c>
      <c r="AJ175">
        <f t="shared" si="59"/>
        <v>0</v>
      </c>
      <c r="AK175">
        <f t="shared" si="60"/>
        <v>0</v>
      </c>
      <c r="AL175">
        <f t="shared" si="61"/>
        <v>0</v>
      </c>
      <c r="AM175">
        <f t="shared" si="62"/>
        <v>0</v>
      </c>
      <c r="AN175">
        <f t="shared" si="63"/>
        <v>0</v>
      </c>
      <c r="AO175">
        <f t="shared" si="64"/>
        <v>0</v>
      </c>
      <c r="AP175">
        <f t="shared" si="65"/>
        <v>0</v>
      </c>
      <c r="AQ175">
        <f t="shared" si="66"/>
        <v>107.18830742434673</v>
      </c>
    </row>
    <row r="176" spans="1:43" x14ac:dyDescent="0.25">
      <c r="A176">
        <f t="shared" si="69"/>
        <v>263</v>
      </c>
      <c r="C176">
        <f t="shared" si="68"/>
        <v>206.74397596624715</v>
      </c>
      <c r="D176">
        <f t="shared" si="68"/>
        <v>17.302559622269371</v>
      </c>
      <c r="E176">
        <f t="shared" si="68"/>
        <v>3.4367638721161065</v>
      </c>
      <c r="F176">
        <f t="shared" si="68"/>
        <v>1.0898263969499509</v>
      </c>
      <c r="G176">
        <f t="shared" si="68"/>
        <v>0.71070720043761182</v>
      </c>
      <c r="H176">
        <f t="shared" si="68"/>
        <v>0.1695814375638226</v>
      </c>
      <c r="I176">
        <f t="shared" si="68"/>
        <v>0.24156381422579903</v>
      </c>
      <c r="J176">
        <f t="shared" si="68"/>
        <v>4.5311732207879978E-2</v>
      </c>
      <c r="K176">
        <f t="shared" si="68"/>
        <v>1.3130774503658984E-2</v>
      </c>
      <c r="N176">
        <f t="shared" si="48"/>
        <v>108.81261892960377</v>
      </c>
      <c r="O176">
        <f t="shared" si="49"/>
        <v>9.1066103275101948</v>
      </c>
      <c r="P176">
        <f t="shared" si="50"/>
        <v>1.8088230905874245</v>
      </c>
      <c r="Q176">
        <f t="shared" si="51"/>
        <v>0.57359284049997417</v>
      </c>
      <c r="R176">
        <f t="shared" si="52"/>
        <v>0.37405642128295363</v>
      </c>
      <c r="S176">
        <f t="shared" si="53"/>
        <v>8.925338819148558E-2</v>
      </c>
      <c r="T176">
        <f t="shared" si="54"/>
        <v>0.1271388495925258</v>
      </c>
      <c r="U176">
        <f t="shared" si="55"/>
        <v>2.3848280109410515E-2</v>
      </c>
      <c r="V176">
        <f t="shared" si="56"/>
        <v>6.9109339492942025E-3</v>
      </c>
      <c r="AH176">
        <f t="shared" si="57"/>
        <v>108.81261892960377</v>
      </c>
      <c r="AI176">
        <f t="shared" si="58"/>
        <v>0</v>
      </c>
      <c r="AJ176">
        <f t="shared" si="59"/>
        <v>0</v>
      </c>
      <c r="AK176">
        <f t="shared" si="60"/>
        <v>0</v>
      </c>
      <c r="AL176">
        <f t="shared" si="61"/>
        <v>0</v>
      </c>
      <c r="AM176">
        <f t="shared" si="62"/>
        <v>0</v>
      </c>
      <c r="AN176">
        <f t="shared" si="63"/>
        <v>0</v>
      </c>
      <c r="AO176">
        <f t="shared" si="64"/>
        <v>0</v>
      </c>
      <c r="AP176">
        <f t="shared" si="65"/>
        <v>0</v>
      </c>
      <c r="AQ176">
        <f t="shared" si="66"/>
        <v>108.81261892960377</v>
      </c>
    </row>
    <row r="177" spans="1:43" x14ac:dyDescent="0.25">
      <c r="A177">
        <f t="shared" si="69"/>
        <v>264</v>
      </c>
      <c r="C177">
        <f t="shared" si="68"/>
        <v>209.85302328712837</v>
      </c>
      <c r="D177">
        <f t="shared" si="68"/>
        <v>17.757699287172606</v>
      </c>
      <c r="E177">
        <f t="shared" si="68"/>
        <v>3.5520168885751975</v>
      </c>
      <c r="F177">
        <f t="shared" si="68"/>
        <v>1.1313693429082685</v>
      </c>
      <c r="G177">
        <f t="shared" si="68"/>
        <v>0.73935007032150557</v>
      </c>
      <c r="H177">
        <f t="shared" si="68"/>
        <v>0.17748787761363519</v>
      </c>
      <c r="I177">
        <f t="shared" si="68"/>
        <v>0.25231319180407158</v>
      </c>
      <c r="J177">
        <f t="shared" si="68"/>
        <v>4.76880395778045E-2</v>
      </c>
      <c r="K177">
        <f t="shared" si="68"/>
        <v>1.3892880530289434E-2</v>
      </c>
      <c r="N177">
        <f t="shared" si="48"/>
        <v>110.4489596248044</v>
      </c>
      <c r="O177">
        <f t="shared" si="49"/>
        <v>9.3461575195645299</v>
      </c>
      <c r="P177">
        <f t="shared" si="50"/>
        <v>1.8694825729343145</v>
      </c>
      <c r="Q177">
        <f t="shared" si="51"/>
        <v>0.59545754889908875</v>
      </c>
      <c r="R177">
        <f t="shared" si="52"/>
        <v>0.38913161595868717</v>
      </c>
      <c r="S177">
        <f t="shared" si="53"/>
        <v>9.3414672428229054E-2</v>
      </c>
      <c r="T177">
        <f t="shared" si="54"/>
        <v>0.13279641673898504</v>
      </c>
      <c r="U177">
        <f t="shared" si="55"/>
        <v>2.5098968198844475E-2</v>
      </c>
      <c r="V177">
        <f t="shared" si="56"/>
        <v>7.3120423843628605E-3</v>
      </c>
      <c r="AH177">
        <f t="shared" si="57"/>
        <v>110.4489596248044</v>
      </c>
      <c r="AI177">
        <f t="shared" si="58"/>
        <v>0</v>
      </c>
      <c r="AJ177">
        <f t="shared" si="59"/>
        <v>0</v>
      </c>
      <c r="AK177">
        <f t="shared" si="60"/>
        <v>0</v>
      </c>
      <c r="AL177">
        <f t="shared" si="61"/>
        <v>0</v>
      </c>
      <c r="AM177">
        <f t="shared" si="62"/>
        <v>0</v>
      </c>
      <c r="AN177">
        <f t="shared" si="63"/>
        <v>0</v>
      </c>
      <c r="AO177">
        <f t="shared" si="64"/>
        <v>0</v>
      </c>
      <c r="AP177">
        <f t="shared" si="65"/>
        <v>0</v>
      </c>
      <c r="AQ177">
        <f t="shared" si="66"/>
        <v>110.4489596248044</v>
      </c>
    </row>
    <row r="178" spans="1:43" x14ac:dyDescent="0.25">
      <c r="A178">
        <f t="shared" si="69"/>
        <v>265</v>
      </c>
      <c r="C178">
        <f t="shared" si="68"/>
        <v>212.98483072095021</v>
      </c>
      <c r="D178">
        <f t="shared" si="68"/>
        <v>18.221240301899101</v>
      </c>
      <c r="E178">
        <f t="shared" si="68"/>
        <v>3.6702211541917302</v>
      </c>
      <c r="F178">
        <f t="shared" si="68"/>
        <v>1.1741642963414085</v>
      </c>
      <c r="G178">
        <f t="shared" si="68"/>
        <v>0.76891798051657523</v>
      </c>
      <c r="H178">
        <f t="shared" si="68"/>
        <v>0.18569906559641772</v>
      </c>
      <c r="I178">
        <f t="shared" si="68"/>
        <v>0.26345432598236668</v>
      </c>
      <c r="J178">
        <f t="shared" si="68"/>
        <v>5.0169611197717963E-2</v>
      </c>
      <c r="K178">
        <f t="shared" si="68"/>
        <v>1.4692961429026754E-2</v>
      </c>
      <c r="N178">
        <f t="shared" si="48"/>
        <v>112.09727932681591</v>
      </c>
      <c r="O178">
        <f t="shared" si="49"/>
        <v>9.5901264746837374</v>
      </c>
      <c r="P178">
        <f t="shared" si="50"/>
        <v>1.9316953443114371</v>
      </c>
      <c r="Q178">
        <f t="shared" si="51"/>
        <v>0.61798120860074135</v>
      </c>
      <c r="R178">
        <f t="shared" si="52"/>
        <v>0.40469367395609224</v>
      </c>
      <c r="S178">
        <f t="shared" si="53"/>
        <v>9.7736350313904069E-2</v>
      </c>
      <c r="T178">
        <f t="shared" si="54"/>
        <v>0.13866017156966667</v>
      </c>
      <c r="U178">
        <f t="shared" si="55"/>
        <v>2.6405058525114718E-2</v>
      </c>
      <c r="V178">
        <f t="shared" si="56"/>
        <v>7.7331375942246081E-3</v>
      </c>
      <c r="AH178">
        <f t="shared" si="57"/>
        <v>112.09727932681591</v>
      </c>
      <c r="AI178">
        <f t="shared" si="58"/>
        <v>0</v>
      </c>
      <c r="AJ178">
        <f t="shared" si="59"/>
        <v>0</v>
      </c>
      <c r="AK178">
        <f t="shared" si="60"/>
        <v>0</v>
      </c>
      <c r="AL178">
        <f t="shared" si="61"/>
        <v>0</v>
      </c>
      <c r="AM178">
        <f t="shared" si="62"/>
        <v>0</v>
      </c>
      <c r="AN178">
        <f t="shared" si="63"/>
        <v>0</v>
      </c>
      <c r="AO178">
        <f t="shared" si="64"/>
        <v>0</v>
      </c>
      <c r="AP178">
        <f t="shared" si="65"/>
        <v>0</v>
      </c>
      <c r="AQ178">
        <f t="shared" si="66"/>
        <v>112.09727932681591</v>
      </c>
    </row>
    <row r="179" spans="1:43" x14ac:dyDescent="0.25">
      <c r="A179">
        <f t="shared" si="69"/>
        <v>266</v>
      </c>
      <c r="C179">
        <f t="shared" ref="C179:K207" si="70">C$5/100*EXP(5.372697*(1+C$8)*(1-(C$2+273.15)/$A179))</f>
        <v>216.13930171431096</v>
      </c>
      <c r="D179">
        <f t="shared" si="70"/>
        <v>18.693259261607725</v>
      </c>
      <c r="E179">
        <f t="shared" si="70"/>
        <v>3.791425701186661</v>
      </c>
      <c r="F179">
        <f t="shared" si="70"/>
        <v>1.2182378754964467</v>
      </c>
      <c r="G179">
        <f t="shared" si="70"/>
        <v>0.7994326295917441</v>
      </c>
      <c r="H179">
        <f t="shared" si="70"/>
        <v>0.19422407593600283</v>
      </c>
      <c r="I179">
        <f t="shared" si="70"/>
        <v>0.27499805222374246</v>
      </c>
      <c r="J179">
        <f t="shared" si="70"/>
        <v>5.2760190242529335E-2</v>
      </c>
      <c r="K179">
        <f t="shared" si="70"/>
        <v>1.5532577924822598E-2</v>
      </c>
      <c r="N179">
        <f t="shared" si="48"/>
        <v>113.7575272180584</v>
      </c>
      <c r="O179">
        <f t="shared" si="49"/>
        <v>9.8385575061093302</v>
      </c>
      <c r="P179">
        <f t="shared" si="50"/>
        <v>1.9954872111508744</v>
      </c>
      <c r="Q179">
        <f t="shared" si="51"/>
        <v>0.64117782920865618</v>
      </c>
      <c r="R179">
        <f t="shared" si="52"/>
        <v>0.42075401557460218</v>
      </c>
      <c r="S179">
        <f t="shared" si="53"/>
        <v>0.10222319786105412</v>
      </c>
      <c r="T179">
        <f t="shared" si="54"/>
        <v>0.14473581695986446</v>
      </c>
      <c r="U179">
        <f t="shared" si="55"/>
        <v>2.7768521180278598E-2</v>
      </c>
      <c r="V179">
        <f t="shared" si="56"/>
        <v>8.1750410130645261E-3</v>
      </c>
      <c r="AH179">
        <f t="shared" si="57"/>
        <v>113.7575272180584</v>
      </c>
      <c r="AI179">
        <f t="shared" si="58"/>
        <v>0</v>
      </c>
      <c r="AJ179">
        <f t="shared" si="59"/>
        <v>0</v>
      </c>
      <c r="AK179">
        <f t="shared" si="60"/>
        <v>0</v>
      </c>
      <c r="AL179">
        <f t="shared" si="61"/>
        <v>0</v>
      </c>
      <c r="AM179">
        <f t="shared" si="62"/>
        <v>0</v>
      </c>
      <c r="AN179">
        <f t="shared" si="63"/>
        <v>0</v>
      </c>
      <c r="AO179">
        <f t="shared" si="64"/>
        <v>0</v>
      </c>
      <c r="AP179">
        <f t="shared" si="65"/>
        <v>0</v>
      </c>
      <c r="AQ179">
        <f t="shared" si="66"/>
        <v>113.7575272180584</v>
      </c>
    </row>
    <row r="180" spans="1:43" x14ac:dyDescent="0.25">
      <c r="A180">
        <f t="shared" si="69"/>
        <v>267</v>
      </c>
      <c r="C180">
        <f t="shared" si="70"/>
        <v>219.31633854325258</v>
      </c>
      <c r="D180">
        <f t="shared" si="70"/>
        <v>19.173832268493189</v>
      </c>
      <c r="E180">
        <f t="shared" si="70"/>
        <v>3.9156797955349929</v>
      </c>
      <c r="F180">
        <f t="shared" si="70"/>
        <v>1.2636169732181117</v>
      </c>
      <c r="G180">
        <f t="shared" si="70"/>
        <v>0.83091599386363102</v>
      </c>
      <c r="H180">
        <f t="shared" si="70"/>
        <v>0.20307216161706085</v>
      </c>
      <c r="I180">
        <f t="shared" si="70"/>
        <v>0.28695539459836822</v>
      </c>
      <c r="J180">
        <f t="shared" si="70"/>
        <v>5.5463616327816871E-2</v>
      </c>
      <c r="K180">
        <f t="shared" si="70"/>
        <v>1.6413339893186246E-2</v>
      </c>
      <c r="N180">
        <f t="shared" si="48"/>
        <v>115.42965186486978</v>
      </c>
      <c r="O180">
        <f t="shared" si="49"/>
        <v>10.091490667627994</v>
      </c>
      <c r="P180">
        <f t="shared" si="50"/>
        <v>2.0608841029131542</v>
      </c>
      <c r="Q180">
        <f t="shared" si="51"/>
        <v>0.66506156485163781</v>
      </c>
      <c r="R180">
        <f t="shared" si="52"/>
        <v>0.43732420729664795</v>
      </c>
      <c r="S180">
        <f t="shared" si="53"/>
        <v>0.10688008506161098</v>
      </c>
      <c r="T180">
        <f t="shared" si="54"/>
        <v>0.15102915505177275</v>
      </c>
      <c r="U180">
        <f t="shared" si="55"/>
        <v>2.919137701464046E-2</v>
      </c>
      <c r="V180">
        <f t="shared" si="56"/>
        <v>8.6385999437822349E-3</v>
      </c>
      <c r="AH180">
        <f t="shared" si="57"/>
        <v>115.42965186486978</v>
      </c>
      <c r="AI180">
        <f t="shared" si="58"/>
        <v>0</v>
      </c>
      <c r="AJ180">
        <f t="shared" si="59"/>
        <v>0</v>
      </c>
      <c r="AK180">
        <f t="shared" si="60"/>
        <v>0</v>
      </c>
      <c r="AL180">
        <f t="shared" si="61"/>
        <v>0</v>
      </c>
      <c r="AM180">
        <f t="shared" si="62"/>
        <v>0</v>
      </c>
      <c r="AN180">
        <f t="shared" si="63"/>
        <v>0</v>
      </c>
      <c r="AO180">
        <f t="shared" si="64"/>
        <v>0</v>
      </c>
      <c r="AP180">
        <f t="shared" si="65"/>
        <v>0</v>
      </c>
      <c r="AQ180">
        <f t="shared" si="66"/>
        <v>115.42965186486978</v>
      </c>
    </row>
    <row r="181" spans="1:43" x14ac:dyDescent="0.25">
      <c r="A181">
        <f t="shared" si="69"/>
        <v>268</v>
      </c>
      <c r="C181">
        <f t="shared" si="70"/>
        <v>222.51584234769123</v>
      </c>
      <c r="D181">
        <f t="shared" si="70"/>
        <v>19.6630349211013</v>
      </c>
      <c r="E181">
        <f t="shared" si="70"/>
        <v>4.0430329291215408</v>
      </c>
      <c r="F181">
        <f t="shared" si="70"/>
        <v>1.3103287542063218</v>
      </c>
      <c r="G181">
        <f t="shared" si="70"/>
        <v>0.86339032609033983</v>
      </c>
      <c r="H181">
        <f t="shared" si="70"/>
        <v>0.21225275525222081</v>
      </c>
      <c r="I181">
        <f t="shared" si="70"/>
        <v>0.29933756631551756</v>
      </c>
      <c r="J181">
        <f t="shared" si="70"/>
        <v>5.8283826818973566E-2</v>
      </c>
      <c r="K181">
        <f t="shared" si="70"/>
        <v>1.7336907348959093E-2</v>
      </c>
      <c r="N181">
        <f t="shared" si="48"/>
        <v>117.11360123562697</v>
      </c>
      <c r="O181">
        <f t="shared" si="49"/>
        <v>10.348965747948053</v>
      </c>
      <c r="P181">
        <f t="shared" si="50"/>
        <v>2.1279120679587056</v>
      </c>
      <c r="Q181">
        <f t="shared" si="51"/>
        <v>0.68964671274016942</v>
      </c>
      <c r="R181">
        <f t="shared" si="52"/>
        <v>0.4544159611001789</v>
      </c>
      <c r="S181">
        <f t="shared" si="53"/>
        <v>0.11171197644853728</v>
      </c>
      <c r="T181">
        <f t="shared" si="54"/>
        <v>0.15754608753448293</v>
      </c>
      <c r="U181">
        <f t="shared" si="55"/>
        <v>3.0675698325775564E-2</v>
      </c>
      <c r="V181">
        <f t="shared" si="56"/>
        <v>9.1246880783995236E-3</v>
      </c>
      <c r="AH181">
        <f t="shared" si="57"/>
        <v>117.11360123562697</v>
      </c>
      <c r="AI181">
        <f t="shared" si="58"/>
        <v>0</v>
      </c>
      <c r="AJ181">
        <f t="shared" si="59"/>
        <v>0</v>
      </c>
      <c r="AK181">
        <f t="shared" si="60"/>
        <v>0</v>
      </c>
      <c r="AL181">
        <f t="shared" si="61"/>
        <v>0</v>
      </c>
      <c r="AM181">
        <f t="shared" si="62"/>
        <v>0</v>
      </c>
      <c r="AN181">
        <f t="shared" si="63"/>
        <v>0</v>
      </c>
      <c r="AO181">
        <f t="shared" si="64"/>
        <v>0</v>
      </c>
      <c r="AP181">
        <f t="shared" si="65"/>
        <v>0</v>
      </c>
      <c r="AQ181">
        <f t="shared" si="66"/>
        <v>117.11360123562697</v>
      </c>
    </row>
    <row r="182" spans="1:43" x14ac:dyDescent="0.25">
      <c r="A182">
        <f>A181+$B$11</f>
        <v>269</v>
      </c>
      <c r="C182">
        <f t="shared" si="70"/>
        <v>225.73771316538435</v>
      </c>
      <c r="D182">
        <f t="shared" si="70"/>
        <v>20.160942303914496</v>
      </c>
      <c r="E182">
        <f t="shared" si="70"/>
        <v>4.1735348118738713</v>
      </c>
      <c r="F182">
        <f t="shared" si="70"/>
        <v>1.3584006521993521</v>
      </c>
      <c r="G182">
        <f t="shared" si="70"/>
        <v>0.89687815408551785</v>
      </c>
      <c r="H182">
        <f t="shared" si="70"/>
        <v>0.22177547010586784</v>
      </c>
      <c r="I182">
        <f t="shared" si="70"/>
        <v>0.31215597020470265</v>
      </c>
      <c r="J182">
        <f t="shared" si="70"/>
        <v>6.1224858129104595E-2</v>
      </c>
      <c r="K182">
        <f t="shared" si="70"/>
        <v>1.8304991438517333E-2</v>
      </c>
      <c r="N182">
        <f t="shared" si="48"/>
        <v>118.80932271862335</v>
      </c>
      <c r="O182">
        <f t="shared" si="49"/>
        <v>10.611022265218157</v>
      </c>
      <c r="P182">
        <f t="shared" si="50"/>
        <v>2.1965972694073006</v>
      </c>
      <c r="Q182">
        <f t="shared" si="51"/>
        <v>0.71494771168386961</v>
      </c>
      <c r="R182">
        <f t="shared" si="52"/>
        <v>0.47204113372921996</v>
      </c>
      <c r="S182">
        <f t="shared" si="53"/>
        <v>0.11672393163466729</v>
      </c>
      <c r="T182">
        <f t="shared" si="54"/>
        <v>0.16429261589721192</v>
      </c>
      <c r="U182">
        <f t="shared" si="55"/>
        <v>3.2223609541634002E-2</v>
      </c>
      <c r="V182">
        <f t="shared" si="56"/>
        <v>9.6342060202722814E-3</v>
      </c>
      <c r="AH182">
        <f t="shared" si="57"/>
        <v>118.80932271862335</v>
      </c>
      <c r="AI182">
        <f t="shared" si="58"/>
        <v>0</v>
      </c>
      <c r="AJ182">
        <f t="shared" si="59"/>
        <v>0</v>
      </c>
      <c r="AK182">
        <f t="shared" si="60"/>
        <v>0</v>
      </c>
      <c r="AL182">
        <f t="shared" si="61"/>
        <v>0</v>
      </c>
      <c r="AM182">
        <f t="shared" si="62"/>
        <v>0</v>
      </c>
      <c r="AN182">
        <f t="shared" si="63"/>
        <v>0</v>
      </c>
      <c r="AO182">
        <f t="shared" si="64"/>
        <v>0</v>
      </c>
      <c r="AP182">
        <f t="shared" si="65"/>
        <v>0</v>
      </c>
      <c r="AQ182">
        <f t="shared" si="66"/>
        <v>118.80932271862335</v>
      </c>
    </row>
    <row r="183" spans="1:43" x14ac:dyDescent="0.25">
      <c r="A183">
        <f t="shared" si="69"/>
        <v>270</v>
      </c>
      <c r="C183">
        <f t="shared" si="70"/>
        <v>228.98184996543327</v>
      </c>
      <c r="D183">
        <f t="shared" si="70"/>
        <v>20.667628977206547</v>
      </c>
      <c r="E183">
        <f t="shared" si="70"/>
        <v>4.3072353638760141</v>
      </c>
      <c r="F183">
        <f t="shared" si="70"/>
        <v>1.4078603670844012</v>
      </c>
      <c r="G183">
        <f t="shared" si="70"/>
        <v>0.93140227925378671</v>
      </c>
      <c r="H183">
        <f t="shared" si="70"/>
        <v>0.23165010107421091</v>
      </c>
      <c r="I183">
        <f t="shared" si="70"/>
        <v>0.32542219914587567</v>
      </c>
      <c r="J183">
        <f t="shared" si="70"/>
        <v>6.4290847005070401E-2</v>
      </c>
      <c r="K183">
        <f t="shared" si="70"/>
        <v>1.9319355435016769E-2</v>
      </c>
      <c r="N183">
        <f t="shared" si="48"/>
        <v>120.51676313970172</v>
      </c>
      <c r="O183">
        <f t="shared" si="49"/>
        <v>10.877699461687657</v>
      </c>
      <c r="P183">
        <f t="shared" si="50"/>
        <v>2.2669659809873761</v>
      </c>
      <c r="Q183">
        <f t="shared" si="51"/>
        <v>0.74097914057073755</v>
      </c>
      <c r="R183">
        <f t="shared" si="52"/>
        <v>0.49021172592304568</v>
      </c>
      <c r="S183">
        <f t="shared" si="53"/>
        <v>0.12192110582853206</v>
      </c>
      <c r="T183">
        <f t="shared" si="54"/>
        <v>0.17127484165572404</v>
      </c>
      <c r="U183">
        <f t="shared" si="55"/>
        <v>3.3837287897405477E-2</v>
      </c>
      <c r="V183">
        <f t="shared" si="56"/>
        <v>1.0168081807903562E-2</v>
      </c>
      <c r="AH183">
        <f t="shared" si="57"/>
        <v>120.51676313970172</v>
      </c>
      <c r="AI183">
        <f t="shared" si="58"/>
        <v>0</v>
      </c>
      <c r="AJ183">
        <f t="shared" si="59"/>
        <v>0</v>
      </c>
      <c r="AK183">
        <f t="shared" si="60"/>
        <v>0</v>
      </c>
      <c r="AL183">
        <f t="shared" si="61"/>
        <v>0</v>
      </c>
      <c r="AM183">
        <f t="shared" si="62"/>
        <v>0</v>
      </c>
      <c r="AN183">
        <f t="shared" si="63"/>
        <v>0</v>
      </c>
      <c r="AO183">
        <f t="shared" si="64"/>
        <v>0</v>
      </c>
      <c r="AP183">
        <f t="shared" si="65"/>
        <v>0</v>
      </c>
      <c r="AQ183">
        <f t="shared" si="66"/>
        <v>120.51676313970172</v>
      </c>
    </row>
    <row r="184" spans="1:43" x14ac:dyDescent="0.25">
      <c r="A184">
        <f t="shared" si="69"/>
        <v>271</v>
      </c>
      <c r="C184">
        <f t="shared" si="70"/>
        <v>232.2481506813227</v>
      </c>
      <c r="D184">
        <f t="shared" si="70"/>
        <v>21.183168967165635</v>
      </c>
      <c r="E184">
        <f t="shared" si="70"/>
        <v>4.4441847074665137</v>
      </c>
      <c r="F184">
        <f t="shared" si="70"/>
        <v>1.4587358619374373</v>
      </c>
      <c r="G184">
        <f t="shared" si="70"/>
        <v>0.96698577504867422</v>
      </c>
      <c r="H184">
        <f t="shared" si="70"/>
        <v>0.24188662562122856</v>
      </c>
      <c r="I184">
        <f t="shared" si="70"/>
        <v>0.33914803644864111</v>
      </c>
      <c r="J184">
        <f t="shared" si="70"/>
        <v>6.7486031801080537E-2</v>
      </c>
      <c r="K184">
        <f t="shared" si="70"/>
        <v>2.0381815736290807E-2</v>
      </c>
      <c r="N184">
        <f t="shared" si="48"/>
        <v>122.23586877964352</v>
      </c>
      <c r="O184">
        <f t="shared" si="49"/>
        <v>11.14903629850823</v>
      </c>
      <c r="P184">
        <f t="shared" si="50"/>
        <v>2.3390445828771127</v>
      </c>
      <c r="Q184">
        <f t="shared" si="51"/>
        <v>0.76775571680917754</v>
      </c>
      <c r="R184">
        <f t="shared" si="52"/>
        <v>0.50893988160456538</v>
      </c>
      <c r="S184">
        <f t="shared" si="53"/>
        <v>0.1273087503269624</v>
      </c>
      <c r="T184">
        <f t="shared" si="54"/>
        <v>0.17849896655191638</v>
      </c>
      <c r="U184">
        <f t="shared" si="55"/>
        <v>3.5518964105831864E-2</v>
      </c>
      <c r="V184">
        <f t="shared" si="56"/>
        <v>1.0727271440153056E-2</v>
      </c>
      <c r="AH184">
        <f t="shared" si="57"/>
        <v>122.23586877964352</v>
      </c>
      <c r="AI184">
        <f t="shared" si="58"/>
        <v>0</v>
      </c>
      <c r="AJ184">
        <f t="shared" si="59"/>
        <v>0</v>
      </c>
      <c r="AK184">
        <f t="shared" si="60"/>
        <v>0</v>
      </c>
      <c r="AL184">
        <f t="shared" si="61"/>
        <v>0</v>
      </c>
      <c r="AM184">
        <f t="shared" si="62"/>
        <v>0</v>
      </c>
      <c r="AN184">
        <f t="shared" si="63"/>
        <v>0</v>
      </c>
      <c r="AO184">
        <f t="shared" si="64"/>
        <v>0</v>
      </c>
      <c r="AP184">
        <f t="shared" si="65"/>
        <v>0</v>
      </c>
      <c r="AQ184">
        <f t="shared" si="66"/>
        <v>122.23586877964352</v>
      </c>
    </row>
    <row r="185" spans="1:43" x14ac:dyDescent="0.25">
      <c r="A185">
        <f t="shared" si="69"/>
        <v>272</v>
      </c>
      <c r="C185">
        <f t="shared" si="70"/>
        <v>235.53651224349662</v>
      </c>
      <c r="D185">
        <f t="shared" si="70"/>
        <v>21.707635756284116</v>
      </c>
      <c r="E185">
        <f t="shared" si="70"/>
        <v>4.5844331593242185</v>
      </c>
      <c r="F185">
        <f t="shared" si="70"/>
        <v>1.5110553599941017</v>
      </c>
      <c r="G185">
        <f t="shared" si="70"/>
        <v>1.0036519853541832</v>
      </c>
      <c r="H185">
        <f t="shared" si="70"/>
        <v>0.25249520467015263</v>
      </c>
      <c r="I185">
        <f t="shared" si="70"/>
        <v>0.35334545618047153</v>
      </c>
      <c r="J185">
        <f t="shared" si="70"/>
        <v>7.081475373924831E-2</v>
      </c>
      <c r="K185">
        <f t="shared" si="70"/>
        <v>2.1494242865009602E-2</v>
      </c>
      <c r="N185">
        <f t="shared" si="48"/>
        <v>123.96658539131401</v>
      </c>
      <c r="O185">
        <f t="shared" si="49"/>
        <v>11.425071450675851</v>
      </c>
      <c r="P185">
        <f t="shared" si="50"/>
        <v>2.4128595575390626</v>
      </c>
      <c r="Q185">
        <f t="shared" si="51"/>
        <v>0.79529229473373775</v>
      </c>
      <c r="R185">
        <f t="shared" si="52"/>
        <v>0.52823788702851748</v>
      </c>
      <c r="S185">
        <f t="shared" si="53"/>
        <v>0.13289221298429085</v>
      </c>
      <c r="T185">
        <f t="shared" si="54"/>
        <v>0.18597129272656396</v>
      </c>
      <c r="U185">
        <f t="shared" si="55"/>
        <v>3.7270923020657008E-2</v>
      </c>
      <c r="V185">
        <f t="shared" si="56"/>
        <v>1.1312759402636633E-2</v>
      </c>
      <c r="AH185">
        <f t="shared" si="57"/>
        <v>123.96658539131401</v>
      </c>
      <c r="AI185">
        <f t="shared" si="58"/>
        <v>0</v>
      </c>
      <c r="AJ185">
        <f t="shared" si="59"/>
        <v>0</v>
      </c>
      <c r="AK185">
        <f t="shared" si="60"/>
        <v>0</v>
      </c>
      <c r="AL185">
        <f t="shared" si="61"/>
        <v>0</v>
      </c>
      <c r="AM185">
        <f t="shared" si="62"/>
        <v>0</v>
      </c>
      <c r="AN185">
        <f t="shared" si="63"/>
        <v>0</v>
      </c>
      <c r="AO185">
        <f t="shared" si="64"/>
        <v>0</v>
      </c>
      <c r="AP185">
        <f t="shared" si="65"/>
        <v>0</v>
      </c>
      <c r="AQ185">
        <f t="shared" si="66"/>
        <v>123.96658539131401</v>
      </c>
    </row>
    <row r="186" spans="1:43" x14ac:dyDescent="0.25">
      <c r="A186">
        <f t="shared" si="69"/>
        <v>273</v>
      </c>
      <c r="C186">
        <f t="shared" si="70"/>
        <v>238.84683061147126</v>
      </c>
      <c r="D186">
        <f t="shared" si="70"/>
        <v>22.241102274014651</v>
      </c>
      <c r="E186">
        <f t="shared" si="70"/>
        <v>4.7280312225452921</v>
      </c>
      <c r="F186">
        <f t="shared" si="70"/>
        <v>1.5648473415535671</v>
      </c>
      <c r="G186">
        <f t="shared" si="70"/>
        <v>1.0414245227911971</v>
      </c>
      <c r="H186">
        <f t="shared" si="70"/>
        <v>0.26348618345014996</v>
      </c>
      <c r="I186">
        <f t="shared" si="70"/>
        <v>0.36802662344393172</v>
      </c>
      <c r="J186">
        <f t="shared" si="70"/>
        <v>7.4281458156529798E-2</v>
      </c>
      <c r="K186">
        <f t="shared" si="70"/>
        <v>2.2658562470707654E-2</v>
      </c>
      <c r="N186">
        <f t="shared" si="48"/>
        <v>125.70885821656383</v>
      </c>
      <c r="O186">
        <f t="shared" si="49"/>
        <v>11.705843302112974</v>
      </c>
      <c r="P186">
        <f t="shared" si="50"/>
        <v>2.4884374855501536</v>
      </c>
      <c r="Q186">
        <f t="shared" si="51"/>
        <v>0.82360386397556162</v>
      </c>
      <c r="R186">
        <f t="shared" si="52"/>
        <v>0.54811816989010376</v>
      </c>
      <c r="S186">
        <f t="shared" si="53"/>
        <v>0.13867693865797368</v>
      </c>
      <c r="T186">
        <f t="shared" si="54"/>
        <v>0.19369822286522723</v>
      </c>
      <c r="U186">
        <f t="shared" si="55"/>
        <v>3.9095504292910421E-2</v>
      </c>
      <c r="V186">
        <f t="shared" si="56"/>
        <v>1.1925559195109292E-2</v>
      </c>
      <c r="AH186">
        <f t="shared" si="57"/>
        <v>125.70885821656383</v>
      </c>
      <c r="AI186">
        <f t="shared" si="58"/>
        <v>0</v>
      </c>
      <c r="AJ186">
        <f t="shared" si="59"/>
        <v>0</v>
      </c>
      <c r="AK186">
        <f t="shared" si="60"/>
        <v>0</v>
      </c>
      <c r="AL186">
        <f t="shared" si="61"/>
        <v>0</v>
      </c>
      <c r="AM186">
        <f t="shared" si="62"/>
        <v>0</v>
      </c>
      <c r="AN186">
        <f t="shared" si="63"/>
        <v>0</v>
      </c>
      <c r="AO186">
        <f t="shared" si="64"/>
        <v>0</v>
      </c>
      <c r="AP186">
        <f t="shared" si="65"/>
        <v>0</v>
      </c>
      <c r="AQ186">
        <f t="shared" si="66"/>
        <v>125.70885821656383</v>
      </c>
    </row>
    <row r="187" spans="1:43" x14ac:dyDescent="0.25">
      <c r="A187">
        <f t="shared" si="69"/>
        <v>274</v>
      </c>
      <c r="C187">
        <f t="shared" si="70"/>
        <v>242.17900080548552</v>
      </c>
      <c r="D187">
        <f t="shared" si="70"/>
        <v>22.783640887690069</v>
      </c>
      <c r="E187">
        <f t="shared" si="70"/>
        <v>4.8750295787147087</v>
      </c>
      <c r="F187">
        <f t="shared" si="70"/>
        <v>1.6201405408171687</v>
      </c>
      <c r="G187">
        <f t="shared" si="70"/>
        <v>1.0803272669499091</v>
      </c>
      <c r="H187">
        <f t="shared" si="70"/>
        <v>0.27487009229791687</v>
      </c>
      <c r="I187">
        <f t="shared" si="70"/>
        <v>0.3832038946029579</v>
      </c>
      <c r="J187">
        <f t="shared" si="70"/>
        <v>7.7890695737476798E-2</v>
      </c>
      <c r="K187">
        <f t="shared" si="70"/>
        <v>2.3876756333283337E-2</v>
      </c>
      <c r="N187">
        <f t="shared" si="48"/>
        <v>127.46263200288712</v>
      </c>
      <c r="O187">
        <f t="shared" si="49"/>
        <v>11.99138994088951</v>
      </c>
      <c r="P187">
        <f t="shared" si="50"/>
        <v>2.5658050414287943</v>
      </c>
      <c r="Q187">
        <f t="shared" si="51"/>
        <v>0.85270554779850993</v>
      </c>
      <c r="R187">
        <f t="shared" si="52"/>
        <v>0.56859329839468908</v>
      </c>
      <c r="S187">
        <f t="shared" si="53"/>
        <v>0.14466846963048258</v>
      </c>
      <c r="T187">
        <f t="shared" si="54"/>
        <v>0.20168626031734627</v>
      </c>
      <c r="U187">
        <f t="shared" si="55"/>
        <v>4.099510301972463E-2</v>
      </c>
      <c r="V187">
        <f t="shared" si="56"/>
        <v>1.2566713859622809E-2</v>
      </c>
      <c r="AH187">
        <f t="shared" si="57"/>
        <v>127.46263200288712</v>
      </c>
      <c r="AI187">
        <f t="shared" si="58"/>
        <v>0</v>
      </c>
      <c r="AJ187">
        <f t="shared" si="59"/>
        <v>0</v>
      </c>
      <c r="AK187">
        <f t="shared" si="60"/>
        <v>0</v>
      </c>
      <c r="AL187">
        <f t="shared" si="61"/>
        <v>0</v>
      </c>
      <c r="AM187">
        <f t="shared" si="62"/>
        <v>0</v>
      </c>
      <c r="AN187">
        <f t="shared" si="63"/>
        <v>0</v>
      </c>
      <c r="AO187">
        <f t="shared" si="64"/>
        <v>0</v>
      </c>
      <c r="AP187">
        <f t="shared" si="65"/>
        <v>0</v>
      </c>
      <c r="AQ187">
        <f t="shared" si="66"/>
        <v>127.46263200288712</v>
      </c>
    </row>
    <row r="188" spans="1:43" x14ac:dyDescent="0.25">
      <c r="A188">
        <f t="shared" si="69"/>
        <v>275</v>
      </c>
      <c r="C188">
        <f t="shared" si="70"/>
        <v>245.5329169376912</v>
      </c>
      <c r="D188">
        <f t="shared" si="70"/>
        <v>23.335323393706588</v>
      </c>
      <c r="E188">
        <f t="shared" si="70"/>
        <v>5.0254790799755833</v>
      </c>
      <c r="F188">
        <f t="shared" si="70"/>
        <v>1.6769639426637037</v>
      </c>
      <c r="G188">
        <f t="shared" si="70"/>
        <v>1.1203843625495216</v>
      </c>
      <c r="H188">
        <f t="shared" si="70"/>
        <v>0.2866576474139112</v>
      </c>
      <c r="I188">
        <f t="shared" si="70"/>
        <v>0.39888981745826058</v>
      </c>
      <c r="J188">
        <f t="shared" si="70"/>
        <v>8.1647123732246502E-2</v>
      </c>
      <c r="K188">
        <f t="shared" si="70"/>
        <v>2.5150863367574466E-2</v>
      </c>
      <c r="N188">
        <f t="shared" si="48"/>
        <v>129.22785101983749</v>
      </c>
      <c r="O188">
        <f t="shared" si="49"/>
        <v>12.281749154582416</v>
      </c>
      <c r="P188">
        <f t="shared" si="50"/>
        <v>2.6449889894608334</v>
      </c>
      <c r="Q188">
        <f t="shared" si="51"/>
        <v>0.88261260140194941</v>
      </c>
      <c r="R188">
        <f t="shared" si="52"/>
        <v>0.58967598028922186</v>
      </c>
      <c r="S188">
        <f t="shared" si="53"/>
        <v>0.15087244600732169</v>
      </c>
      <c r="T188">
        <f t="shared" si="54"/>
        <v>0.20994200918855821</v>
      </c>
      <c r="U188">
        <f t="shared" si="55"/>
        <v>4.2972170385392895E-2</v>
      </c>
      <c r="V188">
        <f t="shared" si="56"/>
        <v>1.323729650924972E-2</v>
      </c>
      <c r="AH188">
        <f t="shared" si="57"/>
        <v>129.22785101983749</v>
      </c>
      <c r="AI188">
        <f t="shared" si="58"/>
        <v>0</v>
      </c>
      <c r="AJ188">
        <f t="shared" si="59"/>
        <v>0</v>
      </c>
      <c r="AK188">
        <f t="shared" si="60"/>
        <v>0</v>
      </c>
      <c r="AL188">
        <f t="shared" si="61"/>
        <v>0</v>
      </c>
      <c r="AM188">
        <f t="shared" si="62"/>
        <v>0</v>
      </c>
      <c r="AN188">
        <f t="shared" si="63"/>
        <v>0</v>
      </c>
      <c r="AO188">
        <f t="shared" si="64"/>
        <v>0</v>
      </c>
      <c r="AP188">
        <f t="shared" si="65"/>
        <v>0</v>
      </c>
      <c r="AQ188">
        <f t="shared" si="66"/>
        <v>129.22785101983749</v>
      </c>
    </row>
    <row r="189" spans="1:43" x14ac:dyDescent="0.25">
      <c r="A189">
        <f t="shared" si="69"/>
        <v>276</v>
      </c>
      <c r="C189">
        <f t="shared" si="70"/>
        <v>248.90847224288265</v>
      </c>
      <c r="D189">
        <f t="shared" si="70"/>
        <v>23.896221008968109</v>
      </c>
      <c r="E189">
        <f t="shared" si="70"/>
        <v>5.1794307410995168</v>
      </c>
      <c r="F189">
        <f t="shared" si="70"/>
        <v>1.735346779363226</v>
      </c>
      <c r="G189">
        <f t="shared" si="70"/>
        <v>1.1616202175264587</v>
      </c>
      <c r="H189">
        <f t="shared" si="70"/>
        <v>0.29885975157298345</v>
      </c>
      <c r="I189">
        <f t="shared" si="70"/>
        <v>0.41509713137194887</v>
      </c>
      <c r="J189">
        <f t="shared" si="70"/>
        <v>8.5555507159317756E-2</v>
      </c>
      <c r="K189">
        <f t="shared" si="70"/>
        <v>2.6482980628610635E-2</v>
      </c>
      <c r="N189">
        <f t="shared" si="48"/>
        <v>131.0044590752014</v>
      </c>
      <c r="O189">
        <f t="shared" si="49"/>
        <v>12.576958425772689</v>
      </c>
      <c r="P189">
        <f t="shared" si="50"/>
        <v>2.7260161795260616</v>
      </c>
      <c r="Q189">
        <f t="shared" si="51"/>
        <v>0.91334041019117163</v>
      </c>
      <c r="R189">
        <f t="shared" si="52"/>
        <v>0.61137906185603097</v>
      </c>
      <c r="S189">
        <f t="shared" si="53"/>
        <v>0.15729460609104393</v>
      </c>
      <c r="T189">
        <f t="shared" si="54"/>
        <v>0.21847217440628888</v>
      </c>
      <c r="U189">
        <f t="shared" si="55"/>
        <v>4.502921429437777E-2</v>
      </c>
      <c r="V189">
        <f t="shared" si="56"/>
        <v>1.3938410857163493E-2</v>
      </c>
      <c r="AH189">
        <f t="shared" si="57"/>
        <v>131.0044590752014</v>
      </c>
      <c r="AI189">
        <f t="shared" si="58"/>
        <v>0</v>
      </c>
      <c r="AJ189">
        <f t="shared" si="59"/>
        <v>0</v>
      </c>
      <c r="AK189">
        <f t="shared" si="60"/>
        <v>0</v>
      </c>
      <c r="AL189">
        <f t="shared" si="61"/>
        <v>0</v>
      </c>
      <c r="AM189">
        <f t="shared" si="62"/>
        <v>0</v>
      </c>
      <c r="AN189">
        <f t="shared" si="63"/>
        <v>0</v>
      </c>
      <c r="AO189">
        <f t="shared" si="64"/>
        <v>0</v>
      </c>
      <c r="AP189">
        <f t="shared" si="65"/>
        <v>0</v>
      </c>
      <c r="AQ189">
        <f t="shared" si="66"/>
        <v>131.0044590752014</v>
      </c>
    </row>
    <row r="190" spans="1:43" x14ac:dyDescent="0.25">
      <c r="A190">
        <f t="shared" si="69"/>
        <v>277</v>
      </c>
      <c r="C190">
        <f t="shared" si="70"/>
        <v>252.30555910876802</v>
      </c>
      <c r="D190">
        <f t="shared" si="70"/>
        <v>24.466404362589998</v>
      </c>
      <c r="E190">
        <f t="shared" si="70"/>
        <v>5.3369357315610495</v>
      </c>
      <c r="F190">
        <f t="shared" si="70"/>
        <v>1.7953185272312517</v>
      </c>
      <c r="G190">
        <f t="shared" si="70"/>
        <v>1.2040595010523867</v>
      </c>
      <c r="H190">
        <f t="shared" si="70"/>
        <v>0.31148749478919346</v>
      </c>
      <c r="I190">
        <f t="shared" si="70"/>
        <v>0.43183876734149729</v>
      </c>
      <c r="J190">
        <f t="shared" si="70"/>
        <v>8.9620719992377321E-2</v>
      </c>
      <c r="K190">
        <f t="shared" si="70"/>
        <v>2.7875264317144485E-2</v>
      </c>
      <c r="N190">
        <f t="shared" si="48"/>
        <v>132.79239953093054</v>
      </c>
      <c r="O190">
        <f t="shared" si="49"/>
        <v>12.877054927678946</v>
      </c>
      <c r="P190">
        <f t="shared" si="50"/>
        <v>2.8089135429268683</v>
      </c>
      <c r="Q190">
        <f t="shared" si="51"/>
        <v>0.94490448801644833</v>
      </c>
      <c r="R190">
        <f t="shared" si="52"/>
        <v>0.63371552686967725</v>
      </c>
      <c r="S190">
        <f t="shared" si="53"/>
        <v>0.16394078673115448</v>
      </c>
      <c r="T190">
        <f t="shared" si="54"/>
        <v>0.22728356175868281</v>
      </c>
      <c r="U190">
        <f t="shared" si="55"/>
        <v>4.7168799995988067E-2</v>
      </c>
      <c r="V190">
        <f t="shared" si="56"/>
        <v>1.4671191745865519E-2</v>
      </c>
      <c r="AH190">
        <f t="shared" si="57"/>
        <v>132.79239953093054</v>
      </c>
      <c r="AI190">
        <f t="shared" si="58"/>
        <v>0</v>
      </c>
      <c r="AJ190">
        <f t="shared" si="59"/>
        <v>0</v>
      </c>
      <c r="AK190">
        <f t="shared" si="60"/>
        <v>0</v>
      </c>
      <c r="AL190">
        <f t="shared" si="61"/>
        <v>0</v>
      </c>
      <c r="AM190">
        <f t="shared" si="62"/>
        <v>0</v>
      </c>
      <c r="AN190">
        <f t="shared" si="63"/>
        <v>0</v>
      </c>
      <c r="AO190">
        <f t="shared" si="64"/>
        <v>0</v>
      </c>
      <c r="AP190">
        <f t="shared" si="65"/>
        <v>0</v>
      </c>
      <c r="AQ190">
        <f t="shared" si="66"/>
        <v>132.79239953093054</v>
      </c>
    </row>
    <row r="191" spans="1:43" x14ac:dyDescent="0.25">
      <c r="A191">
        <f t="shared" si="69"/>
        <v>278</v>
      </c>
      <c r="C191">
        <f t="shared" si="70"/>
        <v>255.72406910578525</v>
      </c>
      <c r="D191">
        <f t="shared" si="70"/>
        <v>25.045943487860683</v>
      </c>
      <c r="E191">
        <f t="shared" si="70"/>
        <v>5.4980453676194152</v>
      </c>
      <c r="F191">
        <f t="shared" si="70"/>
        <v>1.8569089032252155</v>
      </c>
      <c r="G191">
        <f t="shared" si="70"/>
        <v>1.2477271414833082</v>
      </c>
      <c r="H191">
        <f t="shared" si="70"/>
        <v>0.32455215493462891</v>
      </c>
      <c r="I191">
        <f t="shared" si="70"/>
        <v>0.44912784802322159</v>
      </c>
      <c r="J191">
        <f t="shared" si="70"/>
        <v>9.3847746330849066E-2</v>
      </c>
      <c r="K191">
        <f t="shared" si="70"/>
        <v>2.9329930785060968E-2</v>
      </c>
      <c r="N191">
        <f t="shared" si="48"/>
        <v>134.59161531883436</v>
      </c>
      <c r="O191">
        <f t="shared" si="49"/>
        <v>13.182075519926675</v>
      </c>
      <c r="P191">
        <f t="shared" si="50"/>
        <v>2.8937080882207451</v>
      </c>
      <c r="Q191">
        <f t="shared" si="51"/>
        <v>0.97732047538169242</v>
      </c>
      <c r="R191">
        <f t="shared" si="52"/>
        <v>0.65669849551753068</v>
      </c>
      <c r="S191">
        <f t="shared" si="53"/>
        <v>0.17081692364980469</v>
      </c>
      <c r="T191">
        <f t="shared" si="54"/>
        <v>0.23638307790695876</v>
      </c>
      <c r="U191">
        <f t="shared" si="55"/>
        <v>4.9393550700446882E-2</v>
      </c>
      <c r="V191">
        <f t="shared" si="56"/>
        <v>1.5436805676347878E-2</v>
      </c>
      <c r="AH191">
        <f t="shared" si="57"/>
        <v>134.59161531883436</v>
      </c>
      <c r="AI191">
        <f t="shared" si="58"/>
        <v>0</v>
      </c>
      <c r="AJ191">
        <f t="shared" si="59"/>
        <v>0</v>
      </c>
      <c r="AK191">
        <f t="shared" si="60"/>
        <v>0</v>
      </c>
      <c r="AL191">
        <f t="shared" si="61"/>
        <v>0</v>
      </c>
      <c r="AM191">
        <f t="shared" si="62"/>
        <v>0</v>
      </c>
      <c r="AN191">
        <f t="shared" si="63"/>
        <v>0</v>
      </c>
      <c r="AO191">
        <f t="shared" si="64"/>
        <v>0</v>
      </c>
      <c r="AP191">
        <f t="shared" si="65"/>
        <v>0</v>
      </c>
      <c r="AQ191">
        <f t="shared" si="66"/>
        <v>134.59161531883436</v>
      </c>
    </row>
    <row r="192" spans="1:43" x14ac:dyDescent="0.25">
      <c r="A192">
        <f t="shared" si="69"/>
        <v>279</v>
      </c>
      <c r="C192">
        <f t="shared" si="70"/>
        <v>259.16389301646018</v>
      </c>
      <c r="D192">
        <f t="shared" si="70"/>
        <v>25.634907814459133</v>
      </c>
      <c r="E192">
        <f t="shared" si="70"/>
        <v>5.6628111044105127</v>
      </c>
      <c r="F192">
        <f t="shared" si="70"/>
        <v>1.9201478614850802</v>
      </c>
      <c r="G192">
        <f t="shared" si="70"/>
        <v>1.2926483242410804</v>
      </c>
      <c r="H192">
        <f t="shared" si="70"/>
        <v>0.33806519831206455</v>
      </c>
      <c r="I192">
        <f t="shared" si="70"/>
        <v>0.46697768770542453</v>
      </c>
      <c r="J192">
        <f t="shared" si="70"/>
        <v>9.8241681553548857E-2</v>
      </c>
      <c r="K192">
        <f t="shared" si="70"/>
        <v>3.0849257540265965E-2</v>
      </c>
      <c r="N192">
        <f t="shared" si="48"/>
        <v>136.40204895603168</v>
      </c>
      <c r="O192">
        <f t="shared" si="49"/>
        <v>13.492056744452176</v>
      </c>
      <c r="P192">
        <f t="shared" si="50"/>
        <v>2.9804268970581647</v>
      </c>
      <c r="Q192">
        <f t="shared" si="51"/>
        <v>1.0106041376237265</v>
      </c>
      <c r="R192">
        <f t="shared" si="52"/>
        <v>0.6803412232847792</v>
      </c>
      <c r="S192">
        <f t="shared" si="53"/>
        <v>0.17792905174319187</v>
      </c>
      <c r="T192">
        <f t="shared" si="54"/>
        <v>0.24577773037127607</v>
      </c>
      <c r="U192">
        <f t="shared" si="55"/>
        <v>5.1706148186078348E-2</v>
      </c>
      <c r="V192">
        <f t="shared" si="56"/>
        <v>1.6236451336982087E-2</v>
      </c>
      <c r="AH192">
        <f t="shared" si="57"/>
        <v>136.40204895603168</v>
      </c>
      <c r="AI192">
        <f t="shared" si="58"/>
        <v>0</v>
      </c>
      <c r="AJ192">
        <f t="shared" si="59"/>
        <v>0</v>
      </c>
      <c r="AK192">
        <f t="shared" si="60"/>
        <v>0</v>
      </c>
      <c r="AL192">
        <f t="shared" si="61"/>
        <v>0</v>
      </c>
      <c r="AM192">
        <f t="shared" si="62"/>
        <v>0</v>
      </c>
      <c r="AN192">
        <f t="shared" si="63"/>
        <v>0</v>
      </c>
      <c r="AO192">
        <f t="shared" si="64"/>
        <v>0</v>
      </c>
      <c r="AP192">
        <f t="shared" si="65"/>
        <v>0</v>
      </c>
      <c r="AQ192">
        <f t="shared" si="66"/>
        <v>136.40204895603168</v>
      </c>
    </row>
    <row r="193" spans="1:43" x14ac:dyDescent="0.25">
      <c r="A193">
        <f t="shared" si="69"/>
        <v>280</v>
      </c>
      <c r="C193">
        <f t="shared" si="70"/>
        <v>262.62492086431581</v>
      </c>
      <c r="D193">
        <f t="shared" si="70"/>
        <v>26.233366160925865</v>
      </c>
      <c r="E193">
        <f t="shared" si="70"/>
        <v>5.8312845280520857</v>
      </c>
      <c r="F193">
        <f t="shared" si="70"/>
        <v>1.9850655898199399</v>
      </c>
      <c r="G193">
        <f t="shared" si="70"/>
        <v>1.3388484896286788</v>
      </c>
      <c r="H193">
        <f t="shared" si="70"/>
        <v>0.35203828018133237</v>
      </c>
      <c r="I193">
        <f t="shared" si="70"/>
        <v>0.48540179223142638</v>
      </c>
      <c r="J193">
        <f t="shared" si="70"/>
        <v>0.10280773345496262</v>
      </c>
      <c r="K193">
        <f t="shared" si="70"/>
        <v>3.2435584250653321E-2</v>
      </c>
      <c r="N193">
        <f t="shared" si="48"/>
        <v>138.22364256016621</v>
      </c>
      <c r="O193">
        <f t="shared" si="49"/>
        <v>13.807034821539929</v>
      </c>
      <c r="P193">
        <f t="shared" si="50"/>
        <v>3.0690971200274135</v>
      </c>
      <c r="Q193">
        <f t="shared" si="51"/>
        <v>1.0447713630631263</v>
      </c>
      <c r="R193">
        <f t="shared" si="52"/>
        <v>0.70465709980456781</v>
      </c>
      <c r="S193">
        <f t="shared" si="53"/>
        <v>0.185283305358596</v>
      </c>
      <c r="T193">
        <f t="shared" si="54"/>
        <v>0.25547462749022443</v>
      </c>
      <c r="U193">
        <f t="shared" si="55"/>
        <v>5.4109333397348754E-2</v>
      </c>
      <c r="V193">
        <f t="shared" si="56"/>
        <v>1.70713601319228E-2</v>
      </c>
      <c r="AH193">
        <f t="shared" si="57"/>
        <v>138.22364256016621</v>
      </c>
      <c r="AI193">
        <f t="shared" si="58"/>
        <v>0</v>
      </c>
      <c r="AJ193">
        <f t="shared" si="59"/>
        <v>0</v>
      </c>
      <c r="AK193">
        <f t="shared" si="60"/>
        <v>0</v>
      </c>
      <c r="AL193">
        <f t="shared" si="61"/>
        <v>0</v>
      </c>
      <c r="AM193">
        <f t="shared" si="62"/>
        <v>0</v>
      </c>
      <c r="AN193">
        <f t="shared" si="63"/>
        <v>0</v>
      </c>
      <c r="AO193">
        <f t="shared" si="64"/>
        <v>0</v>
      </c>
      <c r="AP193">
        <f t="shared" si="65"/>
        <v>0</v>
      </c>
      <c r="AQ193">
        <f t="shared" si="66"/>
        <v>138.22364256016621</v>
      </c>
    </row>
    <row r="194" spans="1:43" x14ac:dyDescent="0.25">
      <c r="A194">
        <f t="shared" si="69"/>
        <v>281</v>
      </c>
      <c r="C194">
        <f t="shared" si="70"/>
        <v>266.10704194232716</v>
      </c>
      <c r="D194">
        <f t="shared" si="70"/>
        <v>26.841386727386134</v>
      </c>
      <c r="E194">
        <f t="shared" si="70"/>
        <v>6.0035173477649533</v>
      </c>
      <c r="F194">
        <f t="shared" si="70"/>
        <v>2.0516925061425391</v>
      </c>
      <c r="G194">
        <f t="shared" si="70"/>
        <v>1.3863533305805329</v>
      </c>
      <c r="H194">
        <f t="shared" si="70"/>
        <v>0.36648324523929432</v>
      </c>
      <c r="I194">
        <f t="shared" si="70"/>
        <v>0.50441385887270784</v>
      </c>
      <c r="J194">
        <f t="shared" si="70"/>
        <v>0.10755122336365396</v>
      </c>
      <c r="K194">
        <f t="shared" si="70"/>
        <v>3.4091313746751027E-2</v>
      </c>
      <c r="N194">
        <f t="shared" si="48"/>
        <v>140.05633786438273</v>
      </c>
      <c r="O194">
        <f t="shared" si="49"/>
        <v>14.127045645992702</v>
      </c>
      <c r="P194">
        <f t="shared" si="50"/>
        <v>3.1597459725078703</v>
      </c>
      <c r="Q194">
        <f t="shared" si="51"/>
        <v>1.0798381611276522</v>
      </c>
      <c r="R194">
        <f t="shared" si="52"/>
        <v>0.72965964767396474</v>
      </c>
      <c r="S194">
        <f t="shared" si="53"/>
        <v>0.19288591854699702</v>
      </c>
      <c r="T194">
        <f t="shared" si="54"/>
        <v>0.26548097835405676</v>
      </c>
      <c r="U194">
        <f t="shared" si="55"/>
        <v>5.6605907033502087E-2</v>
      </c>
      <c r="V194">
        <f t="shared" si="56"/>
        <v>1.7942796708816332E-2</v>
      </c>
      <c r="AH194">
        <f t="shared" si="57"/>
        <v>140.05633786438273</v>
      </c>
      <c r="AI194">
        <f t="shared" si="58"/>
        <v>0</v>
      </c>
      <c r="AJ194">
        <f t="shared" si="59"/>
        <v>0</v>
      </c>
      <c r="AK194">
        <f t="shared" si="60"/>
        <v>0</v>
      </c>
      <c r="AL194">
        <f t="shared" si="61"/>
        <v>0</v>
      </c>
      <c r="AM194">
        <f t="shared" si="62"/>
        <v>0</v>
      </c>
      <c r="AN194">
        <f t="shared" si="63"/>
        <v>0</v>
      </c>
      <c r="AO194">
        <f t="shared" si="64"/>
        <v>0</v>
      </c>
      <c r="AP194">
        <f t="shared" si="65"/>
        <v>0</v>
      </c>
      <c r="AQ194">
        <f t="shared" si="66"/>
        <v>140.05633786438273</v>
      </c>
    </row>
    <row r="195" spans="1:43" x14ac:dyDescent="0.25">
      <c r="A195">
        <f t="shared" si="69"/>
        <v>282</v>
      </c>
      <c r="C195">
        <f t="shared" si="70"/>
        <v>269.6101448409301</v>
      </c>
      <c r="D195">
        <f t="shared" si="70"/>
        <v>27.459037088522322</v>
      </c>
      <c r="E195">
        <f t="shared" si="70"/>
        <v>6.1795613880131768</v>
      </c>
      <c r="F195">
        <f t="shared" si="70"/>
        <v>2.1200592548535173</v>
      </c>
      <c r="G195">
        <f t="shared" si="70"/>
        <v>1.4351887903493443</v>
      </c>
      <c r="H195">
        <f t="shared" si="70"/>
        <v>0.38141212805334568</v>
      </c>
      <c r="I195">
        <f t="shared" si="70"/>
        <v>0.52402777615241958</v>
      </c>
      <c r="J195">
        <f t="shared" si="70"/>
        <v>0.11247758724231911</v>
      </c>
      <c r="K195">
        <f t="shared" si="70"/>
        <v>3.5818913022648169E-2</v>
      </c>
      <c r="N195">
        <f t="shared" si="48"/>
        <v>141.90007623206847</v>
      </c>
      <c r="O195">
        <f t="shared" si="49"/>
        <v>14.452124783432803</v>
      </c>
      <c r="P195">
        <f t="shared" si="50"/>
        <v>3.252400730533251</v>
      </c>
      <c r="Q195">
        <f t="shared" si="51"/>
        <v>1.1158206604492198</v>
      </c>
      <c r="R195">
        <f t="shared" si="52"/>
        <v>0.75536252123649705</v>
      </c>
      <c r="S195">
        <f t="shared" si="53"/>
        <v>0.20074322529123459</v>
      </c>
      <c r="T195">
        <f t="shared" si="54"/>
        <v>0.27580409271179979</v>
      </c>
      <c r="U195">
        <f t="shared" si="55"/>
        <v>5.9198730127536375E-2</v>
      </c>
      <c r="V195">
        <f t="shared" si="56"/>
        <v>1.8852059485604301E-2</v>
      </c>
      <c r="AH195">
        <f t="shared" si="57"/>
        <v>141.90007623206847</v>
      </c>
      <c r="AI195">
        <f t="shared" si="58"/>
        <v>0</v>
      </c>
      <c r="AJ195">
        <f t="shared" si="59"/>
        <v>0</v>
      </c>
      <c r="AK195">
        <f t="shared" si="60"/>
        <v>0</v>
      </c>
      <c r="AL195">
        <f t="shared" si="61"/>
        <v>0</v>
      </c>
      <c r="AM195">
        <f t="shared" si="62"/>
        <v>0</v>
      </c>
      <c r="AN195">
        <f t="shared" si="63"/>
        <v>0</v>
      </c>
      <c r="AO195">
        <f t="shared" si="64"/>
        <v>0</v>
      </c>
      <c r="AP195">
        <f t="shared" si="65"/>
        <v>0</v>
      </c>
      <c r="AQ195">
        <f t="shared" si="66"/>
        <v>141.90007623206847</v>
      </c>
    </row>
    <row r="196" spans="1:43" x14ac:dyDescent="0.25">
      <c r="A196">
        <f t="shared" si="69"/>
        <v>283</v>
      </c>
      <c r="C196">
        <f t="shared" si="70"/>
        <v>273.13411747558411</v>
      </c>
      <c r="D196">
        <f t="shared" si="70"/>
        <v>28.086384186793808</v>
      </c>
      <c r="E196">
        <f t="shared" si="70"/>
        <v>6.3594685806657694</v>
      </c>
      <c r="F196">
        <f t="shared" si="70"/>
        <v>2.1901967031773131</v>
      </c>
      <c r="G196">
        <f t="shared" si="70"/>
        <v>1.485381060130742</v>
      </c>
      <c r="H196">
        <f t="shared" si="70"/>
        <v>0.39683715344838794</v>
      </c>
      <c r="I196">
        <f t="shared" si="70"/>
        <v>0.54425762361953101</v>
      </c>
      <c r="J196">
        <f t="shared" si="70"/>
        <v>0.11759237676902361</v>
      </c>
      <c r="K196">
        <f t="shared" si="70"/>
        <v>3.7620914234802925E-2</v>
      </c>
      <c r="N196">
        <f t="shared" si="48"/>
        <v>143.75479867136005</v>
      </c>
      <c r="O196">
        <f t="shared" si="49"/>
        <v>14.782307466733585</v>
      </c>
      <c r="P196">
        <f t="shared" si="50"/>
        <v>3.3470887266661946</v>
      </c>
      <c r="Q196">
        <f t="shared" si="51"/>
        <v>1.1527351069354279</v>
      </c>
      <c r="R196">
        <f t="shared" si="52"/>
        <v>0.78177950533196949</v>
      </c>
      <c r="S196">
        <f t="shared" si="53"/>
        <v>0.20886165970967788</v>
      </c>
      <c r="T196">
        <f t="shared" si="54"/>
        <v>0.28645138085238475</v>
      </c>
      <c r="U196">
        <f t="shared" si="55"/>
        <v>6.1890724615275589E-2</v>
      </c>
      <c r="V196">
        <f t="shared" si="56"/>
        <v>1.9800481176212067E-2</v>
      </c>
      <c r="AH196">
        <f t="shared" si="57"/>
        <v>143.75479867136005</v>
      </c>
      <c r="AI196">
        <f t="shared" si="58"/>
        <v>0</v>
      </c>
      <c r="AJ196">
        <f t="shared" si="59"/>
        <v>0</v>
      </c>
      <c r="AK196">
        <f t="shared" si="60"/>
        <v>0</v>
      </c>
      <c r="AL196">
        <f t="shared" si="61"/>
        <v>0</v>
      </c>
      <c r="AM196">
        <f t="shared" si="62"/>
        <v>0</v>
      </c>
      <c r="AN196">
        <f t="shared" si="63"/>
        <v>0</v>
      </c>
      <c r="AO196">
        <f t="shared" si="64"/>
        <v>0</v>
      </c>
      <c r="AP196">
        <f t="shared" si="65"/>
        <v>0</v>
      </c>
      <c r="AQ196">
        <f t="shared" si="66"/>
        <v>143.75479867136005</v>
      </c>
    </row>
    <row r="197" spans="1:43" x14ac:dyDescent="0.25">
      <c r="A197">
        <f t="shared" si="69"/>
        <v>284</v>
      </c>
      <c r="C197">
        <f t="shared" si="70"/>
        <v>276.6788471138907</v>
      </c>
      <c r="D197">
        <f t="shared" si="70"/>
        <v>28.72349432590207</v>
      </c>
      <c r="E197">
        <f t="shared" si="70"/>
        <v>6.5432909571827897</v>
      </c>
      <c r="F197">
        <f t="shared" si="70"/>
        <v>2.2621359374515109</v>
      </c>
      <c r="G197">
        <f t="shared" si="70"/>
        <v>1.536956576627146</v>
      </c>
      <c r="H197">
        <f t="shared" si="70"/>
        <v>0.41277073684724475</v>
      </c>
      <c r="I197">
        <f t="shared" si="70"/>
        <v>0.56511767157392412</v>
      </c>
      <c r="J197">
        <f t="shared" si="70"/>
        <v>0.12290126039916126</v>
      </c>
      <c r="K197">
        <f t="shared" si="70"/>
        <v>3.9499915698336274E-2</v>
      </c>
      <c r="N197">
        <f t="shared" si="48"/>
        <v>145.62044584941617</v>
      </c>
      <c r="O197">
        <f t="shared" si="49"/>
        <v>15.117628592580038</v>
      </c>
      <c r="P197">
        <f t="shared" si="50"/>
        <v>3.443837345885679</v>
      </c>
      <c r="Q197">
        <f t="shared" si="51"/>
        <v>1.1905978618165847</v>
      </c>
      <c r="R197">
        <f t="shared" si="52"/>
        <v>0.80892451401428744</v>
      </c>
      <c r="S197">
        <f t="shared" si="53"/>
        <v>0.21724775623539197</v>
      </c>
      <c r="T197">
        <f t="shared" si="54"/>
        <v>0.29743035345996005</v>
      </c>
      <c r="U197">
        <f t="shared" si="55"/>
        <v>6.4684873894295405E-2</v>
      </c>
      <c r="V197">
        <f t="shared" si="56"/>
        <v>2.0789429314913829E-2</v>
      </c>
      <c r="AH197">
        <f t="shared" si="57"/>
        <v>145.62044584941617</v>
      </c>
      <c r="AI197">
        <f t="shared" si="58"/>
        <v>0</v>
      </c>
      <c r="AJ197">
        <f t="shared" si="59"/>
        <v>0</v>
      </c>
      <c r="AK197">
        <f t="shared" si="60"/>
        <v>0</v>
      </c>
      <c r="AL197">
        <f t="shared" si="61"/>
        <v>0</v>
      </c>
      <c r="AM197">
        <f t="shared" si="62"/>
        <v>0</v>
      </c>
      <c r="AN197">
        <f t="shared" si="63"/>
        <v>0</v>
      </c>
      <c r="AO197">
        <f t="shared" si="64"/>
        <v>0</v>
      </c>
      <c r="AP197">
        <f t="shared" si="65"/>
        <v>0</v>
      </c>
      <c r="AQ197">
        <f t="shared" si="66"/>
        <v>145.62044584941617</v>
      </c>
    </row>
    <row r="198" spans="1:43" x14ac:dyDescent="0.25">
      <c r="A198">
        <f t="shared" si="69"/>
        <v>285</v>
      </c>
      <c r="C198">
        <f t="shared" si="70"/>
        <v>280.24422040227319</v>
      </c>
      <c r="D198">
        <f t="shared" si="70"/>
        <v>29.370433164498017</v>
      </c>
      <c r="E198">
        <f t="shared" si="70"/>
        <v>6.7310806408283161</v>
      </c>
      <c r="F198">
        <f t="shared" si="70"/>
        <v>2.3359082593715663</v>
      </c>
      <c r="G198">
        <f t="shared" si="70"/>
        <v>1.5899420195522933</v>
      </c>
      <c r="H198">
        <f t="shared" si="70"/>
        <v>0.42922548456452142</v>
      </c>
      <c r="I198">
        <f t="shared" si="70"/>
        <v>0.58662238074275574</v>
      </c>
      <c r="J198">
        <f t="shared" si="70"/>
        <v>0.12841002440769114</v>
      </c>
      <c r="K198">
        <f t="shared" si="70"/>
        <v>4.1458582880414908E-2</v>
      </c>
      <c r="N198">
        <f t="shared" si="48"/>
        <v>147.49695810645957</v>
      </c>
      <c r="O198">
        <f t="shared" si="49"/>
        <v>15.458122718156853</v>
      </c>
      <c r="P198">
        <f t="shared" si="50"/>
        <v>3.5426740214885877</v>
      </c>
      <c r="Q198">
        <f t="shared" si="51"/>
        <v>1.2294253996692455</v>
      </c>
      <c r="R198">
        <f t="shared" si="52"/>
        <v>0.8368115892380491</v>
      </c>
      <c r="S198">
        <f t="shared" si="53"/>
        <v>0.22590814977080076</v>
      </c>
      <c r="T198">
        <f t="shared" si="54"/>
        <v>0.30874862144355569</v>
      </c>
      <c r="U198">
        <f t="shared" si="55"/>
        <v>6.7584223372469027E-2</v>
      </c>
      <c r="V198">
        <f t="shared" si="56"/>
        <v>2.1820306779165743E-2</v>
      </c>
      <c r="AH198">
        <f t="shared" si="57"/>
        <v>147.49695810645957</v>
      </c>
      <c r="AI198">
        <f t="shared" si="58"/>
        <v>0</v>
      </c>
      <c r="AJ198">
        <f t="shared" si="59"/>
        <v>0</v>
      </c>
      <c r="AK198">
        <f t="shared" si="60"/>
        <v>0</v>
      </c>
      <c r="AL198">
        <f t="shared" si="61"/>
        <v>0</v>
      </c>
      <c r="AM198">
        <f t="shared" si="62"/>
        <v>0</v>
      </c>
      <c r="AN198">
        <f t="shared" si="63"/>
        <v>0</v>
      </c>
      <c r="AO198">
        <f t="shared" si="64"/>
        <v>0</v>
      </c>
      <c r="AP198">
        <f t="shared" si="65"/>
        <v>0</v>
      </c>
      <c r="AQ198">
        <f t="shared" si="66"/>
        <v>147.49695810645957</v>
      </c>
    </row>
    <row r="199" spans="1:43" x14ac:dyDescent="0.25">
      <c r="A199">
        <f t="shared" si="69"/>
        <v>286</v>
      </c>
      <c r="C199">
        <f t="shared" si="70"/>
        <v>283.83012339221739</v>
      </c>
      <c r="D199">
        <f t="shared" si="70"/>
        <v>30.027265710130024</v>
      </c>
      <c r="E199">
        <f t="shared" si="70"/>
        <v>6.9228898389128286</v>
      </c>
      <c r="F199">
        <f t="shared" si="70"/>
        <v>2.4115451821926883</v>
      </c>
      <c r="G199">
        <f t="shared" si="70"/>
        <v>1.6443643090777922</v>
      </c>
      <c r="H199">
        <f t="shared" si="70"/>
        <v>0.44621419405392615</v>
      </c>
      <c r="I199">
        <f t="shared" si="70"/>
        <v>0.60878640190842992</v>
      </c>
      <c r="J199">
        <f t="shared" si="70"/>
        <v>0.13412457391122454</v>
      </c>
      <c r="K199">
        <f t="shared" si="70"/>
        <v>4.3499649390329256E-2</v>
      </c>
      <c r="N199">
        <f t="shared" si="48"/>
        <v>149.38427546958812</v>
      </c>
      <c r="O199">
        <f t="shared" si="49"/>
        <v>15.803824057963171</v>
      </c>
      <c r="P199">
        <f t="shared" si="50"/>
        <v>3.6436262310067522</v>
      </c>
      <c r="Q199">
        <f t="shared" si="51"/>
        <v>1.2692343064172045</v>
      </c>
      <c r="R199">
        <f t="shared" si="52"/>
        <v>0.86545489951462751</v>
      </c>
      <c r="S199">
        <f t="shared" si="53"/>
        <v>0.23484957581785587</v>
      </c>
      <c r="T199">
        <f t="shared" si="54"/>
        <v>0.32041389574127893</v>
      </c>
      <c r="U199">
        <f t="shared" si="55"/>
        <v>7.0591881005907658E-2</v>
      </c>
      <c r="V199">
        <f t="shared" si="56"/>
        <v>2.289455231069961E-2</v>
      </c>
      <c r="AH199">
        <f t="shared" si="57"/>
        <v>149.38427546958812</v>
      </c>
      <c r="AI199">
        <f t="shared" si="58"/>
        <v>0</v>
      </c>
      <c r="AJ199">
        <f t="shared" si="59"/>
        <v>0</v>
      </c>
      <c r="AK199">
        <f t="shared" si="60"/>
        <v>0</v>
      </c>
      <c r="AL199">
        <f t="shared" si="61"/>
        <v>0</v>
      </c>
      <c r="AM199">
        <f t="shared" si="62"/>
        <v>0</v>
      </c>
      <c r="AN199">
        <f t="shared" si="63"/>
        <v>0</v>
      </c>
      <c r="AO199">
        <f t="shared" si="64"/>
        <v>0</v>
      </c>
      <c r="AP199">
        <f t="shared" si="65"/>
        <v>0</v>
      </c>
      <c r="AQ199">
        <f t="shared" si="66"/>
        <v>149.38427546958812</v>
      </c>
    </row>
    <row r="200" spans="1:43" x14ac:dyDescent="0.25">
      <c r="A200">
        <f t="shared" si="69"/>
        <v>287</v>
      </c>
      <c r="C200">
        <f t="shared" si="70"/>
        <v>287.43644156607951</v>
      </c>
      <c r="D200">
        <f t="shared" si="70"/>
        <v>30.694056313429474</v>
      </c>
      <c r="E200">
        <f t="shared" si="70"/>
        <v>7.118770835067556</v>
      </c>
      <c r="F200">
        <f t="shared" si="70"/>
        <v>2.4890784268907367</v>
      </c>
      <c r="G200">
        <f t="shared" si="70"/>
        <v>1.7002506032231481</v>
      </c>
      <c r="H200">
        <f t="shared" si="70"/>
        <v>0.4637498541090998</v>
      </c>
      <c r="I200">
        <f t="shared" si="70"/>
        <v>0.63162457548854256</v>
      </c>
      <c r="J200">
        <f t="shared" si="70"/>
        <v>0.14005093386953785</v>
      </c>
      <c r="K200">
        <f t="shared" si="70"/>
        <v>4.5625917965875458E-2</v>
      </c>
      <c r="N200">
        <f t="shared" si="48"/>
        <v>151.28233766635765</v>
      </c>
      <c r="O200">
        <f t="shared" si="49"/>
        <v>16.154766480752354</v>
      </c>
      <c r="P200">
        <f t="shared" si="50"/>
        <v>3.7467214921408192</v>
      </c>
      <c r="Q200">
        <f t="shared" si="51"/>
        <v>1.310041277310914</v>
      </c>
      <c r="R200">
        <f t="shared" si="52"/>
        <v>0.89486873853849902</v>
      </c>
      <c r="S200">
        <f t="shared" si="53"/>
        <v>0.24407887058373676</v>
      </c>
      <c r="T200">
        <f t="shared" si="54"/>
        <v>0.33243398709923294</v>
      </c>
      <c r="U200">
        <f t="shared" si="55"/>
        <v>7.3711017826072561E-2</v>
      </c>
      <c r="V200">
        <f t="shared" si="56"/>
        <v>2.4013641034671296E-2</v>
      </c>
      <c r="AH200">
        <f t="shared" si="57"/>
        <v>151.28233766635765</v>
      </c>
      <c r="AI200">
        <f t="shared" si="58"/>
        <v>0</v>
      </c>
      <c r="AJ200">
        <f t="shared" si="59"/>
        <v>0</v>
      </c>
      <c r="AK200">
        <f t="shared" si="60"/>
        <v>0</v>
      </c>
      <c r="AL200">
        <f t="shared" si="61"/>
        <v>0</v>
      </c>
      <c r="AM200">
        <f t="shared" si="62"/>
        <v>0</v>
      </c>
      <c r="AN200">
        <f t="shared" si="63"/>
        <v>0</v>
      </c>
      <c r="AO200">
        <f t="shared" si="64"/>
        <v>0</v>
      </c>
      <c r="AP200">
        <f t="shared" si="65"/>
        <v>0</v>
      </c>
      <c r="AQ200">
        <f t="shared" si="66"/>
        <v>151.28233766635765</v>
      </c>
    </row>
    <row r="201" spans="1:43" x14ac:dyDescent="0.25">
      <c r="A201">
        <f t="shared" si="69"/>
        <v>288</v>
      </c>
      <c r="C201">
        <f t="shared" si="70"/>
        <v>291.06305986246167</v>
      </c>
      <c r="D201">
        <f t="shared" si="70"/>
        <v>31.37086866253139</v>
      </c>
      <c r="E201">
        <f t="shared" si="70"/>
        <v>7.318775981553153</v>
      </c>
      <c r="F201">
        <f t="shared" si="70"/>
        <v>2.5685399182840105</v>
      </c>
      <c r="G201">
        <f t="shared" si="70"/>
        <v>1.7576282951907012</v>
      </c>
      <c r="H201">
        <f t="shared" si="70"/>
        <v>0.48184564501801913</v>
      </c>
      <c r="I201">
        <f t="shared" si="70"/>
        <v>0.65515193106820147</v>
      </c>
      <c r="J201">
        <f t="shared" si="70"/>
        <v>0.14619525006611145</v>
      </c>
      <c r="K201">
        <f t="shared" si="70"/>
        <v>4.784026145565097E-2</v>
      </c>
      <c r="N201">
        <f t="shared" si="48"/>
        <v>153.19108413813774</v>
      </c>
      <c r="O201">
        <f t="shared" si="49"/>
        <v>16.510983506595469</v>
      </c>
      <c r="P201">
        <f t="shared" si="50"/>
        <v>3.851987358712186</v>
      </c>
      <c r="Q201">
        <f t="shared" si="51"/>
        <v>1.3518631148863214</v>
      </c>
      <c r="R201">
        <f t="shared" si="52"/>
        <v>0.92506752378457957</v>
      </c>
      <c r="S201">
        <f t="shared" si="53"/>
        <v>0.25360297106211532</v>
      </c>
      <c r="T201">
        <f t="shared" si="54"/>
        <v>0.34481680582536922</v>
      </c>
      <c r="U201">
        <f t="shared" si="55"/>
        <v>7.6944868455848137E-2</v>
      </c>
      <c r="V201">
        <f t="shared" si="56"/>
        <v>2.5179084976658408E-2</v>
      </c>
      <c r="AH201">
        <f t="shared" si="57"/>
        <v>153.19108413813774</v>
      </c>
      <c r="AI201">
        <f t="shared" si="58"/>
        <v>0</v>
      </c>
      <c r="AJ201">
        <f t="shared" si="59"/>
        <v>0</v>
      </c>
      <c r="AK201">
        <f t="shared" si="60"/>
        <v>0</v>
      </c>
      <c r="AL201">
        <f t="shared" si="61"/>
        <v>0</v>
      </c>
      <c r="AM201">
        <f t="shared" si="62"/>
        <v>0</v>
      </c>
      <c r="AN201">
        <f t="shared" si="63"/>
        <v>0</v>
      </c>
      <c r="AO201">
        <f t="shared" si="64"/>
        <v>0</v>
      </c>
      <c r="AP201">
        <f t="shared" si="65"/>
        <v>0</v>
      </c>
      <c r="AQ201">
        <f t="shared" si="66"/>
        <v>153.19108413813774</v>
      </c>
    </row>
    <row r="202" spans="1:43" x14ac:dyDescent="0.25">
      <c r="A202">
        <f t="shared" si="69"/>
        <v>289</v>
      </c>
      <c r="C202">
        <f t="shared" si="70"/>
        <v>294.70986270115895</v>
      </c>
      <c r="D202">
        <f t="shared" si="70"/>
        <v>32.057765777727894</v>
      </c>
      <c r="E202">
        <f t="shared" si="70"/>
        <v>7.5229576916049439</v>
      </c>
      <c r="F202">
        <f t="shared" si="70"/>
        <v>2.649961781117629</v>
      </c>
      <c r="G202">
        <f t="shared" si="70"/>
        <v>1.8165250106468791</v>
      </c>
      <c r="H202">
        <f t="shared" si="70"/>
        <v>0.50051493867107322</v>
      </c>
      <c r="I202">
        <f t="shared" si="70"/>
        <v>0.67938368688510642</v>
      </c>
      <c r="J202">
        <f t="shared" si="70"/>
        <v>0.15256379006729756</v>
      </c>
      <c r="K202">
        <f t="shared" si="70"/>
        <v>5.0145623796876412E-2</v>
      </c>
      <c r="N202">
        <f t="shared" si="48"/>
        <v>155.11045405324157</v>
      </c>
      <c r="O202">
        <f t="shared" si="49"/>
        <v>16.872508304067313</v>
      </c>
      <c r="P202">
        <f t="shared" si="50"/>
        <v>3.959451416634181</v>
      </c>
      <c r="Q202">
        <f t="shared" si="51"/>
        <v>1.3947167269040153</v>
      </c>
      <c r="R202">
        <f t="shared" si="52"/>
        <v>0.95606579507730483</v>
      </c>
      <c r="S202">
        <f t="shared" si="53"/>
        <v>0.26342891509003857</v>
      </c>
      <c r="T202">
        <f t="shared" si="54"/>
        <v>0.3575703615184771</v>
      </c>
      <c r="U202">
        <f t="shared" si="55"/>
        <v>8.0296731614367137E-2</v>
      </c>
      <c r="V202">
        <f t="shared" si="56"/>
        <v>2.6392433577303375E-2</v>
      </c>
      <c r="AH202">
        <f t="shared" si="57"/>
        <v>155.11045405324157</v>
      </c>
      <c r="AI202">
        <f t="shared" si="58"/>
        <v>0</v>
      </c>
      <c r="AJ202">
        <f t="shared" si="59"/>
        <v>0</v>
      </c>
      <c r="AK202">
        <f t="shared" si="60"/>
        <v>0</v>
      </c>
      <c r="AL202">
        <f t="shared" si="61"/>
        <v>0</v>
      </c>
      <c r="AM202">
        <f t="shared" si="62"/>
        <v>0</v>
      </c>
      <c r="AN202">
        <f t="shared" si="63"/>
        <v>0</v>
      </c>
      <c r="AO202">
        <f t="shared" si="64"/>
        <v>0</v>
      </c>
      <c r="AP202">
        <f t="shared" si="65"/>
        <v>0</v>
      </c>
      <c r="AQ202">
        <f t="shared" si="66"/>
        <v>155.11045405324157</v>
      </c>
    </row>
    <row r="203" spans="1:43" x14ac:dyDescent="0.25">
      <c r="A203">
        <f t="shared" si="69"/>
        <v>290</v>
      </c>
      <c r="C203">
        <f t="shared" si="70"/>
        <v>298.37673400768438</v>
      </c>
      <c r="D203">
        <f t="shared" si="70"/>
        <v>32.754810006351441</v>
      </c>
      <c r="E203">
        <f t="shared" si="70"/>
        <v>7.7313684318172466</v>
      </c>
      <c r="F203">
        <f t="shared" si="70"/>
        <v>2.733376336112451</v>
      </c>
      <c r="G203">
        <f t="shared" si="70"/>
        <v>1.8769686049512389</v>
      </c>
      <c r="H203">
        <f t="shared" si="70"/>
        <v>0.51977129862292293</v>
      </c>
      <c r="I203">
        <f t="shared" si="70"/>
        <v>0.70433524926782798</v>
      </c>
      <c r="J203">
        <f t="shared" si="70"/>
        <v>0.15916294415973592</v>
      </c>
      <c r="K203">
        <f t="shared" si="70"/>
        <v>5.2545020988359357E-2</v>
      </c>
      <c r="N203">
        <f t="shared" si="48"/>
        <v>157.04038631983389</v>
      </c>
      <c r="O203">
        <f t="shared" si="49"/>
        <v>17.239373687553393</v>
      </c>
      <c r="P203">
        <f t="shared" si="50"/>
        <v>4.069141279903814</v>
      </c>
      <c r="Q203">
        <f t="shared" si="51"/>
        <v>1.4386191242697111</v>
      </c>
      <c r="R203">
        <f t="shared" si="52"/>
        <v>0.98787821313223101</v>
      </c>
      <c r="S203">
        <f t="shared" si="53"/>
        <v>0.27356384138048578</v>
      </c>
      <c r="T203">
        <f t="shared" si="54"/>
        <v>0.37070276277254105</v>
      </c>
      <c r="U203">
        <f t="shared" si="55"/>
        <v>8.3769970610387323E-2</v>
      </c>
      <c r="V203">
        <f t="shared" si="56"/>
        <v>2.7655274204399664E-2</v>
      </c>
      <c r="AH203">
        <f t="shared" si="57"/>
        <v>157.04038631983389</v>
      </c>
      <c r="AI203">
        <f t="shared" si="58"/>
        <v>0</v>
      </c>
      <c r="AJ203">
        <f t="shared" si="59"/>
        <v>0</v>
      </c>
      <c r="AK203">
        <f t="shared" si="60"/>
        <v>0</v>
      </c>
      <c r="AL203">
        <f t="shared" si="61"/>
        <v>0</v>
      </c>
      <c r="AM203">
        <f t="shared" si="62"/>
        <v>0</v>
      </c>
      <c r="AN203">
        <f t="shared" si="63"/>
        <v>0</v>
      </c>
      <c r="AO203">
        <f t="shared" si="64"/>
        <v>0</v>
      </c>
      <c r="AP203">
        <f t="shared" si="65"/>
        <v>0</v>
      </c>
      <c r="AQ203">
        <f t="shared" si="66"/>
        <v>157.04038631983389</v>
      </c>
    </row>
    <row r="204" spans="1:43" x14ac:dyDescent="0.25">
      <c r="A204">
        <f t="shared" si="69"/>
        <v>291</v>
      </c>
      <c r="C204">
        <f t="shared" si="70"/>
        <v>302.06355723736868</v>
      </c>
      <c r="D204">
        <f t="shared" si="70"/>
        <v>33.462063017885342</v>
      </c>
      <c r="E204">
        <f t="shared" si="70"/>
        <v>7.9440607145686668</v>
      </c>
      <c r="F204">
        <f t="shared" si="70"/>
        <v>2.8188160959802047</v>
      </c>
      <c r="G204">
        <f t="shared" si="70"/>
        <v>1.9389871603347324</v>
      </c>
      <c r="H204">
        <f t="shared" si="70"/>
        <v>0.53962848010827491</v>
      </c>
      <c r="I204">
        <f t="shared" si="70"/>
        <v>0.73002221202773543</v>
      </c>
      <c r="J204">
        <f t="shared" si="70"/>
        <v>0.16599922626565902</v>
      </c>
      <c r="K204">
        <f t="shared" si="70"/>
        <v>5.5041542058218873E-2</v>
      </c>
      <c r="N204">
        <f t="shared" si="48"/>
        <v>158.98081959861511</v>
      </c>
      <c r="O204">
        <f t="shared" si="49"/>
        <v>17.611612114676497</v>
      </c>
      <c r="P204">
        <f t="shared" si="50"/>
        <v>4.1810845866150883</v>
      </c>
      <c r="Q204">
        <f t="shared" si="51"/>
        <v>1.4835874189369498</v>
      </c>
      <c r="R204">
        <f t="shared" si="52"/>
        <v>1.0205195580709119</v>
      </c>
      <c r="S204">
        <f t="shared" si="53"/>
        <v>0.284014989530671</v>
      </c>
      <c r="T204">
        <f t="shared" si="54"/>
        <v>0.38422221685670288</v>
      </c>
      <c r="U204">
        <f t="shared" si="55"/>
        <v>8.7368013824031074E-2</v>
      </c>
      <c r="V204">
        <f t="shared" si="56"/>
        <v>2.896923266222046E-2</v>
      </c>
      <c r="AH204">
        <f t="shared" si="57"/>
        <v>158.98081959861511</v>
      </c>
      <c r="AI204">
        <f t="shared" si="58"/>
        <v>0</v>
      </c>
      <c r="AJ204">
        <f t="shared" si="59"/>
        <v>0</v>
      </c>
      <c r="AK204">
        <f t="shared" si="60"/>
        <v>0</v>
      </c>
      <c r="AL204">
        <f t="shared" si="61"/>
        <v>0</v>
      </c>
      <c r="AM204">
        <f t="shared" si="62"/>
        <v>0</v>
      </c>
      <c r="AN204">
        <f t="shared" si="63"/>
        <v>0</v>
      </c>
      <c r="AO204">
        <f t="shared" si="64"/>
        <v>0</v>
      </c>
      <c r="AP204">
        <f t="shared" si="65"/>
        <v>0</v>
      </c>
      <c r="AQ204">
        <f t="shared" si="66"/>
        <v>158.98081959861511</v>
      </c>
    </row>
    <row r="205" spans="1:43" x14ac:dyDescent="0.25">
      <c r="A205">
        <f t="shared" si="69"/>
        <v>292</v>
      </c>
      <c r="C205">
        <f t="shared" si="70"/>
        <v>305.77021539904683</v>
      </c>
      <c r="D205">
        <f t="shared" si="70"/>
        <v>34.179585799298565</v>
      </c>
      <c r="E205">
        <f t="shared" si="70"/>
        <v>8.16108709049076</v>
      </c>
      <c r="F205">
        <f t="shared" si="70"/>
        <v>2.9063137614066727</v>
      </c>
      <c r="G205">
        <f t="shared" si="70"/>
        <v>2.0026089830286264</v>
      </c>
      <c r="H205">
        <f t="shared" si="70"/>
        <v>0.56010043001174725</v>
      </c>
      <c r="I205">
        <f t="shared" si="70"/>
        <v>0.75646035580501658</v>
      </c>
      <c r="J205">
        <f t="shared" si="70"/>
        <v>0.173079274835722</v>
      </c>
      <c r="K205">
        <f t="shared" si="70"/>
        <v>5.7638350025990791E-2</v>
      </c>
      <c r="N205">
        <f t="shared" si="48"/>
        <v>160.93169231528782</v>
      </c>
      <c r="O205">
        <f t="shared" si="49"/>
        <v>17.98925568384135</v>
      </c>
      <c r="P205">
        <f t="shared" si="50"/>
        <v>4.2953089949951373</v>
      </c>
      <c r="Q205">
        <f t="shared" si="51"/>
        <v>1.5296388217929857</v>
      </c>
      <c r="R205">
        <f t="shared" si="52"/>
        <v>1.0540047279098035</v>
      </c>
      <c r="S205">
        <f t="shared" si="53"/>
        <v>0.29478970000618276</v>
      </c>
      <c r="T205">
        <f t="shared" si="54"/>
        <v>0.39813702937106138</v>
      </c>
      <c r="U205">
        <f t="shared" si="55"/>
        <v>9.1094355176695799E-2</v>
      </c>
      <c r="V205">
        <f t="shared" si="56"/>
        <v>3.033597369788989E-2</v>
      </c>
      <c r="AH205">
        <f t="shared" si="57"/>
        <v>160.93169231528782</v>
      </c>
      <c r="AI205">
        <f t="shared" si="58"/>
        <v>0</v>
      </c>
      <c r="AJ205">
        <f t="shared" si="59"/>
        <v>0</v>
      </c>
      <c r="AK205">
        <f t="shared" si="60"/>
        <v>0</v>
      </c>
      <c r="AL205">
        <f t="shared" si="61"/>
        <v>0</v>
      </c>
      <c r="AM205">
        <f t="shared" si="62"/>
        <v>0</v>
      </c>
      <c r="AN205">
        <f t="shared" si="63"/>
        <v>0</v>
      </c>
      <c r="AO205">
        <f t="shared" si="64"/>
        <v>0</v>
      </c>
      <c r="AP205">
        <f t="shared" si="65"/>
        <v>0</v>
      </c>
      <c r="AQ205">
        <f t="shared" si="66"/>
        <v>160.93169231528782</v>
      </c>
    </row>
    <row r="206" spans="1:43" x14ac:dyDescent="0.25">
      <c r="A206">
        <f t="shared" si="69"/>
        <v>293</v>
      </c>
      <c r="C206">
        <f t="shared" si="70"/>
        <v>309.49659107832645</v>
      </c>
      <c r="D206">
        <f t="shared" si="70"/>
        <v>34.907438650602764</v>
      </c>
      <c r="E206">
        <f t="shared" si="70"/>
        <v>8.3825001409819695</v>
      </c>
      <c r="F206">
        <f t="shared" si="70"/>
        <v>2.9959022170046588</v>
      </c>
      <c r="G206">
        <f t="shared" si="70"/>
        <v>2.0678626003455758</v>
      </c>
      <c r="H206">
        <f t="shared" si="70"/>
        <v>0.58120128679198657</v>
      </c>
      <c r="I206">
        <f t="shared" si="70"/>
        <v>0.78366564736928912</v>
      </c>
      <c r="J206">
        <f t="shared" si="70"/>
        <v>0.18040985371902749</v>
      </c>
      <c r="K206">
        <f t="shared" si="70"/>
        <v>6.033868285874068E-2</v>
      </c>
      <c r="N206">
        <f t="shared" ref="N206:N269" si="71">C206/($B$13*10)</f>
        <v>162.8929426728034</v>
      </c>
      <c r="O206">
        <f t="shared" ref="O206:O269" si="72">D206/($B$13*10)</f>
        <v>18.372336131896191</v>
      </c>
      <c r="P206">
        <f t="shared" ref="P206:P269" si="73">E206/($B$13*10)</f>
        <v>4.4118421794641947</v>
      </c>
      <c r="Q206">
        <f t="shared" ref="Q206:Q269" si="74">F206/($B$13*10)</f>
        <v>1.5767906405287679</v>
      </c>
      <c r="R206">
        <f t="shared" ref="R206:R269" si="75">G206/($B$13*10)</f>
        <v>1.0883487370239873</v>
      </c>
      <c r="S206">
        <f t="shared" ref="S206:S269" si="76">H206/($B$13*10)</f>
        <v>0.30589541410104559</v>
      </c>
      <c r="T206">
        <f t="shared" ref="T206:T269" si="77">I206/($B$13*10)</f>
        <v>0.41245560387857322</v>
      </c>
      <c r="U206">
        <f t="shared" ref="U206:U269" si="78">J206/($B$13*10)</f>
        <v>9.4952554588961832E-2</v>
      </c>
      <c r="V206">
        <f t="shared" ref="V206:V269" si="79">K206/($B$13*10)</f>
        <v>3.175720150460036E-2</v>
      </c>
      <c r="AH206">
        <f t="shared" ref="AH206:AH269" si="80">N206*X$13</f>
        <v>162.8929426728034</v>
      </c>
      <c r="AI206">
        <f t="shared" ref="AI206:AI269" si="81">O206*Y$13</f>
        <v>0</v>
      </c>
      <c r="AJ206">
        <f t="shared" ref="AJ206:AJ269" si="82">P206*Z$13</f>
        <v>0</v>
      </c>
      <c r="AK206">
        <f t="shared" ref="AK206:AK269" si="83">Q206*AA$13</f>
        <v>0</v>
      </c>
      <c r="AL206">
        <f t="shared" ref="AL206:AL269" si="84">R206*AB$13</f>
        <v>0</v>
      </c>
      <c r="AM206">
        <f t="shared" ref="AM206:AM269" si="85">S206*AC$13</f>
        <v>0</v>
      </c>
      <c r="AN206">
        <f t="shared" ref="AN206:AN269" si="86">T206*AD$13</f>
        <v>0</v>
      </c>
      <c r="AO206">
        <f t="shared" ref="AO206:AO269" si="87">U206*AE$13</f>
        <v>0</v>
      </c>
      <c r="AP206">
        <f t="shared" ref="AP206:AP269" si="88">V206*AF$13</f>
        <v>0</v>
      </c>
      <c r="AQ206">
        <f t="shared" ref="AQ206:AQ269" si="89">SUM(AH206:AP206)</f>
        <v>162.8929426728034</v>
      </c>
    </row>
    <row r="207" spans="1:43" x14ac:dyDescent="0.25">
      <c r="A207">
        <f t="shared" si="69"/>
        <v>294</v>
      </c>
      <c r="C207">
        <f t="shared" si="70"/>
        <v>313.2425664604491</v>
      </c>
      <c r="D207">
        <f t="shared" si="70"/>
        <v>35.645681180627683</v>
      </c>
      <c r="E207">
        <f t="shared" si="70"/>
        <v>8.6083524707689971</v>
      </c>
      <c r="F207">
        <f t="shared" ref="E207:K243" si="90">F$5/100*EXP(5.372697*(1+F$8)*(1-(F$2+273.15)/$A207))</f>
        <v>3.0876145272385469</v>
      </c>
      <c r="G207">
        <f t="shared" si="90"/>
        <v>2.134776757714234</v>
      </c>
      <c r="H207">
        <f t="shared" si="90"/>
        <v>0.60294538036024525</v>
      </c>
      <c r="I207">
        <f t="shared" si="90"/>
        <v>0.81165423887528487</v>
      </c>
      <c r="J207">
        <f t="shared" si="90"/>
        <v>0.18799785301001387</v>
      </c>
      <c r="K207">
        <f t="shared" si="90"/>
        <v>6.3145854420811665E-2</v>
      </c>
      <c r="N207">
        <f t="shared" si="71"/>
        <v>164.86450866339428</v>
      </c>
      <c r="O207">
        <f t="shared" si="72"/>
        <v>18.760884831909308</v>
      </c>
      <c r="P207">
        <f t="shared" si="73"/>
        <v>4.5307118267205251</v>
      </c>
      <c r="Q207">
        <f t="shared" si="74"/>
        <v>1.6250602774939722</v>
      </c>
      <c r="R207">
        <f t="shared" si="75"/>
        <v>1.123566714586439</v>
      </c>
      <c r="S207">
        <f t="shared" si="76"/>
        <v>0.31733967387381329</v>
      </c>
      <c r="T207">
        <f t="shared" si="77"/>
        <v>0.42718644151330787</v>
      </c>
      <c r="U207">
        <f t="shared" si="78"/>
        <v>9.8946238426323094E-2</v>
      </c>
      <c r="V207">
        <f t="shared" si="79"/>
        <v>3.3234660221479827E-2</v>
      </c>
      <c r="AH207">
        <f t="shared" si="80"/>
        <v>164.86450866339428</v>
      </c>
      <c r="AI207">
        <f t="shared" si="81"/>
        <v>0</v>
      </c>
      <c r="AJ207">
        <f t="shared" si="82"/>
        <v>0</v>
      </c>
      <c r="AK207">
        <f t="shared" si="83"/>
        <v>0</v>
      </c>
      <c r="AL207">
        <f t="shared" si="84"/>
        <v>0</v>
      </c>
      <c r="AM207">
        <f t="shared" si="85"/>
        <v>0</v>
      </c>
      <c r="AN207">
        <f t="shared" si="86"/>
        <v>0</v>
      </c>
      <c r="AO207">
        <f t="shared" si="87"/>
        <v>0</v>
      </c>
      <c r="AP207">
        <f t="shared" si="88"/>
        <v>0</v>
      </c>
      <c r="AQ207">
        <f t="shared" si="89"/>
        <v>164.86450866339428</v>
      </c>
    </row>
    <row r="208" spans="1:43" x14ac:dyDescent="0.25">
      <c r="A208">
        <f t="shared" si="69"/>
        <v>295</v>
      </c>
      <c r="C208">
        <f t="shared" ref="C208:D239" si="91">C$5/100*EXP(5.372697*(1+C$8)*(1-(C$2+273.15)/$A208))</f>
        <v>317.0080233527429</v>
      </c>
      <c r="D208">
        <f t="shared" si="91"/>
        <v>36.39437230301278</v>
      </c>
      <c r="E208">
        <f t="shared" si="90"/>
        <v>8.8386967005172981</v>
      </c>
      <c r="F208">
        <f t="shared" si="90"/>
        <v>3.1814839323220618</v>
      </c>
      <c r="G208">
        <f t="shared" si="90"/>
        <v>2.2033804156689283</v>
      </c>
      <c r="H208">
        <f t="shared" si="90"/>
        <v>0.62534723191365182</v>
      </c>
      <c r="I208">
        <f t="shared" si="90"/>
        <v>0.84044246707413461</v>
      </c>
      <c r="J208">
        <f t="shared" si="90"/>
        <v>0.19585028987189324</v>
      </c>
      <c r="K208">
        <f t="shared" si="90"/>
        <v>6.6063255416839634E-2</v>
      </c>
      <c r="N208">
        <f t="shared" si="71"/>
        <v>166.846328080391</v>
      </c>
      <c r="O208">
        <f t="shared" si="72"/>
        <v>19.154932791059359</v>
      </c>
      <c r="P208">
        <f t="shared" si="73"/>
        <v>4.65194563185121</v>
      </c>
      <c r="Q208">
        <f t="shared" si="74"/>
        <v>1.6744652275379273</v>
      </c>
      <c r="R208">
        <f t="shared" si="75"/>
        <v>1.1596739029836465</v>
      </c>
      <c r="S208">
        <f t="shared" si="76"/>
        <v>0.32913012205981679</v>
      </c>
      <c r="T208">
        <f t="shared" si="77"/>
        <v>0.44233814056533405</v>
      </c>
      <c r="U208">
        <f t="shared" si="78"/>
        <v>0.10307909993257539</v>
      </c>
      <c r="V208">
        <f t="shared" si="79"/>
        <v>3.4770134429915597E-2</v>
      </c>
      <c r="AH208">
        <f t="shared" si="80"/>
        <v>166.846328080391</v>
      </c>
      <c r="AI208">
        <f t="shared" si="81"/>
        <v>0</v>
      </c>
      <c r="AJ208">
        <f t="shared" si="82"/>
        <v>0</v>
      </c>
      <c r="AK208">
        <f t="shared" si="83"/>
        <v>0</v>
      </c>
      <c r="AL208">
        <f t="shared" si="84"/>
        <v>0</v>
      </c>
      <c r="AM208">
        <f t="shared" si="85"/>
        <v>0</v>
      </c>
      <c r="AN208">
        <f t="shared" si="86"/>
        <v>0</v>
      </c>
      <c r="AO208">
        <f t="shared" si="87"/>
        <v>0</v>
      </c>
      <c r="AP208">
        <f t="shared" si="88"/>
        <v>0</v>
      </c>
      <c r="AQ208">
        <f t="shared" si="89"/>
        <v>166.846328080391</v>
      </c>
    </row>
    <row r="209" spans="1:43" x14ac:dyDescent="0.25">
      <c r="A209">
        <f t="shared" si="69"/>
        <v>296</v>
      </c>
      <c r="C209">
        <f t="shared" si="91"/>
        <v>320.79284320667324</v>
      </c>
      <c r="D209">
        <f t="shared" si="91"/>
        <v>37.1535702324121</v>
      </c>
      <c r="E209">
        <f t="shared" si="90"/>
        <v>9.0735854594928718</v>
      </c>
      <c r="F209">
        <f t="shared" si="90"/>
        <v>3.2775438440910838</v>
      </c>
      <c r="G209">
        <f t="shared" si="90"/>
        <v>2.2737027467957769</v>
      </c>
      <c r="H209">
        <f t="shared" si="90"/>
        <v>0.64842155372338717</v>
      </c>
      <c r="I209">
        <f t="shared" si="90"/>
        <v>0.87004685248076552</v>
      </c>
      <c r="J209">
        <f t="shared" si="90"/>
        <v>0.20397430933634295</v>
      </c>
      <c r="K209">
        <f t="shared" si="90"/>
        <v>6.9094354327673344E-2</v>
      </c>
      <c r="N209">
        <f t="shared" si="71"/>
        <v>168.83833852982804</v>
      </c>
      <c r="O209">
        <f t="shared" si="72"/>
        <v>19.554510648637947</v>
      </c>
      <c r="P209">
        <f t="shared" si="73"/>
        <v>4.7755712944699331</v>
      </c>
      <c r="Q209">
        <f t="shared" si="74"/>
        <v>1.7250230758374125</v>
      </c>
      <c r="R209">
        <f t="shared" si="75"/>
        <v>1.1966856562083037</v>
      </c>
      <c r="S209">
        <f t="shared" si="76"/>
        <v>0.34127450195967746</v>
      </c>
      <c r="T209">
        <f t="shared" si="77"/>
        <v>0.4579193960425082</v>
      </c>
      <c r="U209">
        <f t="shared" si="78"/>
        <v>0.10735489965070683</v>
      </c>
      <c r="V209">
        <f t="shared" si="79"/>
        <v>3.6365449646143869E-2</v>
      </c>
      <c r="AH209">
        <f t="shared" si="80"/>
        <v>168.83833852982804</v>
      </c>
      <c r="AI209">
        <f t="shared" si="81"/>
        <v>0</v>
      </c>
      <c r="AJ209">
        <f t="shared" si="82"/>
        <v>0</v>
      </c>
      <c r="AK209">
        <f t="shared" si="83"/>
        <v>0</v>
      </c>
      <c r="AL209">
        <f t="shared" si="84"/>
        <v>0</v>
      </c>
      <c r="AM209">
        <f t="shared" si="85"/>
        <v>0</v>
      </c>
      <c r="AN209">
        <f t="shared" si="86"/>
        <v>0</v>
      </c>
      <c r="AO209">
        <f t="shared" si="87"/>
        <v>0</v>
      </c>
      <c r="AP209">
        <f t="shared" si="88"/>
        <v>0</v>
      </c>
      <c r="AQ209">
        <f t="shared" si="89"/>
        <v>168.83833852982804</v>
      </c>
    </row>
    <row r="210" spans="1:43" x14ac:dyDescent="0.25">
      <c r="A210">
        <f t="shared" si="69"/>
        <v>297</v>
      </c>
      <c r="C210">
        <f t="shared" si="91"/>
        <v>324.59690713949539</v>
      </c>
      <c r="D210">
        <f t="shared" si="91"/>
        <v>37.923332480909529</v>
      </c>
      <c r="E210">
        <f t="shared" si="90"/>
        <v>9.3130713782769892</v>
      </c>
      <c r="F210">
        <f t="shared" si="90"/>
        <v>3.3758278418531358</v>
      </c>
      <c r="G210">
        <f t="shared" si="90"/>
        <v>2.3457731326367766</v>
      </c>
      <c r="H210">
        <f t="shared" si="90"/>
        <v>0.67218324887806846</v>
      </c>
      <c r="I210">
        <f t="shared" si="90"/>
        <v>0.90048409849795763</v>
      </c>
      <c r="J210">
        <f t="shared" si="90"/>
        <v>0.21237718507916342</v>
      </c>
      <c r="K210">
        <f t="shared" si="90"/>
        <v>7.2242698338838507E-2</v>
      </c>
      <c r="N210">
        <f t="shared" si="71"/>
        <v>170.84047744183968</v>
      </c>
      <c r="O210">
        <f t="shared" si="72"/>
        <v>19.95964867416291</v>
      </c>
      <c r="P210">
        <f t="shared" si="73"/>
        <v>4.9016165148826261</v>
      </c>
      <c r="Q210">
        <f t="shared" si="74"/>
        <v>1.7767514957121768</v>
      </c>
      <c r="R210">
        <f t="shared" si="75"/>
        <v>1.2346174382298825</v>
      </c>
      <c r="S210">
        <f t="shared" si="76"/>
        <v>0.35378065730424657</v>
      </c>
      <c r="T210">
        <f t="shared" si="77"/>
        <v>0.47393899920945143</v>
      </c>
      <c r="U210">
        <f t="shared" si="78"/>
        <v>0.11177746583113865</v>
      </c>
      <c r="V210">
        <f t="shared" si="79"/>
        <v>3.8022472809915005E-2</v>
      </c>
      <c r="AH210">
        <f t="shared" si="80"/>
        <v>170.84047744183968</v>
      </c>
      <c r="AI210">
        <f t="shared" si="81"/>
        <v>0</v>
      </c>
      <c r="AJ210">
        <f t="shared" si="82"/>
        <v>0</v>
      </c>
      <c r="AK210">
        <f t="shared" si="83"/>
        <v>0</v>
      </c>
      <c r="AL210">
        <f t="shared" si="84"/>
        <v>0</v>
      </c>
      <c r="AM210">
        <f t="shared" si="85"/>
        <v>0</v>
      </c>
      <c r="AN210">
        <f t="shared" si="86"/>
        <v>0</v>
      </c>
      <c r="AO210">
        <f t="shared" si="87"/>
        <v>0</v>
      </c>
      <c r="AP210">
        <f t="shared" si="88"/>
        <v>0</v>
      </c>
      <c r="AQ210">
        <f t="shared" si="89"/>
        <v>170.84047744183968</v>
      </c>
    </row>
    <row r="211" spans="1:43" x14ac:dyDescent="0.25">
      <c r="A211">
        <f t="shared" si="69"/>
        <v>298</v>
      </c>
      <c r="C211">
        <f t="shared" si="91"/>
        <v>328.4200959555094</v>
      </c>
      <c r="D211">
        <f t="shared" si="91"/>
        <v>38.703715854641011</v>
      </c>
      <c r="E211">
        <f t="shared" si="90"/>
        <v>9.5572070815355357</v>
      </c>
      <c r="F211">
        <f t="shared" si="90"/>
        <v>3.4763696682152063</v>
      </c>
      <c r="G211">
        <f t="shared" si="90"/>
        <v>2.4196211605532323</v>
      </c>
      <c r="H211">
        <f t="shared" si="90"/>
        <v>0.6966474109825721</v>
      </c>
      <c r="I211">
        <f t="shared" si="90"/>
        <v>0.93177109049763363</v>
      </c>
      <c r="J211">
        <f t="shared" si="90"/>
        <v>0.22106632017162828</v>
      </c>
      <c r="K211">
        <f t="shared" si="90"/>
        <v>7.5511914261192567E-2</v>
      </c>
      <c r="N211">
        <f t="shared" si="71"/>
        <v>172.85268208184706</v>
      </c>
      <c r="O211">
        <f t="shared" si="72"/>
        <v>20.370376765600533</v>
      </c>
      <c r="P211">
        <f t="shared" si="73"/>
        <v>5.0301089902818612</v>
      </c>
      <c r="Q211">
        <f t="shared" si="74"/>
        <v>1.8296682464290561</v>
      </c>
      <c r="R211">
        <f t="shared" si="75"/>
        <v>1.2734848213438066</v>
      </c>
      <c r="S211">
        <f t="shared" si="76"/>
        <v>0.36665653209609061</v>
      </c>
      <c r="T211">
        <f t="shared" si="77"/>
        <v>0.49040583710401769</v>
      </c>
      <c r="U211">
        <f t="shared" si="78"/>
        <v>0.11635069482717278</v>
      </c>
      <c r="V211">
        <f t="shared" si="79"/>
        <v>3.9743112769048725E-2</v>
      </c>
      <c r="AH211">
        <f t="shared" si="80"/>
        <v>172.85268208184706</v>
      </c>
      <c r="AI211">
        <f t="shared" si="81"/>
        <v>0</v>
      </c>
      <c r="AJ211">
        <f t="shared" si="82"/>
        <v>0</v>
      </c>
      <c r="AK211">
        <f t="shared" si="83"/>
        <v>0</v>
      </c>
      <c r="AL211">
        <f t="shared" si="84"/>
        <v>0</v>
      </c>
      <c r="AM211">
        <f t="shared" si="85"/>
        <v>0</v>
      </c>
      <c r="AN211">
        <f t="shared" si="86"/>
        <v>0</v>
      </c>
      <c r="AO211">
        <f t="shared" si="87"/>
        <v>0</v>
      </c>
      <c r="AP211">
        <f t="shared" si="88"/>
        <v>0</v>
      </c>
      <c r="AQ211">
        <f t="shared" si="89"/>
        <v>172.85268208184706</v>
      </c>
    </row>
    <row r="212" spans="1:43" x14ac:dyDescent="0.25">
      <c r="A212">
        <f t="shared" si="69"/>
        <v>299</v>
      </c>
      <c r="C212">
        <f t="shared" si="91"/>
        <v>332.26229016692787</v>
      </c>
      <c r="D212">
        <f t="shared" si="91"/>
        <v>39.494776450621536</v>
      </c>
      <c r="E212">
        <f t="shared" si="90"/>
        <v>9.8060451808448672</v>
      </c>
      <c r="F212">
        <f t="shared" si="90"/>
        <v>3.5792032248916397</v>
      </c>
      <c r="G212">
        <f t="shared" si="90"/>
        <v>2.4952766205500239</v>
      </c>
      <c r="H212">
        <f t="shared" si="90"/>
        <v>0.72182932381263576</v>
      </c>
      <c r="I212">
        <f t="shared" si="90"/>
        <v>0.96392489485992261</v>
      </c>
      <c r="J212">
        <f t="shared" si="90"/>
        <v>0.23004924780726752</v>
      </c>
      <c r="K212">
        <f t="shared" si="90"/>
        <v>7.8905709443418362E-2</v>
      </c>
      <c r="N212">
        <f t="shared" si="71"/>
        <v>174.87488956154098</v>
      </c>
      <c r="O212">
        <f t="shared" si="72"/>
        <v>20.786724447695548</v>
      </c>
      <c r="P212">
        <f t="shared" si="73"/>
        <v>5.161076410970983</v>
      </c>
      <c r="Q212">
        <f t="shared" si="74"/>
        <v>1.8837911709955999</v>
      </c>
      <c r="R212">
        <f t="shared" si="75"/>
        <v>1.3133034845000127</v>
      </c>
      <c r="S212">
        <f t="shared" si="76"/>
        <v>0.37991017042770303</v>
      </c>
      <c r="T212">
        <f t="shared" si="77"/>
        <v>0.50732889203153819</v>
      </c>
      <c r="U212">
        <f t="shared" si="78"/>
        <v>0.12107855147750922</v>
      </c>
      <c r="V212">
        <f t="shared" si="79"/>
        <v>4.1529320759693879E-2</v>
      </c>
      <c r="AH212">
        <f t="shared" si="80"/>
        <v>174.87488956154098</v>
      </c>
      <c r="AI212">
        <f t="shared" si="81"/>
        <v>0</v>
      </c>
      <c r="AJ212">
        <f t="shared" si="82"/>
        <v>0</v>
      </c>
      <c r="AK212">
        <f t="shared" si="83"/>
        <v>0</v>
      </c>
      <c r="AL212">
        <f t="shared" si="84"/>
        <v>0</v>
      </c>
      <c r="AM212">
        <f t="shared" si="85"/>
        <v>0</v>
      </c>
      <c r="AN212">
        <f t="shared" si="86"/>
        <v>0</v>
      </c>
      <c r="AO212">
        <f t="shared" si="87"/>
        <v>0</v>
      </c>
      <c r="AP212">
        <f t="shared" si="88"/>
        <v>0</v>
      </c>
      <c r="AQ212">
        <f t="shared" si="89"/>
        <v>174.87488956154098</v>
      </c>
    </row>
    <row r="213" spans="1:43" x14ac:dyDescent="0.25">
      <c r="A213">
        <f t="shared" si="69"/>
        <v>300</v>
      </c>
      <c r="C213">
        <f t="shared" si="91"/>
        <v>336.12337001435355</v>
      </c>
      <c r="D213">
        <f t="shared" si="91"/>
        <v>40.296569653773375</v>
      </c>
      <c r="E213">
        <f t="shared" si="90"/>
        <v>10.059638267575702</v>
      </c>
      <c r="F213">
        <f t="shared" si="90"/>
        <v>3.6843625684936656</v>
      </c>
      <c r="G213">
        <f t="shared" si="90"/>
        <v>2.5727695020621426</v>
      </c>
      <c r="H213">
        <f t="shared" si="90"/>
        <v>0.74774446092552971</v>
      </c>
      <c r="I213">
        <f t="shared" si="90"/>
        <v>0.99696275797060363</v>
      </c>
      <c r="J213">
        <f t="shared" si="90"/>
        <v>0.23933363200384364</v>
      </c>
      <c r="K213">
        <f t="shared" si="90"/>
        <v>8.2427872676013161E-2</v>
      </c>
      <c r="N213">
        <f t="shared" si="71"/>
        <v>176.90703684965976</v>
      </c>
      <c r="O213">
        <f t="shared" si="72"/>
        <v>21.208720870407042</v>
      </c>
      <c r="P213">
        <f t="shared" si="73"/>
        <v>5.2945464566187903</v>
      </c>
      <c r="Q213">
        <f t="shared" si="74"/>
        <v>1.9391381939440346</v>
      </c>
      <c r="R213">
        <f t="shared" si="75"/>
        <v>1.3540892116116541</v>
      </c>
      <c r="S213">
        <f t="shared" si="76"/>
        <v>0.39354971627659457</v>
      </c>
      <c r="T213">
        <f t="shared" si="77"/>
        <v>0.52471724103715978</v>
      </c>
      <c r="U213">
        <f t="shared" si="78"/>
        <v>0.12596506947570718</v>
      </c>
      <c r="V213">
        <f t="shared" si="79"/>
        <v>4.3383090882112195E-2</v>
      </c>
      <c r="AH213">
        <f t="shared" si="80"/>
        <v>176.90703684965976</v>
      </c>
      <c r="AI213">
        <f t="shared" si="81"/>
        <v>0</v>
      </c>
      <c r="AJ213">
        <f t="shared" si="82"/>
        <v>0</v>
      </c>
      <c r="AK213">
        <f t="shared" si="83"/>
        <v>0</v>
      </c>
      <c r="AL213">
        <f t="shared" si="84"/>
        <v>0</v>
      </c>
      <c r="AM213">
        <f t="shared" si="85"/>
        <v>0</v>
      </c>
      <c r="AN213">
        <f t="shared" si="86"/>
        <v>0</v>
      </c>
      <c r="AO213">
        <f t="shared" si="87"/>
        <v>0</v>
      </c>
      <c r="AP213">
        <f t="shared" si="88"/>
        <v>0</v>
      </c>
      <c r="AQ213">
        <f t="shared" si="89"/>
        <v>176.90703684965976</v>
      </c>
    </row>
    <row r="214" spans="1:43" x14ac:dyDescent="0.25">
      <c r="A214">
        <f t="shared" si="69"/>
        <v>301</v>
      </c>
      <c r="C214">
        <f t="shared" si="91"/>
        <v>340.00321548687617</v>
      </c>
      <c r="D214">
        <f t="shared" si="91"/>
        <v>41.109150134152848</v>
      </c>
      <c r="E214">
        <f t="shared" si="90"/>
        <v>10.318038905836419</v>
      </c>
      <c r="F214">
        <f t="shared" si="90"/>
        <v>3.7918819063022151</v>
      </c>
      <c r="G214">
        <f t="shared" si="90"/>
        <v>2.6521299907049087</v>
      </c>
      <c r="H214">
        <f t="shared" si="90"/>
        <v>0.77440848522713512</v>
      </c>
      <c r="I214">
        <f t="shared" si="90"/>
        <v>1.0309021051775116</v>
      </c>
      <c r="J214">
        <f t="shared" si="90"/>
        <v>0.24892726828027997</v>
      </c>
      <c r="K214">
        <f t="shared" si="90"/>
        <v>8.608227508643114E-2</v>
      </c>
      <c r="N214">
        <f t="shared" si="71"/>
        <v>178.94906078256642</v>
      </c>
      <c r="O214">
        <f t="shared" si="72"/>
        <v>21.63639480744887</v>
      </c>
      <c r="P214">
        <f t="shared" si="73"/>
        <v>5.430546792545484</v>
      </c>
      <c r="Q214">
        <f t="shared" si="74"/>
        <v>1.9957273191064291</v>
      </c>
      <c r="R214">
        <f t="shared" si="75"/>
        <v>1.3958578898446889</v>
      </c>
      <c r="S214">
        <f t="shared" si="76"/>
        <v>0.40758341327743958</v>
      </c>
      <c r="T214">
        <f t="shared" si="77"/>
        <v>0.54258005535658504</v>
      </c>
      <c r="U214">
        <f t="shared" si="78"/>
        <v>0.13101435172646314</v>
      </c>
      <c r="V214">
        <f t="shared" si="79"/>
        <v>4.5306460571805866E-2</v>
      </c>
      <c r="AH214">
        <f t="shared" si="80"/>
        <v>178.94906078256642</v>
      </c>
      <c r="AI214">
        <f t="shared" si="81"/>
        <v>0</v>
      </c>
      <c r="AJ214">
        <f t="shared" si="82"/>
        <v>0</v>
      </c>
      <c r="AK214">
        <f t="shared" si="83"/>
        <v>0</v>
      </c>
      <c r="AL214">
        <f t="shared" si="84"/>
        <v>0</v>
      </c>
      <c r="AM214">
        <f t="shared" si="85"/>
        <v>0</v>
      </c>
      <c r="AN214">
        <f t="shared" si="86"/>
        <v>0</v>
      </c>
      <c r="AO214">
        <f t="shared" si="87"/>
        <v>0</v>
      </c>
      <c r="AP214">
        <f t="shared" si="88"/>
        <v>0</v>
      </c>
      <c r="AQ214">
        <f t="shared" si="89"/>
        <v>178.94906078256642</v>
      </c>
    </row>
    <row r="215" spans="1:43" x14ac:dyDescent="0.25">
      <c r="A215">
        <f t="shared" si="69"/>
        <v>302</v>
      </c>
      <c r="C215">
        <f t="shared" si="91"/>
        <v>343.90170634178963</v>
      </c>
      <c r="D215">
        <f t="shared" si="91"/>
        <v>41.932571844372362</v>
      </c>
      <c r="E215">
        <f t="shared" si="90"/>
        <v>10.581299625477685</v>
      </c>
      <c r="F215">
        <f t="shared" si="90"/>
        <v>3.9017955920256271</v>
      </c>
      <c r="G215">
        <f t="shared" si="90"/>
        <v>2.7333884649893143</v>
      </c>
      <c r="H215">
        <f t="shared" si="90"/>
        <v>0.80183724849578686</v>
      </c>
      <c r="I215">
        <f t="shared" si="90"/>
        <v>1.0657605397065231</v>
      </c>
      <c r="J215">
        <f t="shared" si="90"/>
        <v>0.25883808430833022</v>
      </c>
      <c r="K215">
        <f t="shared" si="90"/>
        <v>8.9872871025043766E-2</v>
      </c>
      <c r="N215">
        <f t="shared" si="71"/>
        <v>181.00089807462612</v>
      </c>
      <c r="O215">
        <f t="shared" si="72"/>
        <v>22.069774654932822</v>
      </c>
      <c r="P215">
        <f t="shared" si="73"/>
        <v>5.569105066040887</v>
      </c>
      <c r="Q215">
        <f t="shared" si="74"/>
        <v>2.0535766273819092</v>
      </c>
      <c r="R215">
        <f t="shared" si="75"/>
        <v>1.4386255078891128</v>
      </c>
      <c r="S215">
        <f t="shared" si="76"/>
        <v>0.4220196044714668</v>
      </c>
      <c r="T215">
        <f t="shared" si="77"/>
        <v>0.5609265998455385</v>
      </c>
      <c r="U215">
        <f t="shared" si="78"/>
        <v>0.13623057068859487</v>
      </c>
      <c r="V215">
        <f t="shared" si="79"/>
        <v>4.7301511065812513E-2</v>
      </c>
      <c r="AH215">
        <f t="shared" si="80"/>
        <v>181.00089807462612</v>
      </c>
      <c r="AI215">
        <f t="shared" si="81"/>
        <v>0</v>
      </c>
      <c r="AJ215">
        <f t="shared" si="82"/>
        <v>0</v>
      </c>
      <c r="AK215">
        <f t="shared" si="83"/>
        <v>0</v>
      </c>
      <c r="AL215">
        <f t="shared" si="84"/>
        <v>0</v>
      </c>
      <c r="AM215">
        <f t="shared" si="85"/>
        <v>0</v>
      </c>
      <c r="AN215">
        <f t="shared" si="86"/>
        <v>0</v>
      </c>
      <c r="AO215">
        <f t="shared" si="87"/>
        <v>0</v>
      </c>
      <c r="AP215">
        <f t="shared" si="88"/>
        <v>0</v>
      </c>
      <c r="AQ215">
        <f t="shared" si="89"/>
        <v>181.00089807462612</v>
      </c>
    </row>
    <row r="216" spans="1:43" x14ac:dyDescent="0.25">
      <c r="A216">
        <f t="shared" si="69"/>
        <v>303</v>
      </c>
      <c r="C216">
        <f t="shared" si="91"/>
        <v>347.81872212393466</v>
      </c>
      <c r="D216">
        <f t="shared" si="91"/>
        <v>42.766888017215237</v>
      </c>
      <c r="E216">
        <f t="shared" si="90"/>
        <v>10.849472915159398</v>
      </c>
      <c r="F216">
        <f t="shared" si="90"/>
        <v>4.0141381215438052</v>
      </c>
      <c r="G216">
        <f t="shared" si="90"/>
        <v>2.8165754930039237</v>
      </c>
      <c r="H216">
        <f t="shared" si="90"/>
        <v>0.83004679086323452</v>
      </c>
      <c r="I216">
        <f t="shared" si="90"/>
        <v>1.1015558415377285</v>
      </c>
      <c r="J216">
        <f t="shared" si="90"/>
        <v>0.26907414053878009</v>
      </c>
      <c r="K216">
        <f t="shared" si="90"/>
        <v>9.38036989415897E-2</v>
      </c>
      <c r="N216">
        <f t="shared" si="71"/>
        <v>183.06248532838669</v>
      </c>
      <c r="O216">
        <f t="shared" si="72"/>
        <v>22.508888430113284</v>
      </c>
      <c r="P216">
        <f t="shared" si="73"/>
        <v>5.710248902715473</v>
      </c>
      <c r="Q216">
        <f t="shared" si="74"/>
        <v>2.1127042744967395</v>
      </c>
      <c r="R216">
        <f t="shared" si="75"/>
        <v>1.4824081542125915</v>
      </c>
      <c r="S216">
        <f t="shared" si="76"/>
        <v>0.43686673203328136</v>
      </c>
      <c r="T216">
        <f t="shared" si="77"/>
        <v>0.57976623238827818</v>
      </c>
      <c r="U216">
        <f t="shared" si="78"/>
        <v>0.14161796870462112</v>
      </c>
      <c r="V216">
        <f t="shared" si="79"/>
        <v>4.9370367863994583E-2</v>
      </c>
      <c r="AH216">
        <f t="shared" si="80"/>
        <v>183.06248532838669</v>
      </c>
      <c r="AI216">
        <f t="shared" si="81"/>
        <v>0</v>
      </c>
      <c r="AJ216">
        <f t="shared" si="82"/>
        <v>0</v>
      </c>
      <c r="AK216">
        <f t="shared" si="83"/>
        <v>0</v>
      </c>
      <c r="AL216">
        <f t="shared" si="84"/>
        <v>0</v>
      </c>
      <c r="AM216">
        <f t="shared" si="85"/>
        <v>0</v>
      </c>
      <c r="AN216">
        <f t="shared" si="86"/>
        <v>0</v>
      </c>
      <c r="AO216">
        <f t="shared" si="87"/>
        <v>0</v>
      </c>
      <c r="AP216">
        <f t="shared" si="88"/>
        <v>0</v>
      </c>
      <c r="AQ216">
        <f t="shared" si="89"/>
        <v>183.06248532838669</v>
      </c>
    </row>
    <row r="217" spans="1:43" x14ac:dyDescent="0.25">
      <c r="A217">
        <f t="shared" si="69"/>
        <v>304</v>
      </c>
      <c r="C217">
        <f t="shared" si="91"/>
        <v>351.75414218467148</v>
      </c>
      <c r="D217">
        <f t="shared" si="91"/>
        <v>43.612151163439407</v>
      </c>
      <c r="E217">
        <f t="shared" si="90"/>
        <v>11.122611215481697</v>
      </c>
      <c r="F217">
        <f t="shared" si="90"/>
        <v>4.1289441286404216</v>
      </c>
      <c r="G217">
        <f t="shared" si="90"/>
        <v>2.9017218290647495</v>
      </c>
      <c r="H217">
        <f t="shared" si="90"/>
        <v>0.85905334025311286</v>
      </c>
      <c r="I217">
        <f t="shared" si="90"/>
        <v>1.1383059662424277</v>
      </c>
      <c r="J217">
        <f t="shared" si="90"/>
        <v>0.27964363080198962</v>
      </c>
      <c r="K217">
        <f t="shared" si="90"/>
        <v>9.7878882251789368E-2</v>
      </c>
      <c r="N217">
        <f t="shared" si="71"/>
        <v>185.13375904456396</v>
      </c>
      <c r="O217">
        <f t="shared" si="72"/>
        <v>22.953763770231269</v>
      </c>
      <c r="P217">
        <f t="shared" si="73"/>
        <v>5.8540059028851044</v>
      </c>
      <c r="Q217">
        <f t="shared" si="74"/>
        <v>2.1731284887581168</v>
      </c>
      <c r="R217">
        <f t="shared" si="75"/>
        <v>1.5272220152972367</v>
      </c>
      <c r="S217">
        <f t="shared" si="76"/>
        <v>0.4521333369753226</v>
      </c>
      <c r="T217">
        <f t="shared" si="77"/>
        <v>0.59910840328548831</v>
      </c>
      <c r="U217">
        <f t="shared" si="78"/>
        <v>0.14718085831683664</v>
      </c>
      <c r="V217">
        <f t="shared" si="79"/>
        <v>5.15152011851523E-2</v>
      </c>
      <c r="AH217">
        <f t="shared" si="80"/>
        <v>185.13375904456396</v>
      </c>
      <c r="AI217">
        <f t="shared" si="81"/>
        <v>0</v>
      </c>
      <c r="AJ217">
        <f t="shared" si="82"/>
        <v>0</v>
      </c>
      <c r="AK217">
        <f t="shared" si="83"/>
        <v>0</v>
      </c>
      <c r="AL217">
        <f t="shared" si="84"/>
        <v>0</v>
      </c>
      <c r="AM217">
        <f t="shared" si="85"/>
        <v>0</v>
      </c>
      <c r="AN217">
        <f t="shared" si="86"/>
        <v>0</v>
      </c>
      <c r="AO217">
        <f t="shared" si="87"/>
        <v>0</v>
      </c>
      <c r="AP217">
        <f t="shared" si="88"/>
        <v>0</v>
      </c>
      <c r="AQ217">
        <f t="shared" si="89"/>
        <v>185.13375904456396</v>
      </c>
    </row>
    <row r="218" spans="1:43" x14ac:dyDescent="0.25">
      <c r="A218">
        <f t="shared" si="69"/>
        <v>305</v>
      </c>
      <c r="C218">
        <f t="shared" si="91"/>
        <v>355.70784570048494</v>
      </c>
      <c r="D218">
        <f t="shared" si="91"/>
        <v>44.468413069768133</v>
      </c>
      <c r="E218">
        <f t="shared" si="90"/>
        <v>11.400766912181055</v>
      </c>
      <c r="F218">
        <f t="shared" si="90"/>
        <v>4.2462483807246088</v>
      </c>
      <c r="G218">
        <f t="shared" si="90"/>
        <v>2.9888584103344549</v>
      </c>
      <c r="H218">
        <f t="shared" si="90"/>
        <v>0.88887331177731055</v>
      </c>
      <c r="I218">
        <f t="shared" si="90"/>
        <v>1.1760290437815817</v>
      </c>
      <c r="J218">
        <f t="shared" si="90"/>
        <v>0.29055488288259734</v>
      </c>
      <c r="K218">
        <f t="shared" si="90"/>
        <v>0.10210263019380292</v>
      </c>
      <c r="N218">
        <f t="shared" si="71"/>
        <v>187.21465563183418</v>
      </c>
      <c r="O218">
        <f t="shared" si="72"/>
        <v>23.404427931456912</v>
      </c>
      <c r="P218">
        <f t="shared" si="73"/>
        <v>6.0004036379900292</v>
      </c>
      <c r="Q218">
        <f t="shared" si="74"/>
        <v>2.2348675688024255</v>
      </c>
      <c r="R218">
        <f t="shared" si="75"/>
        <v>1.5730833738602394</v>
      </c>
      <c r="S218">
        <f t="shared" si="76"/>
        <v>0.46782805883016348</v>
      </c>
      <c r="T218">
        <f t="shared" si="77"/>
        <v>0.61896265462188516</v>
      </c>
      <c r="U218">
        <f t="shared" si="78"/>
        <v>0.15292362256978809</v>
      </c>
      <c r="V218">
        <f t="shared" si="79"/>
        <v>5.373822641779101E-2</v>
      </c>
      <c r="AH218">
        <f t="shared" si="80"/>
        <v>187.21465563183418</v>
      </c>
      <c r="AI218">
        <f t="shared" si="81"/>
        <v>0</v>
      </c>
      <c r="AJ218">
        <f t="shared" si="82"/>
        <v>0</v>
      </c>
      <c r="AK218">
        <f t="shared" si="83"/>
        <v>0</v>
      </c>
      <c r="AL218">
        <f t="shared" si="84"/>
        <v>0</v>
      </c>
      <c r="AM218">
        <f t="shared" si="85"/>
        <v>0</v>
      </c>
      <c r="AN218">
        <f t="shared" si="86"/>
        <v>0</v>
      </c>
      <c r="AO218">
        <f t="shared" si="87"/>
        <v>0</v>
      </c>
      <c r="AP218">
        <f t="shared" si="88"/>
        <v>0</v>
      </c>
      <c r="AQ218">
        <f t="shared" si="89"/>
        <v>187.21465563183418</v>
      </c>
    </row>
    <row r="219" spans="1:43" x14ac:dyDescent="0.25">
      <c r="A219">
        <f t="shared" si="69"/>
        <v>306</v>
      </c>
      <c r="C219">
        <f t="shared" si="91"/>
        <v>359.67971169123069</v>
      </c>
      <c r="D219">
        <f t="shared" si="91"/>
        <v>45.33572479706357</v>
      </c>
      <c r="E219">
        <f t="shared" si="90"/>
        <v>11.683992329393037</v>
      </c>
      <c r="F219">
        <f t="shared" si="90"/>
        <v>4.3660857745438095</v>
      </c>
      <c r="G219">
        <f t="shared" si="90"/>
        <v>3.0780163534123726</v>
      </c>
      <c r="H219">
        <f t="shared" si="90"/>
        <v>0.91952330709065655</v>
      </c>
      <c r="I219">
        <f t="shared" si="90"/>
        <v>1.2147433772663745</v>
      </c>
      <c r="J219">
        <f t="shared" si="90"/>
        <v>0.30181635906822502</v>
      </c>
      <c r="K219">
        <f t="shared" si="90"/>
        <v>0.10647923867422159</v>
      </c>
      <c r="N219">
        <f t="shared" si="71"/>
        <v>189.30511141643723</v>
      </c>
      <c r="O219">
        <f t="shared" si="72"/>
        <v>23.860907787928195</v>
      </c>
      <c r="P219">
        <f t="shared" si="73"/>
        <v>6.1494696470489671</v>
      </c>
      <c r="Q219">
        <f t="shared" si="74"/>
        <v>2.2979398813388472</v>
      </c>
      <c r="R219">
        <f t="shared" si="75"/>
        <v>1.6200086070591435</v>
      </c>
      <c r="S219">
        <f t="shared" si="76"/>
        <v>0.48395963531087188</v>
      </c>
      <c r="T219">
        <f t="shared" si="77"/>
        <v>0.63933861961388139</v>
      </c>
      <c r="U219">
        <f t="shared" si="78"/>
        <v>0.1588507152990658</v>
      </c>
      <c r="V219">
        <f t="shared" si="79"/>
        <v>5.6041704565379782E-2</v>
      </c>
      <c r="AH219">
        <f t="shared" si="80"/>
        <v>189.30511141643723</v>
      </c>
      <c r="AI219">
        <f t="shared" si="81"/>
        <v>0</v>
      </c>
      <c r="AJ219">
        <f t="shared" si="82"/>
        <v>0</v>
      </c>
      <c r="AK219">
        <f t="shared" si="83"/>
        <v>0</v>
      </c>
      <c r="AL219">
        <f t="shared" si="84"/>
        <v>0</v>
      </c>
      <c r="AM219">
        <f t="shared" si="85"/>
        <v>0</v>
      </c>
      <c r="AN219">
        <f t="shared" si="86"/>
        <v>0</v>
      </c>
      <c r="AO219">
        <f t="shared" si="87"/>
        <v>0</v>
      </c>
      <c r="AP219">
        <f t="shared" si="88"/>
        <v>0</v>
      </c>
      <c r="AQ219">
        <f t="shared" si="89"/>
        <v>189.30511141643723</v>
      </c>
    </row>
    <row r="220" spans="1:43" x14ac:dyDescent="0.25">
      <c r="A220">
        <f>A219+$B$11</f>
        <v>307</v>
      </c>
      <c r="C220">
        <f t="shared" si="91"/>
        <v>363.6696190380199</v>
      </c>
      <c r="D220">
        <f t="shared" si="91"/>
        <v>46.214136678680823</v>
      </c>
      <c r="E220">
        <f t="shared" si="90"/>
        <v>11.972339722982605</v>
      </c>
      <c r="F220">
        <f t="shared" si="90"/>
        <v>4.4884913318890804</v>
      </c>
      <c r="G220">
        <f t="shared" si="90"/>
        <v>3.1692269508966469</v>
      </c>
      <c r="H220">
        <f t="shared" si="90"/>
        <v>0.95102011370433737</v>
      </c>
      <c r="I220">
        <f t="shared" si="90"/>
        <v>1.2544674416815293</v>
      </c>
      <c r="J220">
        <f t="shared" si="90"/>
        <v>0.31343665667201842</v>
      </c>
      <c r="K220">
        <f t="shared" si="90"/>
        <v>0.11101309110328439</v>
      </c>
      <c r="N220">
        <f t="shared" si="71"/>
        <v>191.40506265158942</v>
      </c>
      <c r="O220">
        <f t="shared" si="72"/>
        <v>24.323229830884646</v>
      </c>
      <c r="P220">
        <f t="shared" si="73"/>
        <v>6.3012314331487396</v>
      </c>
      <c r="Q220">
        <f t="shared" si="74"/>
        <v>2.3623638588889899</v>
      </c>
      <c r="R220">
        <f t="shared" si="75"/>
        <v>1.6680141846824459</v>
      </c>
      <c r="S220">
        <f t="shared" si="76"/>
        <v>0.50053690194965128</v>
      </c>
      <c r="T220">
        <f t="shared" si="77"/>
        <v>0.66024602193764703</v>
      </c>
      <c r="U220">
        <f t="shared" si="78"/>
        <v>0.16496666140632549</v>
      </c>
      <c r="V220">
        <f t="shared" si="79"/>
        <v>5.8427942685939156E-2</v>
      </c>
      <c r="AH220">
        <f t="shared" si="80"/>
        <v>191.40506265158942</v>
      </c>
      <c r="AI220">
        <f t="shared" si="81"/>
        <v>0</v>
      </c>
      <c r="AJ220">
        <f t="shared" si="82"/>
        <v>0</v>
      </c>
      <c r="AK220">
        <f t="shared" si="83"/>
        <v>0</v>
      </c>
      <c r="AL220">
        <f t="shared" si="84"/>
        <v>0</v>
      </c>
      <c r="AM220">
        <f t="shared" si="85"/>
        <v>0</v>
      </c>
      <c r="AN220">
        <f t="shared" si="86"/>
        <v>0</v>
      </c>
      <c r="AO220">
        <f t="shared" si="87"/>
        <v>0</v>
      </c>
      <c r="AP220">
        <f t="shared" si="88"/>
        <v>0</v>
      </c>
      <c r="AQ220">
        <f t="shared" si="89"/>
        <v>191.40506265158942</v>
      </c>
    </row>
    <row r="221" spans="1:43" x14ac:dyDescent="0.25">
      <c r="A221">
        <f t="shared" ref="A221:A259" si="92">A220+$B$11</f>
        <v>308</v>
      </c>
      <c r="C221">
        <f t="shared" si="91"/>
        <v>367.67744650075247</v>
      </c>
      <c r="D221">
        <f t="shared" si="91"/>
        <v>47.103698318999534</v>
      </c>
      <c r="E221">
        <f t="shared" si="90"/>
        <v>12.265861273943409</v>
      </c>
      <c r="F221">
        <f t="shared" si="90"/>
        <v>4.6135001952944759</v>
      </c>
      <c r="G221">
        <f t="shared" si="90"/>
        <v>3.2625216679199327</v>
      </c>
      <c r="H221">
        <f t="shared" si="90"/>
        <v>0.98338070425850277</v>
      </c>
      <c r="I221">
        <f t="shared" si="90"/>
        <v>1.295219882572052</v>
      </c>
      <c r="J221">
        <f t="shared" si="90"/>
        <v>0.32542450852890364</v>
      </c>
      <c r="K221">
        <f t="shared" si="90"/>
        <v>0.11570865921901678</v>
      </c>
      <c r="N221">
        <f t="shared" si="71"/>
        <v>193.51444552671182</v>
      </c>
      <c r="O221">
        <f t="shared" si="72"/>
        <v>24.791420167894493</v>
      </c>
      <c r="P221">
        <f t="shared" si="73"/>
        <v>6.4557164599702155</v>
      </c>
      <c r="Q221">
        <f t="shared" si="74"/>
        <v>2.4281579975234084</v>
      </c>
      <c r="R221">
        <f t="shared" si="75"/>
        <v>1.7171166673262805</v>
      </c>
      <c r="S221">
        <f t="shared" si="76"/>
        <v>0.51756879171500147</v>
      </c>
      <c r="T221">
        <f t="shared" si="77"/>
        <v>0.68169467503792214</v>
      </c>
      <c r="U221">
        <f t="shared" si="78"/>
        <v>0.17127605712047561</v>
      </c>
      <c r="V221">
        <f t="shared" si="79"/>
        <v>6.0899294325798312E-2</v>
      </c>
      <c r="AH221">
        <f t="shared" si="80"/>
        <v>193.51444552671182</v>
      </c>
      <c r="AI221">
        <f t="shared" si="81"/>
        <v>0</v>
      </c>
      <c r="AJ221">
        <f t="shared" si="82"/>
        <v>0</v>
      </c>
      <c r="AK221">
        <f t="shared" si="83"/>
        <v>0</v>
      </c>
      <c r="AL221">
        <f t="shared" si="84"/>
        <v>0</v>
      </c>
      <c r="AM221">
        <f t="shared" si="85"/>
        <v>0</v>
      </c>
      <c r="AN221">
        <f t="shared" si="86"/>
        <v>0</v>
      </c>
      <c r="AO221">
        <f t="shared" si="87"/>
        <v>0</v>
      </c>
      <c r="AP221">
        <f t="shared" si="88"/>
        <v>0</v>
      </c>
      <c r="AQ221">
        <f t="shared" si="89"/>
        <v>193.51444552671182</v>
      </c>
    </row>
    <row r="222" spans="1:43" x14ac:dyDescent="0.25">
      <c r="A222">
        <f t="shared" si="92"/>
        <v>309</v>
      </c>
      <c r="C222">
        <f t="shared" si="91"/>
        <v>371.7030727353017</v>
      </c>
      <c r="D222">
        <f t="shared" si="91"/>
        <v>48.004458592129211</v>
      </c>
      <c r="E222">
        <f t="shared" si="90"/>
        <v>12.564609081866928</v>
      </c>
      <c r="F222">
        <f t="shared" si="90"/>
        <v>4.7411476237318793</v>
      </c>
      <c r="G222">
        <f t="shared" si="90"/>
        <v>3.3579321386599892</v>
      </c>
      <c r="H222">
        <f t="shared" si="90"/>
        <v>1.0166222357544858</v>
      </c>
      <c r="I222">
        <f t="shared" si="90"/>
        <v>1.3370195146940804</v>
      </c>
      <c r="J222">
        <f t="shared" si="90"/>
        <v>0.33778878346541324</v>
      </c>
      <c r="K222">
        <f t="shared" si="90"/>
        <v>0.12057050389999974</v>
      </c>
      <c r="N222">
        <f t="shared" si="71"/>
        <v>195.6331961764746</v>
      </c>
      <c r="O222">
        <f t="shared" si="72"/>
        <v>25.26550452217327</v>
      </c>
      <c r="P222">
        <f t="shared" si="73"/>
        <v>6.612952148351015</v>
      </c>
      <c r="Q222">
        <f t="shared" si="74"/>
        <v>2.4953408545957259</v>
      </c>
      <c r="R222">
        <f t="shared" si="75"/>
        <v>1.767332704557889</v>
      </c>
      <c r="S222">
        <f t="shared" si="76"/>
        <v>0.53506433460762415</v>
      </c>
      <c r="T222">
        <f t="shared" si="77"/>
        <v>0.70369448141793711</v>
      </c>
      <c r="U222">
        <f t="shared" si="78"/>
        <v>0.17778357024495434</v>
      </c>
      <c r="V222">
        <f t="shared" si="79"/>
        <v>6.3458159947368281E-2</v>
      </c>
      <c r="AH222">
        <f t="shared" si="80"/>
        <v>195.6331961764746</v>
      </c>
      <c r="AI222">
        <f t="shared" si="81"/>
        <v>0</v>
      </c>
      <c r="AJ222">
        <f t="shared" si="82"/>
        <v>0</v>
      </c>
      <c r="AK222">
        <f t="shared" si="83"/>
        <v>0</v>
      </c>
      <c r="AL222">
        <f t="shared" si="84"/>
        <v>0</v>
      </c>
      <c r="AM222">
        <f t="shared" si="85"/>
        <v>0</v>
      </c>
      <c r="AN222">
        <f t="shared" si="86"/>
        <v>0</v>
      </c>
      <c r="AO222">
        <f t="shared" si="87"/>
        <v>0</v>
      </c>
      <c r="AP222">
        <f t="shared" si="88"/>
        <v>0</v>
      </c>
      <c r="AQ222">
        <f t="shared" si="89"/>
        <v>195.6331961764746</v>
      </c>
    </row>
    <row r="223" spans="1:43" x14ac:dyDescent="0.25">
      <c r="A223">
        <f t="shared" si="92"/>
        <v>310</v>
      </c>
      <c r="C223">
        <f t="shared" si="91"/>
        <v>375.74637631035193</v>
      </c>
      <c r="D223">
        <f t="shared" si="91"/>
        <v>48.916465640786193</v>
      </c>
      <c r="E223">
        <f t="shared" si="90"/>
        <v>12.868635158482736</v>
      </c>
      <c r="F223">
        <f t="shared" si="90"/>
        <v>4.871468988302734</v>
      </c>
      <c r="G223">
        <f t="shared" si="90"/>
        <v>3.4554901628265324</v>
      </c>
      <c r="H223">
        <f t="shared" si="90"/>
        <v>1.0507620487471334</v>
      </c>
      <c r="I223">
        <f t="shared" si="90"/>
        <v>1.3798853206305084</v>
      </c>
      <c r="J223">
        <f t="shared" si="90"/>
        <v>0.35053848674298466</v>
      </c>
      <c r="K223">
        <f t="shared" si="90"/>
        <v>0.12560327596647644</v>
      </c>
      <c r="N223">
        <f t="shared" si="71"/>
        <v>197.76125068965891</v>
      </c>
      <c r="O223">
        <f t="shared" si="72"/>
        <v>25.745508231992734</v>
      </c>
      <c r="P223">
        <f t="shared" si="73"/>
        <v>6.772965872885651</v>
      </c>
      <c r="Q223">
        <f t="shared" si="74"/>
        <v>2.5639310464751235</v>
      </c>
      <c r="R223">
        <f t="shared" si="75"/>
        <v>1.8186790330665961</v>
      </c>
      <c r="S223">
        <f t="shared" si="76"/>
        <v>0.55303265723533335</v>
      </c>
      <c r="T223">
        <f t="shared" si="77"/>
        <v>0.72625543191079389</v>
      </c>
      <c r="U223">
        <f t="shared" si="78"/>
        <v>0.18449394039104455</v>
      </c>
      <c r="V223">
        <f t="shared" si="79"/>
        <v>6.610698735077708E-2</v>
      </c>
      <c r="AH223">
        <f t="shared" si="80"/>
        <v>197.76125068965891</v>
      </c>
      <c r="AI223">
        <f t="shared" si="81"/>
        <v>0</v>
      </c>
      <c r="AJ223">
        <f t="shared" si="82"/>
        <v>0</v>
      </c>
      <c r="AK223">
        <f t="shared" si="83"/>
        <v>0</v>
      </c>
      <c r="AL223">
        <f t="shared" si="84"/>
        <v>0</v>
      </c>
      <c r="AM223">
        <f t="shared" si="85"/>
        <v>0</v>
      </c>
      <c r="AN223">
        <f t="shared" si="86"/>
        <v>0</v>
      </c>
      <c r="AO223">
        <f t="shared" si="87"/>
        <v>0</v>
      </c>
      <c r="AP223">
        <f t="shared" si="88"/>
        <v>0</v>
      </c>
      <c r="AQ223">
        <f t="shared" si="89"/>
        <v>197.76125068965891</v>
      </c>
    </row>
    <row r="224" spans="1:43" x14ac:dyDescent="0.25">
      <c r="A224">
        <f t="shared" si="92"/>
        <v>311</v>
      </c>
      <c r="C224">
        <f t="shared" si="91"/>
        <v>379.80723572389689</v>
      </c>
      <c r="D224">
        <f t="shared" si="91"/>
        <v>49.839766875338682</v>
      </c>
      <c r="E224">
        <f t="shared" si="90"/>
        <v>13.177991421270672</v>
      </c>
      <c r="F224">
        <f t="shared" si="90"/>
        <v>5.0044997679279826</v>
      </c>
      <c r="G224">
        <f t="shared" si="90"/>
        <v>3.5552277021256993</v>
      </c>
      <c r="H224">
        <f t="shared" si="90"/>
        <v>1.085817666497694</v>
      </c>
      <c r="I224">
        <f t="shared" si="90"/>
        <v>1.4238364493720506</v>
      </c>
      <c r="J224">
        <f t="shared" si="90"/>
        <v>0.3636827604746134</v>
      </c>
      <c r="K224">
        <f t="shared" si="90"/>
        <v>0.13081171696951821</v>
      </c>
      <c r="N224">
        <f t="shared" si="71"/>
        <v>199.89854511784048</v>
      </c>
      <c r="O224">
        <f t="shared" si="72"/>
        <v>26.231456250178255</v>
      </c>
      <c r="P224">
        <f t="shared" si="73"/>
        <v>6.9357849585635121</v>
      </c>
      <c r="Q224">
        <f t="shared" si="74"/>
        <v>2.6339472462778857</v>
      </c>
      <c r="R224">
        <f t="shared" si="75"/>
        <v>1.8711724748029996</v>
      </c>
      <c r="S224">
        <f t="shared" si="76"/>
        <v>0.5714829823672074</v>
      </c>
      <c r="T224">
        <f t="shared" si="77"/>
        <v>0.74938760493265821</v>
      </c>
      <c r="U224">
        <f t="shared" si="78"/>
        <v>0.19141197919716496</v>
      </c>
      <c r="V224">
        <f t="shared" si="79"/>
        <v>6.8848272089220119E-2</v>
      </c>
      <c r="AH224">
        <f t="shared" si="80"/>
        <v>199.89854511784048</v>
      </c>
      <c r="AI224">
        <f t="shared" si="81"/>
        <v>0</v>
      </c>
      <c r="AJ224">
        <f t="shared" si="82"/>
        <v>0</v>
      </c>
      <c r="AK224">
        <f t="shared" si="83"/>
        <v>0</v>
      </c>
      <c r="AL224">
        <f t="shared" si="84"/>
        <v>0</v>
      </c>
      <c r="AM224">
        <f t="shared" si="85"/>
        <v>0</v>
      </c>
      <c r="AN224">
        <f t="shared" si="86"/>
        <v>0</v>
      </c>
      <c r="AO224">
        <f t="shared" si="87"/>
        <v>0</v>
      </c>
      <c r="AP224">
        <f t="shared" si="88"/>
        <v>0</v>
      </c>
      <c r="AQ224">
        <f t="shared" si="89"/>
        <v>199.89854511784048</v>
      </c>
    </row>
    <row r="225" spans="1:43" x14ac:dyDescent="0.25">
      <c r="A225">
        <f t="shared" si="92"/>
        <v>312</v>
      </c>
      <c r="C225">
        <f t="shared" si="91"/>
        <v>383.88552941940208</v>
      </c>
      <c r="D225">
        <f t="shared" si="91"/>
        <v>50.774408973016797</v>
      </c>
      <c r="E225">
        <f t="shared" si="90"/>
        <v>13.492729687145969</v>
      </c>
      <c r="F225">
        <f t="shared" si="90"/>
        <v>5.1402755450377136</v>
      </c>
      <c r="G225">
        <f t="shared" si="90"/>
        <v>3.6571768767034514</v>
      </c>
      <c r="H225">
        <f t="shared" si="90"/>
        <v>1.1218067940877721</v>
      </c>
      <c r="I225">
        <f t="shared" si="90"/>
        <v>1.4688922148644903</v>
      </c>
      <c r="J225">
        <f t="shared" si="90"/>
        <v>0.37723088401479027</v>
      </c>
      <c r="K225">
        <f t="shared" si="90"/>
        <v>0.13620065996796918</v>
      </c>
      <c r="N225">
        <f t="shared" si="71"/>
        <v>202.04501548389584</v>
      </c>
      <c r="O225">
        <f t="shared" si="72"/>
        <v>26.723373143693053</v>
      </c>
      <c r="P225">
        <f t="shared" si="73"/>
        <v>7.1014366774452471</v>
      </c>
      <c r="Q225">
        <f t="shared" si="74"/>
        <v>2.7054081815987967</v>
      </c>
      <c r="R225">
        <f t="shared" si="75"/>
        <v>1.9248299351070797</v>
      </c>
      <c r="S225">
        <f t="shared" si="76"/>
        <v>0.59042462846724852</v>
      </c>
      <c r="T225">
        <f t="shared" si="77"/>
        <v>0.77310116571815279</v>
      </c>
      <c r="U225">
        <f t="shared" si="78"/>
        <v>0.19854257053410015</v>
      </c>
      <c r="V225">
        <f t="shared" si="79"/>
        <v>7.1684557877878516E-2</v>
      </c>
      <c r="AH225">
        <f t="shared" si="80"/>
        <v>202.04501548389584</v>
      </c>
      <c r="AI225">
        <f t="shared" si="81"/>
        <v>0</v>
      </c>
      <c r="AJ225">
        <f t="shared" si="82"/>
        <v>0</v>
      </c>
      <c r="AK225">
        <f t="shared" si="83"/>
        <v>0</v>
      </c>
      <c r="AL225">
        <f t="shared" si="84"/>
        <v>0</v>
      </c>
      <c r="AM225">
        <f t="shared" si="85"/>
        <v>0</v>
      </c>
      <c r="AN225">
        <f t="shared" si="86"/>
        <v>0</v>
      </c>
      <c r="AO225">
        <f t="shared" si="87"/>
        <v>0</v>
      </c>
      <c r="AP225">
        <f t="shared" si="88"/>
        <v>0</v>
      </c>
      <c r="AQ225">
        <f t="shared" si="89"/>
        <v>202.04501548389584</v>
      </c>
    </row>
    <row r="226" spans="1:43" x14ac:dyDescent="0.25">
      <c r="A226">
        <f t="shared" si="92"/>
        <v>313</v>
      </c>
      <c r="C226">
        <f t="shared" si="91"/>
        <v>387.981135801633</v>
      </c>
      <c r="D226">
        <f t="shared" si="91"/>
        <v>51.720437877284958</v>
      </c>
      <c r="E226">
        <f t="shared" si="90"/>
        <v>13.812901666218231</v>
      </c>
      <c r="F226">
        <f t="shared" si="90"/>
        <v>5.2788320012618213</v>
      </c>
      <c r="G226">
        <f t="shared" si="90"/>
        <v>3.7613699615692502</v>
      </c>
      <c r="H226">
        <f t="shared" si="90"/>
        <v>1.1587473174948419</v>
      </c>
      <c r="I226">
        <f t="shared" si="90"/>
        <v>1.5150720945227665</v>
      </c>
      <c r="J226">
        <f t="shared" si="90"/>
        <v>0.39119227432263265</v>
      </c>
      <c r="K226">
        <f t="shared" si="90"/>
        <v>0.14177503029290445</v>
      </c>
      <c r="N226">
        <f t="shared" si="71"/>
        <v>204.20059779033318</v>
      </c>
      <c r="O226">
        <f t="shared" si="72"/>
        <v>27.221283093307875</v>
      </c>
      <c r="P226">
        <f t="shared" si="73"/>
        <v>7.2699482453780169</v>
      </c>
      <c r="Q226">
        <f t="shared" si="74"/>
        <v>2.7783326322430639</v>
      </c>
      <c r="R226">
        <f t="shared" si="75"/>
        <v>1.9796684008259213</v>
      </c>
      <c r="S226">
        <f t="shared" si="76"/>
        <v>0.60986700920781156</v>
      </c>
      <c r="T226">
        <f t="shared" si="77"/>
        <v>0.79740636553829813</v>
      </c>
      <c r="U226">
        <f t="shared" si="78"/>
        <v>0.20589067069612246</v>
      </c>
      <c r="V226">
        <f t="shared" si="79"/>
        <v>7.4618436996265497E-2</v>
      </c>
      <c r="AH226">
        <f t="shared" si="80"/>
        <v>204.20059779033318</v>
      </c>
      <c r="AI226">
        <f t="shared" si="81"/>
        <v>0</v>
      </c>
      <c r="AJ226">
        <f t="shared" si="82"/>
        <v>0</v>
      </c>
      <c r="AK226">
        <f t="shared" si="83"/>
        <v>0</v>
      </c>
      <c r="AL226">
        <f t="shared" si="84"/>
        <v>0</v>
      </c>
      <c r="AM226">
        <f t="shared" si="85"/>
        <v>0</v>
      </c>
      <c r="AN226">
        <f t="shared" si="86"/>
        <v>0</v>
      </c>
      <c r="AO226">
        <f t="shared" si="87"/>
        <v>0</v>
      </c>
      <c r="AP226">
        <f t="shared" si="88"/>
        <v>0</v>
      </c>
      <c r="AQ226">
        <f t="shared" si="89"/>
        <v>204.20059779033318</v>
      </c>
    </row>
    <row r="227" spans="1:43" x14ac:dyDescent="0.25">
      <c r="A227">
        <f t="shared" si="92"/>
        <v>314</v>
      </c>
      <c r="C227">
        <f t="shared" si="91"/>
        <v>392.09393325215825</v>
      </c>
      <c r="D227">
        <f t="shared" si="91"/>
        <v>52.677898797373224</v>
      </c>
      <c r="E227">
        <f t="shared" si="90"/>
        <v>14.138558955625008</v>
      </c>
      <c r="F227">
        <f t="shared" si="90"/>
        <v>5.4202049131228645</v>
      </c>
      <c r="G227">
        <f t="shared" si="90"/>
        <v>3.8678393830012716</v>
      </c>
      <c r="H227">
        <f t="shared" si="90"/>
        <v>1.1966573026298282</v>
      </c>
      <c r="I227">
        <f t="shared" si="90"/>
        <v>1.5623957277125933</v>
      </c>
      <c r="J227">
        <f t="shared" si="90"/>
        <v>0.40557648629815435</v>
      </c>
      <c r="K227">
        <f t="shared" si="90"/>
        <v>0.14753984629933617</v>
      </c>
      <c r="N227">
        <f t="shared" si="71"/>
        <v>206.36522802745171</v>
      </c>
      <c r="O227">
        <f t="shared" si="72"/>
        <v>27.725209893354329</v>
      </c>
      <c r="P227">
        <f t="shared" si="73"/>
        <v>7.4413468187500049</v>
      </c>
      <c r="Q227">
        <f t="shared" si="74"/>
        <v>2.8527394279594023</v>
      </c>
      <c r="R227">
        <f t="shared" si="75"/>
        <v>2.0357049384217221</v>
      </c>
      <c r="S227">
        <f t="shared" si="76"/>
        <v>0.62981963296306753</v>
      </c>
      <c r="T227">
        <f t="shared" si="77"/>
        <v>0.82231354090136488</v>
      </c>
      <c r="U227">
        <f t="shared" si="78"/>
        <v>0.21346130857797599</v>
      </c>
      <c r="V227">
        <f t="shared" si="79"/>
        <v>7.7652550683861149E-2</v>
      </c>
      <c r="AH227">
        <f t="shared" si="80"/>
        <v>206.36522802745171</v>
      </c>
      <c r="AI227">
        <f t="shared" si="81"/>
        <v>0</v>
      </c>
      <c r="AJ227">
        <f t="shared" si="82"/>
        <v>0</v>
      </c>
      <c r="AK227">
        <f t="shared" si="83"/>
        <v>0</v>
      </c>
      <c r="AL227">
        <f t="shared" si="84"/>
        <v>0</v>
      </c>
      <c r="AM227">
        <f t="shared" si="85"/>
        <v>0</v>
      </c>
      <c r="AN227">
        <f t="shared" si="86"/>
        <v>0</v>
      </c>
      <c r="AO227">
        <f t="shared" si="87"/>
        <v>0</v>
      </c>
      <c r="AP227">
        <f t="shared" si="88"/>
        <v>0</v>
      </c>
      <c r="AQ227">
        <f t="shared" si="89"/>
        <v>206.36522802745171</v>
      </c>
    </row>
    <row r="228" spans="1:43" x14ac:dyDescent="0.25">
      <c r="A228">
        <f t="shared" si="92"/>
        <v>315</v>
      </c>
      <c r="C228">
        <f t="shared" si="91"/>
        <v>396.22380014452642</v>
      </c>
      <c r="D228">
        <f t="shared" si="91"/>
        <v>53.646836207965009</v>
      </c>
      <c r="E228">
        <f t="shared" si="90"/>
        <v>14.469753033440877</v>
      </c>
      <c r="F228">
        <f t="shared" si="90"/>
        <v>5.5644301477326934</v>
      </c>
      <c r="G228">
        <f t="shared" si="90"/>
        <v>3.9766177149345014</v>
      </c>
      <c r="H228">
        <f t="shared" si="90"/>
        <v>1.2355549943372721</v>
      </c>
      <c r="I228">
        <f t="shared" si="90"/>
        <v>1.6108829142003618</v>
      </c>
      <c r="J228">
        <f t="shared" si="90"/>
        <v>0.4203932130916152</v>
      </c>
      <c r="K228">
        <f t="shared" si="90"/>
        <v>0.15350022010491113</v>
      </c>
      <c r="N228">
        <f t="shared" si="71"/>
        <v>208.5388421813297</v>
      </c>
      <c r="O228">
        <f t="shared" si="72"/>
        <v>28.235176951560533</v>
      </c>
      <c r="P228">
        <f t="shared" si="73"/>
        <v>7.6156594912846725</v>
      </c>
      <c r="Q228">
        <f t="shared" si="74"/>
        <v>2.928647446175102</v>
      </c>
      <c r="R228">
        <f t="shared" si="75"/>
        <v>2.0929566920707905</v>
      </c>
      <c r="S228">
        <f t="shared" si="76"/>
        <v>0.65029210228277479</v>
      </c>
      <c r="T228">
        <f t="shared" si="77"/>
        <v>0.84783311273703255</v>
      </c>
      <c r="U228">
        <f t="shared" si="78"/>
        <v>0.22125958583769223</v>
      </c>
      <c r="V228">
        <f t="shared" si="79"/>
        <v>8.0789589528900599E-2</v>
      </c>
      <c r="AH228">
        <f t="shared" si="80"/>
        <v>208.5388421813297</v>
      </c>
      <c r="AI228">
        <f t="shared" si="81"/>
        <v>0</v>
      </c>
      <c r="AJ228">
        <f t="shared" si="82"/>
        <v>0</v>
      </c>
      <c r="AK228">
        <f t="shared" si="83"/>
        <v>0</v>
      </c>
      <c r="AL228">
        <f t="shared" si="84"/>
        <v>0</v>
      </c>
      <c r="AM228">
        <f t="shared" si="85"/>
        <v>0</v>
      </c>
      <c r="AN228">
        <f t="shared" si="86"/>
        <v>0</v>
      </c>
      <c r="AO228">
        <f t="shared" si="87"/>
        <v>0</v>
      </c>
      <c r="AP228">
        <f t="shared" si="88"/>
        <v>0</v>
      </c>
      <c r="AQ228">
        <f t="shared" si="89"/>
        <v>208.5388421813297</v>
      </c>
    </row>
    <row r="229" spans="1:43" x14ac:dyDescent="0.25">
      <c r="A229">
        <f t="shared" si="92"/>
        <v>316</v>
      </c>
      <c r="C229">
        <f t="shared" si="91"/>
        <v>400.37061485912585</v>
      </c>
      <c r="D229">
        <f t="shared" si="91"/>
        <v>54.627293849037621</v>
      </c>
      <c r="E229">
        <f t="shared" si="90"/>
        <v>14.80653525266267</v>
      </c>
      <c r="F229">
        <f t="shared" si="90"/>
        <v>5.7115436584938095</v>
      </c>
      <c r="G229">
        <f t="shared" si="90"/>
        <v>4.0877376753329866</v>
      </c>
      <c r="H229">
        <f t="shared" si="90"/>
        <v>1.2754588153586233</v>
      </c>
      <c r="I229">
        <f t="shared" si="90"/>
        <v>1.660553612571996</v>
      </c>
      <c r="J229">
        <f t="shared" si="90"/>
        <v>0.43565228638591974</v>
      </c>
      <c r="K229">
        <f t="shared" si="90"/>
        <v>0.1596613583153525</v>
      </c>
      <c r="N229">
        <f t="shared" si="71"/>
        <v>210.7213762416452</v>
      </c>
      <c r="O229">
        <f t="shared" si="72"/>
        <v>28.751207288967169</v>
      </c>
      <c r="P229">
        <f t="shared" si="73"/>
        <v>7.7929132908750898</v>
      </c>
      <c r="Q229">
        <f t="shared" si="74"/>
        <v>3.0060756097335841</v>
      </c>
      <c r="R229">
        <f t="shared" si="75"/>
        <v>2.1514408817542034</v>
      </c>
      <c r="S229">
        <f t="shared" si="76"/>
        <v>0.67129411334664391</v>
      </c>
      <c r="T229">
        <f t="shared" si="77"/>
        <v>0.8739755855642084</v>
      </c>
      <c r="U229">
        <f t="shared" si="78"/>
        <v>0.22929067704522094</v>
      </c>
      <c r="V229">
        <f t="shared" si="79"/>
        <v>8.4032293850185527E-2</v>
      </c>
      <c r="AH229">
        <f t="shared" si="80"/>
        <v>210.7213762416452</v>
      </c>
      <c r="AI229">
        <f t="shared" si="81"/>
        <v>0</v>
      </c>
      <c r="AJ229">
        <f t="shared" si="82"/>
        <v>0</v>
      </c>
      <c r="AK229">
        <f t="shared" si="83"/>
        <v>0</v>
      </c>
      <c r="AL229">
        <f t="shared" si="84"/>
        <v>0</v>
      </c>
      <c r="AM229">
        <f t="shared" si="85"/>
        <v>0</v>
      </c>
      <c r="AN229">
        <f t="shared" si="86"/>
        <v>0</v>
      </c>
      <c r="AO229">
        <f t="shared" si="87"/>
        <v>0</v>
      </c>
      <c r="AP229">
        <f t="shared" si="88"/>
        <v>0</v>
      </c>
      <c r="AQ229">
        <f t="shared" si="89"/>
        <v>210.7213762416452</v>
      </c>
    </row>
    <row r="230" spans="1:43" x14ac:dyDescent="0.25">
      <c r="A230">
        <f t="shared" si="92"/>
        <v>317</v>
      </c>
      <c r="C230">
        <f t="shared" si="91"/>
        <v>404.53425579772789</v>
      </c>
      <c r="D230">
        <f t="shared" si="91"/>
        <v>55.619314725853194</v>
      </c>
      <c r="E230">
        <f t="shared" si="90"/>
        <v>15.148956835271644</v>
      </c>
      <c r="F230">
        <f t="shared" si="90"/>
        <v>5.8615814808069482</v>
      </c>
      <c r="G230">
        <f t="shared" si="90"/>
        <v>4.2012321225474549</v>
      </c>
      <c r="H230">
        <f t="shared" si="90"/>
        <v>1.3163873652591969</v>
      </c>
      <c r="I230">
        <f t="shared" si="90"/>
        <v>1.7114279386214883</v>
      </c>
      <c r="J230">
        <f t="shared" si="90"/>
        <v>0.45136367665202726</v>
      </c>
      <c r="K230">
        <f t="shared" si="90"/>
        <v>0.16602856273640162</v>
      </c>
      <c r="N230">
        <f t="shared" si="71"/>
        <v>212.91276620933047</v>
      </c>
      <c r="O230">
        <f t="shared" si="72"/>
        <v>29.273323539922735</v>
      </c>
      <c r="P230">
        <f t="shared" si="73"/>
        <v>7.9731351764587606</v>
      </c>
      <c r="Q230">
        <f t="shared" si="74"/>
        <v>3.0850428846352362</v>
      </c>
      <c r="R230">
        <f t="shared" si="75"/>
        <v>2.2111748013407659</v>
      </c>
      <c r="S230">
        <f t="shared" si="76"/>
        <v>0.69283545539957736</v>
      </c>
      <c r="T230">
        <f t="shared" si="77"/>
        <v>0.90075154664288859</v>
      </c>
      <c r="U230">
        <f t="shared" si="78"/>
        <v>0.23755982981685647</v>
      </c>
      <c r="V230">
        <f t="shared" si="79"/>
        <v>8.7383454071790337E-2</v>
      </c>
      <c r="AH230">
        <f t="shared" si="80"/>
        <v>212.91276620933047</v>
      </c>
      <c r="AI230">
        <f t="shared" si="81"/>
        <v>0</v>
      </c>
      <c r="AJ230">
        <f t="shared" si="82"/>
        <v>0</v>
      </c>
      <c r="AK230">
        <f t="shared" si="83"/>
        <v>0</v>
      </c>
      <c r="AL230">
        <f t="shared" si="84"/>
        <v>0</v>
      </c>
      <c r="AM230">
        <f t="shared" si="85"/>
        <v>0</v>
      </c>
      <c r="AN230">
        <f t="shared" si="86"/>
        <v>0</v>
      </c>
      <c r="AO230">
        <f t="shared" si="87"/>
        <v>0</v>
      </c>
      <c r="AP230">
        <f t="shared" si="88"/>
        <v>0</v>
      </c>
      <c r="AQ230">
        <f t="shared" si="89"/>
        <v>212.91276620933047</v>
      </c>
    </row>
    <row r="231" spans="1:43" x14ac:dyDescent="0.25">
      <c r="A231">
        <f t="shared" si="92"/>
        <v>318</v>
      </c>
      <c r="C231">
        <f t="shared" si="91"/>
        <v>408.71460139772023</v>
      </c>
      <c r="D231">
        <f t="shared" si="91"/>
        <v>56.622941109096836</v>
      </c>
      <c r="E231">
        <f t="shared" si="90"/>
        <v>15.497068866373001</v>
      </c>
      <c r="F231">
        <f t="shared" si="90"/>
        <v>6.0145797277859963</v>
      </c>
      <c r="G231">
        <f t="shared" si="90"/>
        <v>4.3171340516596315</v>
      </c>
      <c r="H231">
        <f t="shared" si="90"/>
        <v>1.358359419319314</v>
      </c>
      <c r="I231">
        <f t="shared" si="90"/>
        <v>1.7635261637098385</v>
      </c>
      <c r="J231">
        <f t="shared" si="90"/>
        <v>0.46753749337736888</v>
      </c>
      <c r="K231">
        <f t="shared" si="90"/>
        <v>0.17260723107202477</v>
      </c>
      <c r="N231">
        <f t="shared" si="71"/>
        <v>215.11294810406329</v>
      </c>
      <c r="O231">
        <f t="shared" si="72"/>
        <v>29.801547952156231</v>
      </c>
      <c r="P231">
        <f t="shared" si="73"/>
        <v>8.1563520349331586</v>
      </c>
      <c r="Q231">
        <f t="shared" si="74"/>
        <v>3.1655682777821035</v>
      </c>
      <c r="R231">
        <f t="shared" si="75"/>
        <v>2.2721758166629642</v>
      </c>
      <c r="S231">
        <f t="shared" si="76"/>
        <v>0.71492601016806001</v>
      </c>
      <c r="T231">
        <f t="shared" si="77"/>
        <v>0.92817166511044136</v>
      </c>
      <c r="U231">
        <f t="shared" si="78"/>
        <v>0.24607236493545731</v>
      </c>
      <c r="V231">
        <f t="shared" si="79"/>
        <v>9.0845911090539355E-2</v>
      </c>
      <c r="AH231">
        <f t="shared" si="80"/>
        <v>215.11294810406329</v>
      </c>
      <c r="AI231">
        <f t="shared" si="81"/>
        <v>0</v>
      </c>
      <c r="AJ231">
        <f t="shared" si="82"/>
        <v>0</v>
      </c>
      <c r="AK231">
        <f t="shared" si="83"/>
        <v>0</v>
      </c>
      <c r="AL231">
        <f t="shared" si="84"/>
        <v>0</v>
      </c>
      <c r="AM231">
        <f t="shared" si="85"/>
        <v>0</v>
      </c>
      <c r="AN231">
        <f t="shared" si="86"/>
        <v>0</v>
      </c>
      <c r="AO231">
        <f t="shared" si="87"/>
        <v>0</v>
      </c>
      <c r="AP231">
        <f t="shared" si="88"/>
        <v>0</v>
      </c>
      <c r="AQ231">
        <f t="shared" si="89"/>
        <v>215.11294810406329</v>
      </c>
    </row>
    <row r="232" spans="1:43" x14ac:dyDescent="0.25">
      <c r="A232">
        <f t="shared" si="92"/>
        <v>319</v>
      </c>
      <c r="C232">
        <f t="shared" si="91"/>
        <v>412.91153014603259</v>
      </c>
      <c r="D232">
        <f t="shared" si="91"/>
        <v>57.63821453515898</v>
      </c>
      <c r="E232">
        <f t="shared" si="90"/>
        <v>15.850922288413731</v>
      </c>
      <c r="F232">
        <f t="shared" si="90"/>
        <v>6.1705745859813996</v>
      </c>
      <c r="G232">
        <f t="shared" si="90"/>
        <v>4.4354765908143978</v>
      </c>
      <c r="H232">
        <f t="shared" si="90"/>
        <v>1.4013939273902305</v>
      </c>
      <c r="I232">
        <f t="shared" si="90"/>
        <v>1.8168687130950871</v>
      </c>
      <c r="J232">
        <f t="shared" si="90"/>
        <v>0.48418398526725159</v>
      </c>
      <c r="K232">
        <f t="shared" si="90"/>
        <v>0.1794028576086551</v>
      </c>
      <c r="N232">
        <f t="shared" si="71"/>
        <v>217.3218579715961</v>
      </c>
      <c r="O232">
        <f t="shared" si="72"/>
        <v>30.335902386925781</v>
      </c>
      <c r="P232">
        <f t="shared" si="73"/>
        <v>8.3425906781124901</v>
      </c>
      <c r="Q232">
        <f t="shared" si="74"/>
        <v>3.2476708347270526</v>
      </c>
      <c r="R232">
        <f t="shared" si="75"/>
        <v>2.3344613635865255</v>
      </c>
      <c r="S232">
        <f t="shared" si="76"/>
        <v>0.73757575125801611</v>
      </c>
      <c r="T232">
        <f t="shared" si="77"/>
        <v>0.95624669110267746</v>
      </c>
      <c r="U232">
        <f t="shared" si="78"/>
        <v>0.25483367645644822</v>
      </c>
      <c r="V232">
        <f t="shared" si="79"/>
        <v>9.4422556636134261E-2</v>
      </c>
      <c r="AH232">
        <f t="shared" si="80"/>
        <v>217.3218579715961</v>
      </c>
      <c r="AI232">
        <f t="shared" si="81"/>
        <v>0</v>
      </c>
      <c r="AJ232">
        <f t="shared" si="82"/>
        <v>0</v>
      </c>
      <c r="AK232">
        <f t="shared" si="83"/>
        <v>0</v>
      </c>
      <c r="AL232">
        <f t="shared" si="84"/>
        <v>0</v>
      </c>
      <c r="AM232">
        <f t="shared" si="85"/>
        <v>0</v>
      </c>
      <c r="AN232">
        <f t="shared" si="86"/>
        <v>0</v>
      </c>
      <c r="AO232">
        <f t="shared" si="87"/>
        <v>0</v>
      </c>
      <c r="AP232">
        <f t="shared" si="88"/>
        <v>0</v>
      </c>
      <c r="AQ232">
        <f t="shared" si="89"/>
        <v>217.3218579715961</v>
      </c>
    </row>
    <row r="233" spans="1:43" x14ac:dyDescent="0.25">
      <c r="A233">
        <f t="shared" si="92"/>
        <v>320</v>
      </c>
      <c r="C233">
        <f t="shared" si="91"/>
        <v>417.12492059276178</v>
      </c>
      <c r="D233">
        <f t="shared" si="91"/>
        <v>58.665175806558899</v>
      </c>
      <c r="E233">
        <f t="shared" si="90"/>
        <v>16.210567895478921</v>
      </c>
      <c r="F233">
        <f t="shared" si="90"/>
        <v>6.3296023111133817</v>
      </c>
      <c r="G233">
        <f t="shared" si="90"/>
        <v>4.5562929975411324</v>
      </c>
      <c r="H233">
        <f t="shared" si="90"/>
        <v>1.4455100127153746</v>
      </c>
      <c r="I233">
        <f t="shared" si="90"/>
        <v>1.8714761642342213</v>
      </c>
      <c r="J233">
        <f t="shared" si="90"/>
        <v>0.50131354041927401</v>
      </c>
      <c r="K233">
        <f t="shared" si="90"/>
        <v>0.18642103388524983</v>
      </c>
      <c r="N233">
        <f t="shared" si="71"/>
        <v>219.53943189092726</v>
      </c>
      <c r="O233">
        <f t="shared" si="72"/>
        <v>30.876408319241527</v>
      </c>
      <c r="P233">
        <f t="shared" si="73"/>
        <v>8.5318778397257482</v>
      </c>
      <c r="Q233">
        <f t="shared" si="74"/>
        <v>3.3313696374280957</v>
      </c>
      <c r="R233">
        <f t="shared" si="75"/>
        <v>2.3980489460742804</v>
      </c>
      <c r="S233">
        <f t="shared" si="76"/>
        <v>0.76079474353440768</v>
      </c>
      <c r="T233">
        <f t="shared" si="77"/>
        <v>0.98498745486011652</v>
      </c>
      <c r="U233">
        <f t="shared" si="78"/>
        <v>0.26384923179961789</v>
      </c>
      <c r="V233">
        <f t="shared" si="79"/>
        <v>9.8116333623815707E-2</v>
      </c>
      <c r="AH233">
        <f t="shared" si="80"/>
        <v>219.53943189092726</v>
      </c>
      <c r="AI233">
        <f t="shared" si="81"/>
        <v>0</v>
      </c>
      <c r="AJ233">
        <f t="shared" si="82"/>
        <v>0</v>
      </c>
      <c r="AK233">
        <f t="shared" si="83"/>
        <v>0</v>
      </c>
      <c r="AL233">
        <f t="shared" si="84"/>
        <v>0</v>
      </c>
      <c r="AM233">
        <f t="shared" si="85"/>
        <v>0</v>
      </c>
      <c r="AN233">
        <f t="shared" si="86"/>
        <v>0</v>
      </c>
      <c r="AO233">
        <f t="shared" si="87"/>
        <v>0</v>
      </c>
      <c r="AP233">
        <f t="shared" si="88"/>
        <v>0</v>
      </c>
      <c r="AQ233">
        <f t="shared" si="89"/>
        <v>219.53943189092726</v>
      </c>
    </row>
    <row r="234" spans="1:43" x14ac:dyDescent="0.25">
      <c r="A234">
        <f t="shared" si="92"/>
        <v>321</v>
      </c>
      <c r="C234">
        <f t="shared" si="91"/>
        <v>421.35465136449801</v>
      </c>
      <c r="D234">
        <f t="shared" si="91"/>
        <v>59.703864992507114</v>
      </c>
      <c r="E234">
        <f t="shared" si="90"/>
        <v>16.576056327667423</v>
      </c>
      <c r="F234">
        <f t="shared" si="90"/>
        <v>6.4916992238159379</v>
      </c>
      <c r="G234">
        <f t="shared" si="90"/>
        <v>4.6796166550652876</v>
      </c>
      <c r="H234">
        <f t="shared" si="90"/>
        <v>1.4907269707174919</v>
      </c>
      <c r="I234">
        <f t="shared" si="90"/>
        <v>1.9273692450575932</v>
      </c>
      <c r="J234">
        <f t="shared" si="90"/>
        <v>0.51893668647075486</v>
      </c>
      <c r="K234">
        <f t="shared" si="90"/>
        <v>0.19366744934894808</v>
      </c>
      <c r="N234">
        <f t="shared" si="71"/>
        <v>221.76560598131476</v>
      </c>
      <c r="O234">
        <f t="shared" si="72"/>
        <v>31.423086838161641</v>
      </c>
      <c r="P234">
        <f t="shared" si="73"/>
        <v>8.7242401724565397</v>
      </c>
      <c r="Q234">
        <f t="shared" si="74"/>
        <v>3.4166838020083885</v>
      </c>
      <c r="R234">
        <f t="shared" si="75"/>
        <v>2.4629561342448882</v>
      </c>
      <c r="S234">
        <f t="shared" si="76"/>
        <v>0.78459314248289058</v>
      </c>
      <c r="T234">
        <f t="shared" si="77"/>
        <v>1.014404865819786</v>
      </c>
      <c r="U234">
        <f t="shared" si="78"/>
        <v>0.27312457182671307</v>
      </c>
      <c r="V234">
        <f t="shared" si="79"/>
        <v>0.10193023649944637</v>
      </c>
      <c r="AH234">
        <f t="shared" si="80"/>
        <v>221.76560598131476</v>
      </c>
      <c r="AI234">
        <f t="shared" si="81"/>
        <v>0</v>
      </c>
      <c r="AJ234">
        <f t="shared" si="82"/>
        <v>0</v>
      </c>
      <c r="AK234">
        <f t="shared" si="83"/>
        <v>0</v>
      </c>
      <c r="AL234">
        <f t="shared" si="84"/>
        <v>0</v>
      </c>
      <c r="AM234">
        <f t="shared" si="85"/>
        <v>0</v>
      </c>
      <c r="AN234">
        <f t="shared" si="86"/>
        <v>0</v>
      </c>
      <c r="AO234">
        <f t="shared" si="87"/>
        <v>0</v>
      </c>
      <c r="AP234">
        <f t="shared" si="88"/>
        <v>0</v>
      </c>
      <c r="AQ234">
        <f t="shared" si="89"/>
        <v>221.76560598131476</v>
      </c>
    </row>
    <row r="235" spans="1:43" x14ac:dyDescent="0.25">
      <c r="A235">
        <f t="shared" si="92"/>
        <v>322</v>
      </c>
      <c r="C235">
        <f t="shared" si="91"/>
        <v>425.60060117735503</v>
      </c>
      <c r="D235">
        <f t="shared" si="91"/>
        <v>60.754321429602797</v>
      </c>
      <c r="E235">
        <f t="shared" si="90"/>
        <v>16.947438065547004</v>
      </c>
      <c r="F235">
        <f t="shared" si="90"/>
        <v>6.6569017053929045</v>
      </c>
      <c r="G235">
        <f t="shared" si="90"/>
        <v>4.8054810686115159</v>
      </c>
      <c r="H235">
        <f t="shared" si="90"/>
        <v>1.5370642677522617</v>
      </c>
      <c r="I235">
        <f t="shared" si="90"/>
        <v>1.9845688322166632</v>
      </c>
      <c r="J235">
        <f t="shared" si="90"/>
        <v>0.53706409071921557</v>
      </c>
      <c r="K235">
        <f t="shared" si="90"/>
        <v>0.20114789199611782</v>
      </c>
      <c r="N235">
        <f t="shared" si="71"/>
        <v>224.00031640913423</v>
      </c>
      <c r="O235">
        <f t="shared" si="72"/>
        <v>31.97595864715937</v>
      </c>
      <c r="P235">
        <f t="shared" si="73"/>
        <v>8.9197042450247395</v>
      </c>
      <c r="Q235">
        <f t="shared" si="74"/>
        <v>3.5036324765225815</v>
      </c>
      <c r="R235">
        <f t="shared" si="75"/>
        <v>2.5292005624271137</v>
      </c>
      <c r="S235">
        <f t="shared" si="76"/>
        <v>0.80898119355382192</v>
      </c>
      <c r="T235">
        <f t="shared" si="77"/>
        <v>1.0445099116929808</v>
      </c>
      <c r="U235">
        <f t="shared" si="78"/>
        <v>0.28266531090485031</v>
      </c>
      <c r="V235">
        <f t="shared" si="79"/>
        <v>0.10586731157690413</v>
      </c>
      <c r="AH235">
        <f t="shared" si="80"/>
        <v>224.00031640913423</v>
      </c>
      <c r="AI235">
        <f t="shared" si="81"/>
        <v>0</v>
      </c>
      <c r="AJ235">
        <f t="shared" si="82"/>
        <v>0</v>
      </c>
      <c r="AK235">
        <f t="shared" si="83"/>
        <v>0</v>
      </c>
      <c r="AL235">
        <f t="shared" si="84"/>
        <v>0</v>
      </c>
      <c r="AM235">
        <f t="shared" si="85"/>
        <v>0</v>
      </c>
      <c r="AN235">
        <f t="shared" si="86"/>
        <v>0</v>
      </c>
      <c r="AO235">
        <f t="shared" si="87"/>
        <v>0</v>
      </c>
      <c r="AP235">
        <f t="shared" si="88"/>
        <v>0</v>
      </c>
      <c r="AQ235">
        <f t="shared" si="89"/>
        <v>224.00031640913423</v>
      </c>
    </row>
    <row r="236" spans="1:43" x14ac:dyDescent="0.25">
      <c r="A236">
        <f t="shared" si="92"/>
        <v>323</v>
      </c>
      <c r="C236">
        <f t="shared" si="91"/>
        <v>429.86264884971462</v>
      </c>
      <c r="D236">
        <f t="shared" si="91"/>
        <v>61.816583722664156</v>
      </c>
      <c r="E236">
        <f t="shared" si="90"/>
        <v>17.32476342468965</v>
      </c>
      <c r="F236">
        <f t="shared" si="90"/>
        <v>6.8252461935869766</v>
      </c>
      <c r="G236">
        <f t="shared" si="90"/>
        <v>4.9339198616994731</v>
      </c>
      <c r="H236">
        <f t="shared" si="90"/>
        <v>1.5845415398289706</v>
      </c>
      <c r="I236">
        <f t="shared" si="90"/>
        <v>2.0430959493057141</v>
      </c>
      <c r="J236">
        <f t="shared" si="90"/>
        <v>0.55570656021594977</v>
      </c>
      <c r="K236">
        <f t="shared" si="90"/>
        <v>0.20886824899859899</v>
      </c>
      <c r="N236">
        <f t="shared" si="71"/>
        <v>226.24349939458665</v>
      </c>
      <c r="O236">
        <f t="shared" si="72"/>
        <v>32.535044064560083</v>
      </c>
      <c r="P236">
        <f t="shared" si="73"/>
        <v>9.118296539310343</v>
      </c>
      <c r="Q236">
        <f t="shared" si="74"/>
        <v>3.5922348387299881</v>
      </c>
      <c r="R236">
        <f t="shared" si="75"/>
        <v>2.5967999272102489</v>
      </c>
      <c r="S236">
        <f t="shared" si="76"/>
        <v>0.83396923148893198</v>
      </c>
      <c r="T236">
        <f t="shared" si="77"/>
        <v>1.0753136575293232</v>
      </c>
      <c r="U236">
        <f t="shared" si="78"/>
        <v>0.29247713695576305</v>
      </c>
      <c r="V236">
        <f t="shared" si="79"/>
        <v>0.10993065736768368</v>
      </c>
      <c r="AH236">
        <f t="shared" si="80"/>
        <v>226.24349939458665</v>
      </c>
      <c r="AI236">
        <f t="shared" si="81"/>
        <v>0</v>
      </c>
      <c r="AJ236">
        <f t="shared" si="82"/>
        <v>0</v>
      </c>
      <c r="AK236">
        <f t="shared" si="83"/>
        <v>0</v>
      </c>
      <c r="AL236">
        <f t="shared" si="84"/>
        <v>0</v>
      </c>
      <c r="AM236">
        <f t="shared" si="85"/>
        <v>0</v>
      </c>
      <c r="AN236">
        <f t="shared" si="86"/>
        <v>0</v>
      </c>
      <c r="AO236">
        <f t="shared" si="87"/>
        <v>0</v>
      </c>
      <c r="AP236">
        <f t="shared" si="88"/>
        <v>0</v>
      </c>
      <c r="AQ236">
        <f t="shared" si="89"/>
        <v>226.24349939458665</v>
      </c>
    </row>
    <row r="237" spans="1:43" x14ac:dyDescent="0.25">
      <c r="A237">
        <f t="shared" si="92"/>
        <v>324</v>
      </c>
      <c r="C237">
        <f t="shared" si="91"/>
        <v>434.14067331468203</v>
      </c>
      <c r="D237">
        <f t="shared" si="91"/>
        <v>62.890689745688675</v>
      </c>
      <c r="E237">
        <f t="shared" si="90"/>
        <v>17.708082550287287</v>
      </c>
      <c r="F237">
        <f t="shared" si="90"/>
        <v>6.9967691783630164</v>
      </c>
      <c r="G237">
        <f t="shared" si="90"/>
        <v>5.0649667724334062</v>
      </c>
      <c r="H237">
        <f t="shared" si="90"/>
        <v>1.6331785912988388</v>
      </c>
      <c r="I237">
        <f t="shared" si="90"/>
        <v>2.1029717650583137</v>
      </c>
      <c r="J237">
        <f t="shared" si="90"/>
        <v>0.57487504183273375</v>
      </c>
      <c r="K237">
        <f t="shared" si="90"/>
        <v>0.21683450731494175</v>
      </c>
      <c r="N237">
        <f t="shared" si="71"/>
        <v>228.49509121825372</v>
      </c>
      <c r="O237">
        <f t="shared" si="72"/>
        <v>33.100363024046672</v>
      </c>
      <c r="P237">
        <f t="shared" si="73"/>
        <v>9.320043447519625</v>
      </c>
      <c r="Q237">
        <f t="shared" si="74"/>
        <v>3.6825100938752717</v>
      </c>
      <c r="R237">
        <f t="shared" si="75"/>
        <v>2.6657719854912667</v>
      </c>
      <c r="S237">
        <f t="shared" si="76"/>
        <v>0.85956767963096781</v>
      </c>
      <c r="T237">
        <f t="shared" si="77"/>
        <v>1.1068272447675336</v>
      </c>
      <c r="U237">
        <f t="shared" si="78"/>
        <v>0.3025658114909125</v>
      </c>
      <c r="V237">
        <f t="shared" si="79"/>
        <v>0.11412342490260093</v>
      </c>
      <c r="AH237">
        <f t="shared" si="80"/>
        <v>228.49509121825372</v>
      </c>
      <c r="AI237">
        <f t="shared" si="81"/>
        <v>0</v>
      </c>
      <c r="AJ237">
        <f t="shared" si="82"/>
        <v>0</v>
      </c>
      <c r="AK237">
        <f t="shared" si="83"/>
        <v>0</v>
      </c>
      <c r="AL237">
        <f t="shared" si="84"/>
        <v>0</v>
      </c>
      <c r="AM237">
        <f t="shared" si="85"/>
        <v>0</v>
      </c>
      <c r="AN237">
        <f t="shared" si="86"/>
        <v>0</v>
      </c>
      <c r="AO237">
        <f t="shared" si="87"/>
        <v>0</v>
      </c>
      <c r="AP237">
        <f t="shared" si="88"/>
        <v>0</v>
      </c>
      <c r="AQ237">
        <f t="shared" si="89"/>
        <v>228.49509121825372</v>
      </c>
    </row>
    <row r="238" spans="1:43" x14ac:dyDescent="0.25">
      <c r="A238">
        <f t="shared" si="92"/>
        <v>325</v>
      </c>
      <c r="C238">
        <f t="shared" si="91"/>
        <v>438.43455363226155</v>
      </c>
      <c r="D238">
        <f t="shared" si="91"/>
        <v>63.976676642940028</v>
      </c>
      <c r="E238">
        <f t="shared" si="90"/>
        <v>18.097445411848195</v>
      </c>
      <c r="F238">
        <f t="shared" si="90"/>
        <v>7.171507197706509</v>
      </c>
      <c r="G238">
        <f t="shared" si="90"/>
        <v>5.1986556497867564</v>
      </c>
      <c r="H238">
        <f t="shared" si="90"/>
        <v>1.6829953935116064</v>
      </c>
      <c r="I238">
        <f t="shared" si="90"/>
        <v>2.1642175915192294</v>
      </c>
      <c r="J238">
        <f t="shared" si="90"/>
        <v>0.59458062230173625</v>
      </c>
      <c r="K238">
        <f t="shared" si="90"/>
        <v>0.22505275428645932</v>
      </c>
      <c r="N238">
        <f t="shared" si="71"/>
        <v>230.7550282275061</v>
      </c>
      <c r="O238">
        <f t="shared" si="72"/>
        <v>33.671935075231595</v>
      </c>
      <c r="P238">
        <f t="shared" si="73"/>
        <v>9.524971269393788</v>
      </c>
      <c r="Q238">
        <f t="shared" si="74"/>
        <v>3.7744774724771104</v>
      </c>
      <c r="R238">
        <f t="shared" si="75"/>
        <v>2.7361345525193457</v>
      </c>
      <c r="S238">
        <f t="shared" si="76"/>
        <v>0.88578704921663498</v>
      </c>
      <c r="T238">
        <f t="shared" si="77"/>
        <v>1.1390618902732788</v>
      </c>
      <c r="U238">
        <f t="shared" si="78"/>
        <v>0.3129371696324928</v>
      </c>
      <c r="V238">
        <f t="shared" si="79"/>
        <v>0.11844881804550492</v>
      </c>
      <c r="AH238">
        <f t="shared" si="80"/>
        <v>230.7550282275061</v>
      </c>
      <c r="AI238">
        <f t="shared" si="81"/>
        <v>0</v>
      </c>
      <c r="AJ238">
        <f t="shared" si="82"/>
        <v>0</v>
      </c>
      <c r="AK238">
        <f t="shared" si="83"/>
        <v>0</v>
      </c>
      <c r="AL238">
        <f t="shared" si="84"/>
        <v>0</v>
      </c>
      <c r="AM238">
        <f t="shared" si="85"/>
        <v>0</v>
      </c>
      <c r="AN238">
        <f t="shared" si="86"/>
        <v>0</v>
      </c>
      <c r="AO238">
        <f t="shared" si="87"/>
        <v>0</v>
      </c>
      <c r="AP238">
        <f t="shared" si="88"/>
        <v>0</v>
      </c>
      <c r="AQ238">
        <f t="shared" si="89"/>
        <v>230.7550282275061</v>
      </c>
    </row>
    <row r="239" spans="1:43" x14ac:dyDescent="0.25">
      <c r="A239">
        <f t="shared" si="92"/>
        <v>326</v>
      </c>
      <c r="C239">
        <f t="shared" si="91"/>
        <v>442.74416900125357</v>
      </c>
      <c r="D239">
        <f t="shared" si="91"/>
        <v>65.074580830159405</v>
      </c>
      <c r="E239">
        <f t="shared" si="90"/>
        <v>18.49290179797465</v>
      </c>
      <c r="F239">
        <f t="shared" si="90"/>
        <v>7.3494968334381667</v>
      </c>
      <c r="G239">
        <f t="shared" si="90"/>
        <v>5.3350204498827996</v>
      </c>
      <c r="H239">
        <f t="shared" si="90"/>
        <v>1.7340120834409254</v>
      </c>
      <c r="I239">
        <f t="shared" si="90"/>
        <v>2.2268548821925296</v>
      </c>
      <c r="J239">
        <f t="shared" si="90"/>
        <v>0.61483452822869911</v>
      </c>
      <c r="K239">
        <f t="shared" si="90"/>
        <v>0.23352917821791305</v>
      </c>
      <c r="N239">
        <f t="shared" si="71"/>
        <v>233.02324684276505</v>
      </c>
      <c r="O239">
        <f t="shared" si="72"/>
        <v>34.249779384294428</v>
      </c>
      <c r="P239">
        <f t="shared" si="73"/>
        <v>9.7331062094603418</v>
      </c>
      <c r="Q239">
        <f t="shared" si="74"/>
        <v>3.868156228125351</v>
      </c>
      <c r="R239">
        <f t="shared" si="75"/>
        <v>2.8079054999383155</v>
      </c>
      <c r="S239">
        <f t="shared" si="76"/>
        <v>0.91263793865311871</v>
      </c>
      <c r="T239">
        <f t="shared" si="77"/>
        <v>1.1720288853644893</v>
      </c>
      <c r="U239">
        <f t="shared" si="78"/>
        <v>0.32359712012036795</v>
      </c>
      <c r="V239">
        <f t="shared" si="79"/>
        <v>0.12291009379890161</v>
      </c>
      <c r="AH239">
        <f t="shared" si="80"/>
        <v>233.02324684276505</v>
      </c>
      <c r="AI239">
        <f t="shared" si="81"/>
        <v>0</v>
      </c>
      <c r="AJ239">
        <f t="shared" si="82"/>
        <v>0</v>
      </c>
      <c r="AK239">
        <f t="shared" si="83"/>
        <v>0</v>
      </c>
      <c r="AL239">
        <f t="shared" si="84"/>
        <v>0</v>
      </c>
      <c r="AM239">
        <f t="shared" si="85"/>
        <v>0</v>
      </c>
      <c r="AN239">
        <f t="shared" si="86"/>
        <v>0</v>
      </c>
      <c r="AO239">
        <f t="shared" si="87"/>
        <v>0</v>
      </c>
      <c r="AP239">
        <f t="shared" si="88"/>
        <v>0</v>
      </c>
      <c r="AQ239">
        <f t="shared" si="89"/>
        <v>233.02324684276505</v>
      </c>
    </row>
    <row r="240" spans="1:43" x14ac:dyDescent="0.25">
      <c r="A240">
        <f t="shared" si="92"/>
        <v>327</v>
      </c>
      <c r="C240">
        <f t="shared" ref="C240:D271" si="93">C$5/100*EXP(5.372697*(1+C$8)*(1-(C$2+273.15)/$A240))</f>
        <v>447.06939877088058</v>
      </c>
      <c r="D240">
        <f t="shared" si="93"/>
        <v>66.184437995898222</v>
      </c>
      <c r="E240">
        <f t="shared" si="90"/>
        <v>18.894501311221845</v>
      </c>
      <c r="F240">
        <f t="shared" si="90"/>
        <v>7.5307747070458184</v>
      </c>
      <c r="G240">
        <f t="shared" si="90"/>
        <v>5.4740952322725116</v>
      </c>
      <c r="H240">
        <f t="shared" si="90"/>
        <v>1.7862489622792541</v>
      </c>
      <c r="I240">
        <f t="shared" si="90"/>
        <v>2.2909052301665622</v>
      </c>
      <c r="J240">
        <f t="shared" si="90"/>
        <v>0.6356481260794703</v>
      </c>
      <c r="K240">
        <f t="shared" si="90"/>
        <v>0.24227006894266223</v>
      </c>
      <c r="N240">
        <f t="shared" si="71"/>
        <v>235.29968356362136</v>
      </c>
      <c r="O240">
        <f t="shared" si="72"/>
        <v>34.833914734683276</v>
      </c>
      <c r="P240">
        <f t="shared" si="73"/>
        <v>9.944474374327287</v>
      </c>
      <c r="Q240">
        <f t="shared" si="74"/>
        <v>3.963565635287273</v>
      </c>
      <c r="R240">
        <f t="shared" si="75"/>
        <v>2.8811027538276379</v>
      </c>
      <c r="S240">
        <f t="shared" si="76"/>
        <v>0.94013103277855481</v>
      </c>
      <c r="T240">
        <f t="shared" si="77"/>
        <v>1.2057395948245064</v>
      </c>
      <c r="U240">
        <f t="shared" si="78"/>
        <v>0.33455164530498438</v>
      </c>
      <c r="V240">
        <f t="shared" si="79"/>
        <v>0.12751056260140117</v>
      </c>
      <c r="AH240">
        <f t="shared" si="80"/>
        <v>235.29968356362136</v>
      </c>
      <c r="AI240">
        <f t="shared" si="81"/>
        <v>0</v>
      </c>
      <c r="AJ240">
        <f t="shared" si="82"/>
        <v>0</v>
      </c>
      <c r="AK240">
        <f t="shared" si="83"/>
        <v>0</v>
      </c>
      <c r="AL240">
        <f t="shared" si="84"/>
        <v>0</v>
      </c>
      <c r="AM240">
        <f t="shared" si="85"/>
        <v>0</v>
      </c>
      <c r="AN240">
        <f t="shared" si="86"/>
        <v>0</v>
      </c>
      <c r="AO240">
        <f t="shared" si="87"/>
        <v>0</v>
      </c>
      <c r="AP240">
        <f t="shared" si="88"/>
        <v>0</v>
      </c>
      <c r="AQ240">
        <f t="shared" si="89"/>
        <v>235.29968356362136</v>
      </c>
    </row>
    <row r="241" spans="1:43" x14ac:dyDescent="0.25">
      <c r="A241">
        <f t="shared" si="92"/>
        <v>328</v>
      </c>
      <c r="C241">
        <f t="shared" si="93"/>
        <v>451.41012245214057</v>
      </c>
      <c r="D241">
        <f t="shared" si="93"/>
        <v>67.306283102969232</v>
      </c>
      <c r="E241">
        <f t="shared" si="90"/>
        <v>19.302293363038327</v>
      </c>
      <c r="F241">
        <f t="shared" si="90"/>
        <v>7.7153774755344724</v>
      </c>
      <c r="G241">
        <f t="shared" si="90"/>
        <v>5.6159141562107102</v>
      </c>
      <c r="H241">
        <f t="shared" si="90"/>
        <v>1.839726494002786</v>
      </c>
      <c r="I241">
        <f t="shared" si="90"/>
        <v>2.3563903662165897</v>
      </c>
      <c r="J241">
        <f t="shared" si="90"/>
        <v>0.65703292213998465</v>
      </c>
      <c r="K241">
        <f t="shared" si="90"/>
        <v>0.25128181837210656</v>
      </c>
      <c r="N241">
        <f t="shared" si="71"/>
        <v>237.58427497481082</v>
      </c>
      <c r="O241">
        <f t="shared" si="72"/>
        <v>35.424359527878543</v>
      </c>
      <c r="P241">
        <f t="shared" si="73"/>
        <v>10.159101770020172</v>
      </c>
      <c r="Q241">
        <f t="shared" si="74"/>
        <v>4.0607249871234066</v>
      </c>
      <c r="R241">
        <f t="shared" si="75"/>
        <v>2.9557442927424793</v>
      </c>
      <c r="S241">
        <f t="shared" si="76"/>
        <v>0.96827710210672946</v>
      </c>
      <c r="T241">
        <f t="shared" si="77"/>
        <v>1.2402054559034683</v>
      </c>
      <c r="U241">
        <f t="shared" si="78"/>
        <v>0.34580680112630774</v>
      </c>
      <c r="V241">
        <f t="shared" si="79"/>
        <v>0.1322535886168982</v>
      </c>
      <c r="AH241">
        <f t="shared" si="80"/>
        <v>237.58427497481082</v>
      </c>
      <c r="AI241">
        <f t="shared" si="81"/>
        <v>0</v>
      </c>
      <c r="AJ241">
        <f t="shared" si="82"/>
        <v>0</v>
      </c>
      <c r="AK241">
        <f t="shared" si="83"/>
        <v>0</v>
      </c>
      <c r="AL241">
        <f t="shared" si="84"/>
        <v>0</v>
      </c>
      <c r="AM241">
        <f t="shared" si="85"/>
        <v>0</v>
      </c>
      <c r="AN241">
        <f t="shared" si="86"/>
        <v>0</v>
      </c>
      <c r="AO241">
        <f t="shared" si="87"/>
        <v>0</v>
      </c>
      <c r="AP241">
        <f t="shared" si="88"/>
        <v>0</v>
      </c>
      <c r="AQ241">
        <f t="shared" si="89"/>
        <v>237.58427497481082</v>
      </c>
    </row>
    <row r="242" spans="1:43" x14ac:dyDescent="0.25">
      <c r="A242">
        <f t="shared" si="92"/>
        <v>329</v>
      </c>
      <c r="C242">
        <f t="shared" si="93"/>
        <v>455.7662197288987</v>
      </c>
      <c r="D242">
        <f t="shared" si="93"/>
        <v>68.440150390013898</v>
      </c>
      <c r="E242">
        <f t="shared" si="90"/>
        <v>19.716327168788208</v>
      </c>
      <c r="F242">
        <f t="shared" si="90"/>
        <v>7.9033418272954696</v>
      </c>
      <c r="G242">
        <f t="shared" si="90"/>
        <v>5.7605114769314705</v>
      </c>
      <c r="H242">
        <f t="shared" si="90"/>
        <v>1.8944653039070585</v>
      </c>
      <c r="I242">
        <f t="shared" si="90"/>
        <v>2.4233321568857469</v>
      </c>
      <c r="J242">
        <f t="shared" si="90"/>
        <v>0.67900056244977913</v>
      </c>
      <c r="K242">
        <f t="shared" si="90"/>
        <v>0.26057092102927509</v>
      </c>
      <c r="N242">
        <f t="shared" si="71"/>
        <v>239.87695775205196</v>
      </c>
      <c r="O242">
        <f t="shared" si="72"/>
        <v>36.021131784217843</v>
      </c>
      <c r="P242">
        <f t="shared" si="73"/>
        <v>10.377014299362216</v>
      </c>
      <c r="Q242">
        <f t="shared" si="74"/>
        <v>4.1596535933134051</v>
      </c>
      <c r="R242">
        <f t="shared" si="75"/>
        <v>3.0318481457534054</v>
      </c>
      <c r="S242">
        <f t="shared" si="76"/>
        <v>0.99708700205634659</v>
      </c>
      <c r="T242">
        <f t="shared" si="77"/>
        <v>1.2754379773082878</v>
      </c>
      <c r="U242">
        <f t="shared" si="78"/>
        <v>0.35736871707883117</v>
      </c>
      <c r="V242">
        <f t="shared" si="79"/>
        <v>0.13714259001540796</v>
      </c>
      <c r="AH242">
        <f t="shared" si="80"/>
        <v>239.87695775205196</v>
      </c>
      <c r="AI242">
        <f t="shared" si="81"/>
        <v>0</v>
      </c>
      <c r="AJ242">
        <f t="shared" si="82"/>
        <v>0</v>
      </c>
      <c r="AK242">
        <f t="shared" si="83"/>
        <v>0</v>
      </c>
      <c r="AL242">
        <f t="shared" si="84"/>
        <v>0</v>
      </c>
      <c r="AM242">
        <f t="shared" si="85"/>
        <v>0</v>
      </c>
      <c r="AN242">
        <f t="shared" si="86"/>
        <v>0</v>
      </c>
      <c r="AO242">
        <f t="shared" si="87"/>
        <v>0</v>
      </c>
      <c r="AP242">
        <f t="shared" si="88"/>
        <v>0</v>
      </c>
      <c r="AQ242">
        <f t="shared" si="89"/>
        <v>239.87695775205196</v>
      </c>
    </row>
    <row r="243" spans="1:43" x14ac:dyDescent="0.25">
      <c r="A243">
        <f t="shared" si="92"/>
        <v>330</v>
      </c>
      <c r="C243">
        <f t="shared" si="93"/>
        <v>460.13757046871473</v>
      </c>
      <c r="D243">
        <f t="shared" si="93"/>
        <v>69.58607337318243</v>
      </c>
      <c r="E243">
        <f t="shared" si="90"/>
        <v>20.136651742855335</v>
      </c>
      <c r="F243">
        <f t="shared" si="90"/>
        <v>8.0947044779957196</v>
      </c>
      <c r="G243">
        <f t="shared" si="90"/>
        <v>5.9079215419239901</v>
      </c>
      <c r="H243">
        <f t="shared" si="90"/>
        <v>1.950486177113854</v>
      </c>
      <c r="I243">
        <f t="shared" ref="E243:K279" si="94">I$5/100*EXP(5.372697*(1+I$8)*(1-(I$2+273.15)/$A243))</f>
        <v>2.4917526025450822</v>
      </c>
      <c r="J243">
        <f t="shared" si="94"/>
        <v>0.70156283270917386</v>
      </c>
      <c r="K243">
        <f t="shared" si="94"/>
        <v>0.27014397456640071</v>
      </c>
      <c r="N243">
        <f t="shared" si="71"/>
        <v>242.1776686677446</v>
      </c>
      <c r="O243">
        <f t="shared" si="72"/>
        <v>36.624249143780226</v>
      </c>
      <c r="P243">
        <f t="shared" si="73"/>
        <v>10.598237759397545</v>
      </c>
      <c r="Q243">
        <f t="shared" si="74"/>
        <v>4.2603707778924838</v>
      </c>
      <c r="R243">
        <f t="shared" si="75"/>
        <v>3.1094323904863108</v>
      </c>
      <c r="S243">
        <f t="shared" si="76"/>
        <v>1.0265716721651863</v>
      </c>
      <c r="T243">
        <f t="shared" si="77"/>
        <v>1.3114487381816222</v>
      </c>
      <c r="U243">
        <f t="shared" si="78"/>
        <v>0.36924359616272312</v>
      </c>
      <c r="V243">
        <f t="shared" si="79"/>
        <v>0.14218103924547407</v>
      </c>
      <c r="AH243">
        <f t="shared" si="80"/>
        <v>242.1776686677446</v>
      </c>
      <c r="AI243">
        <f t="shared" si="81"/>
        <v>0</v>
      </c>
      <c r="AJ243">
        <f t="shared" si="82"/>
        <v>0</v>
      </c>
      <c r="AK243">
        <f t="shared" si="83"/>
        <v>0</v>
      </c>
      <c r="AL243">
        <f t="shared" si="84"/>
        <v>0</v>
      </c>
      <c r="AM243">
        <f t="shared" si="85"/>
        <v>0</v>
      </c>
      <c r="AN243">
        <f t="shared" si="86"/>
        <v>0</v>
      </c>
      <c r="AO243">
        <f t="shared" si="87"/>
        <v>0</v>
      </c>
      <c r="AP243">
        <f t="shared" si="88"/>
        <v>0</v>
      </c>
      <c r="AQ243">
        <f t="shared" si="89"/>
        <v>242.1776686677446</v>
      </c>
    </row>
    <row r="244" spans="1:43" x14ac:dyDescent="0.25">
      <c r="A244">
        <f t="shared" si="92"/>
        <v>331</v>
      </c>
      <c r="C244">
        <f t="shared" si="93"/>
        <v>464.52405473341446</v>
      </c>
      <c r="D244">
        <f t="shared" si="93"/>
        <v>70.744084847924839</v>
      </c>
      <c r="E244">
        <f t="shared" si="94"/>
        <v>20.563315893829497</v>
      </c>
      <c r="F244">
        <f t="shared" si="94"/>
        <v>8.2895021664877966</v>
      </c>
      <c r="G244">
        <f t="shared" si="94"/>
        <v>6.0581787872099095</v>
      </c>
      <c r="H244">
        <f t="shared" si="94"/>
        <v>2.0078100570500186</v>
      </c>
      <c r="I244">
        <f t="shared" si="94"/>
        <v>2.5616738354333468</v>
      </c>
      <c r="J244">
        <f t="shared" si="94"/>
        <v>0.72473165816021601</v>
      </c>
      <c r="K244">
        <f t="shared" si="94"/>
        <v>0.28000768026634365</v>
      </c>
      <c r="N244">
        <f t="shared" si="71"/>
        <v>244.48634459653394</v>
      </c>
      <c r="O244">
        <f t="shared" si="72"/>
        <v>37.233728867328864</v>
      </c>
      <c r="P244">
        <f t="shared" si="73"/>
        <v>10.82279783885763</v>
      </c>
      <c r="Q244">
        <f t="shared" si="74"/>
        <v>4.3628958770988406</v>
      </c>
      <c r="R244">
        <f t="shared" si="75"/>
        <v>3.1885151511631102</v>
      </c>
      <c r="S244">
        <f t="shared" si="76"/>
        <v>1.0567421352894835</v>
      </c>
      <c r="T244">
        <f t="shared" si="77"/>
        <v>1.3482493870701826</v>
      </c>
      <c r="U244">
        <f t="shared" si="78"/>
        <v>0.38143771482116634</v>
      </c>
      <c r="V244">
        <f t="shared" si="79"/>
        <v>0.1473724632980756</v>
      </c>
      <c r="AH244">
        <f t="shared" si="80"/>
        <v>244.48634459653394</v>
      </c>
      <c r="AI244">
        <f t="shared" si="81"/>
        <v>0</v>
      </c>
      <c r="AJ244">
        <f t="shared" si="82"/>
        <v>0</v>
      </c>
      <c r="AK244">
        <f t="shared" si="83"/>
        <v>0</v>
      </c>
      <c r="AL244">
        <f t="shared" si="84"/>
        <v>0</v>
      </c>
      <c r="AM244">
        <f t="shared" si="85"/>
        <v>0</v>
      </c>
      <c r="AN244">
        <f t="shared" si="86"/>
        <v>0</v>
      </c>
      <c r="AO244">
        <f t="shared" si="87"/>
        <v>0</v>
      </c>
      <c r="AP244">
        <f t="shared" si="88"/>
        <v>0</v>
      </c>
      <c r="AQ244">
        <f t="shared" si="89"/>
        <v>244.48634459653394</v>
      </c>
    </row>
    <row r="245" spans="1:43" x14ac:dyDescent="0.25">
      <c r="A245">
        <f>A244+$B$11</f>
        <v>332</v>
      </c>
      <c r="C245">
        <f t="shared" si="93"/>
        <v>468.92555278940887</v>
      </c>
      <c r="D245">
        <f t="shared" si="93"/>
        <v>71.91421689088925</v>
      </c>
      <c r="E245">
        <f t="shared" si="94"/>
        <v>20.996368219774546</v>
      </c>
      <c r="F245">
        <f t="shared" si="94"/>
        <v>8.4877716507419816</v>
      </c>
      <c r="G245">
        <f t="shared" si="94"/>
        <v>6.2113177336229528</v>
      </c>
      <c r="H245">
        <f t="shared" si="94"/>
        <v>2.066458043898828</v>
      </c>
      <c r="I245">
        <f t="shared" si="94"/>
        <v>2.6331181176773333</v>
      </c>
      <c r="J245">
        <f t="shared" si="94"/>
        <v>0.74851910344153505</v>
      </c>
      <c r="K245">
        <f t="shared" si="94"/>
        <v>0.29016884352772726</v>
      </c>
      <c r="N245">
        <f t="shared" si="71"/>
        <v>246.80292252074153</v>
      </c>
      <c r="O245">
        <f t="shared" si="72"/>
        <v>37.849587837310132</v>
      </c>
      <c r="P245">
        <f t="shared" si="73"/>
        <v>11.050720115670813</v>
      </c>
      <c r="Q245">
        <f t="shared" si="74"/>
        <v>4.4672482372326217</v>
      </c>
      <c r="R245">
        <f t="shared" si="75"/>
        <v>3.2691145966436594</v>
      </c>
      <c r="S245">
        <f t="shared" si="76"/>
        <v>1.087609496788857</v>
      </c>
      <c r="T245">
        <f t="shared" si="77"/>
        <v>1.385851640882807</v>
      </c>
      <c r="U245">
        <f t="shared" si="78"/>
        <v>0.39395742286396584</v>
      </c>
      <c r="V245">
        <f t="shared" si="79"/>
        <v>0.15272044396196172</v>
      </c>
      <c r="AH245">
        <f t="shared" si="80"/>
        <v>246.80292252074153</v>
      </c>
      <c r="AI245">
        <f t="shared" si="81"/>
        <v>0</v>
      </c>
      <c r="AJ245">
        <f t="shared" si="82"/>
        <v>0</v>
      </c>
      <c r="AK245">
        <f t="shared" si="83"/>
        <v>0</v>
      </c>
      <c r="AL245">
        <f t="shared" si="84"/>
        <v>0</v>
      </c>
      <c r="AM245">
        <f t="shared" si="85"/>
        <v>0</v>
      </c>
      <c r="AN245">
        <f t="shared" si="86"/>
        <v>0</v>
      </c>
      <c r="AO245">
        <f t="shared" si="87"/>
        <v>0</v>
      </c>
      <c r="AP245">
        <f t="shared" si="88"/>
        <v>0</v>
      </c>
      <c r="AQ245">
        <f t="shared" si="89"/>
        <v>246.80292252074153</v>
      </c>
    </row>
    <row r="246" spans="1:43" x14ac:dyDescent="0.25">
      <c r="A246">
        <f t="shared" si="92"/>
        <v>333</v>
      </c>
      <c r="C246">
        <f t="shared" si="93"/>
        <v>473.3419451177619</v>
      </c>
      <c r="D246">
        <f t="shared" si="93"/>
        <v>73.096500861926017</v>
      </c>
      <c r="E246">
        <f t="shared" si="94"/>
        <v>21.435857103578986</v>
      </c>
      <c r="F246">
        <f t="shared" si="94"/>
        <v>8.6895497038008163</v>
      </c>
      <c r="G246">
        <f t="shared" si="94"/>
        <v>6.3673729830921042</v>
      </c>
      <c r="H246">
        <f t="shared" si="94"/>
        <v>2.126451393024483</v>
      </c>
      <c r="I246">
        <f t="shared" si="94"/>
        <v>2.7061078392933546</v>
      </c>
      <c r="J246">
        <f t="shared" si="94"/>
        <v>0.77293737241722438</v>
      </c>
      <c r="K246">
        <f t="shared" si="94"/>
        <v>0.30063437433365625</v>
      </c>
      <c r="N246">
        <f t="shared" si="71"/>
        <v>249.12733953566416</v>
      </c>
      <c r="O246">
        <f t="shared" si="72"/>
        <v>38.471842558908435</v>
      </c>
      <c r="P246">
        <f t="shared" si="73"/>
        <v>11.282030054515257</v>
      </c>
      <c r="Q246">
        <f t="shared" si="74"/>
        <v>4.5734472125267454</v>
      </c>
      <c r="R246">
        <f t="shared" si="75"/>
        <v>3.3512489384695288</v>
      </c>
      <c r="S246">
        <f t="shared" si="76"/>
        <v>1.1191849436970964</v>
      </c>
      <c r="T246">
        <f t="shared" si="77"/>
        <v>1.4242672838386077</v>
      </c>
      <c r="U246">
        <f t="shared" si="78"/>
        <v>0.40680914337748653</v>
      </c>
      <c r="V246">
        <f t="shared" si="79"/>
        <v>0.15822861807034541</v>
      </c>
      <c r="AH246">
        <f t="shared" si="80"/>
        <v>249.12733953566416</v>
      </c>
      <c r="AI246">
        <f t="shared" si="81"/>
        <v>0</v>
      </c>
      <c r="AJ246">
        <f t="shared" si="82"/>
        <v>0</v>
      </c>
      <c r="AK246">
        <f t="shared" si="83"/>
        <v>0</v>
      </c>
      <c r="AL246">
        <f t="shared" si="84"/>
        <v>0</v>
      </c>
      <c r="AM246">
        <f t="shared" si="85"/>
        <v>0</v>
      </c>
      <c r="AN246">
        <f t="shared" si="86"/>
        <v>0</v>
      </c>
      <c r="AO246">
        <f t="shared" si="87"/>
        <v>0</v>
      </c>
      <c r="AP246">
        <f t="shared" si="88"/>
        <v>0</v>
      </c>
      <c r="AQ246">
        <f t="shared" si="89"/>
        <v>249.12733953566416</v>
      </c>
    </row>
    <row r="247" spans="1:43" x14ac:dyDescent="0.25">
      <c r="A247">
        <f t="shared" si="92"/>
        <v>334</v>
      </c>
      <c r="C247">
        <f t="shared" si="93"/>
        <v>477.77311242401282</v>
      </c>
      <c r="D247">
        <f t="shared" si="93"/>
        <v>74.290967406193758</v>
      </c>
      <c r="E247">
        <f t="shared" si="94"/>
        <v>21.881830708388385</v>
      </c>
      <c r="F247">
        <f t="shared" si="94"/>
        <v>8.8948731097572331</v>
      </c>
      <c r="G247">
        <f t="shared" si="94"/>
        <v>6.5263792149291247</v>
      </c>
      <c r="H247">
        <f t="shared" si="94"/>
        <v>2.1878115133704394</v>
      </c>
      <c r="I247">
        <f t="shared" si="94"/>
        <v>2.7806655161706977</v>
      </c>
      <c r="J247">
        <f t="shared" si="94"/>
        <v>0.79799880797992284</v>
      </c>
      <c r="K247">
        <f t="shared" si="94"/>
        <v>0.31141128770389781</v>
      </c>
      <c r="N247">
        <f t="shared" si="71"/>
        <v>251.4595328547436</v>
      </c>
      <c r="O247">
        <f t="shared" si="72"/>
        <v>39.100509161154612</v>
      </c>
      <c r="P247">
        <f t="shared" si="73"/>
        <v>11.516753004414941</v>
      </c>
      <c r="Q247">
        <f t="shared" si="74"/>
        <v>4.6815121630301233</v>
      </c>
      <c r="R247">
        <f t="shared" si="75"/>
        <v>3.4349364289100657</v>
      </c>
      <c r="S247">
        <f t="shared" si="76"/>
        <v>1.1514797438791786</v>
      </c>
      <c r="T247">
        <f t="shared" si="77"/>
        <v>1.4635081664056304</v>
      </c>
      <c r="U247">
        <f t="shared" si="78"/>
        <v>0.41999937262101206</v>
      </c>
      <c r="V247">
        <f t="shared" si="79"/>
        <v>0.16390067773889358</v>
      </c>
      <c r="AH247">
        <f t="shared" si="80"/>
        <v>251.4595328547436</v>
      </c>
      <c r="AI247">
        <f t="shared" si="81"/>
        <v>0</v>
      </c>
      <c r="AJ247">
        <f t="shared" si="82"/>
        <v>0</v>
      </c>
      <c r="AK247">
        <f t="shared" si="83"/>
        <v>0</v>
      </c>
      <c r="AL247">
        <f t="shared" si="84"/>
        <v>0</v>
      </c>
      <c r="AM247">
        <f t="shared" si="85"/>
        <v>0</v>
      </c>
      <c r="AN247">
        <f t="shared" si="86"/>
        <v>0</v>
      </c>
      <c r="AO247">
        <f t="shared" si="87"/>
        <v>0</v>
      </c>
      <c r="AP247">
        <f t="shared" si="88"/>
        <v>0</v>
      </c>
      <c r="AQ247">
        <f t="shared" si="89"/>
        <v>251.4595328547436</v>
      </c>
    </row>
    <row r="248" spans="1:43" x14ac:dyDescent="0.25">
      <c r="A248">
        <f t="shared" si="92"/>
        <v>335</v>
      </c>
      <c r="C248">
        <f t="shared" si="93"/>
        <v>482.21893564775996</v>
      </c>
      <c r="D248">
        <f t="shared" si="93"/>
        <v>75.497646456365928</v>
      </c>
      <c r="E248">
        <f t="shared" si="94"/>
        <v>22.334336973120227</v>
      </c>
      <c r="F248">
        <f t="shared" si="94"/>
        <v>9.1037786597569141</v>
      </c>
      <c r="G248">
        <f t="shared" si="94"/>
        <v>6.6883711821215055</v>
      </c>
      <c r="H248">
        <f t="shared" si="94"/>
        <v>2.2505599658321156</v>
      </c>
      <c r="I248">
        <f t="shared" si="94"/>
        <v>2.8568137880376456</v>
      </c>
      <c r="J248">
        <f t="shared" si="94"/>
        <v>0.82371589182822291</v>
      </c>
      <c r="K248">
        <f t="shared" si="94"/>
        <v>0.32250670413040738</v>
      </c>
      <c r="N248">
        <f t="shared" si="71"/>
        <v>253.79943981461051</v>
      </c>
      <c r="O248">
        <f t="shared" si="72"/>
        <v>39.735603398087335</v>
      </c>
      <c r="P248">
        <f t="shared" si="73"/>
        <v>11.754914196379067</v>
      </c>
      <c r="Q248">
        <f t="shared" si="74"/>
        <v>4.7914624525036391</v>
      </c>
      <c r="R248">
        <f t="shared" si="75"/>
        <v>3.5201953590113186</v>
      </c>
      <c r="S248">
        <f t="shared" si="76"/>
        <v>1.1845052451747977</v>
      </c>
      <c r="T248">
        <f t="shared" si="77"/>
        <v>1.5035862042303398</v>
      </c>
      <c r="U248">
        <f t="shared" si="78"/>
        <v>0.43353467990959105</v>
      </c>
      <c r="V248">
        <f t="shared" si="79"/>
        <v>0.16974037059495126</v>
      </c>
      <c r="AH248">
        <f t="shared" si="80"/>
        <v>253.79943981461051</v>
      </c>
      <c r="AI248">
        <f t="shared" si="81"/>
        <v>0</v>
      </c>
      <c r="AJ248">
        <f t="shared" si="82"/>
        <v>0</v>
      </c>
      <c r="AK248">
        <f t="shared" si="83"/>
        <v>0</v>
      </c>
      <c r="AL248">
        <f t="shared" si="84"/>
        <v>0</v>
      </c>
      <c r="AM248">
        <f t="shared" si="85"/>
        <v>0</v>
      </c>
      <c r="AN248">
        <f t="shared" si="86"/>
        <v>0</v>
      </c>
      <c r="AO248">
        <f t="shared" si="87"/>
        <v>0</v>
      </c>
      <c r="AP248">
        <f t="shared" si="88"/>
        <v>0</v>
      </c>
      <c r="AQ248">
        <f t="shared" si="89"/>
        <v>253.79943981461051</v>
      </c>
    </row>
    <row r="249" spans="1:43" x14ac:dyDescent="0.25">
      <c r="A249">
        <f t="shared" si="92"/>
        <v>336</v>
      </c>
      <c r="C249">
        <f t="shared" si="93"/>
        <v>486.67929597200072</v>
      </c>
      <c r="D249">
        <f t="shared" si="93"/>
        <v>76.716567234934672</v>
      </c>
      <c r="E249">
        <f t="shared" si="94"/>
        <v>22.793423608060703</v>
      </c>
      <c r="F249">
        <f t="shared" si="94"/>
        <v>9.3163031480256944</v>
      </c>
      <c r="G249">
        <f t="shared" si="94"/>
        <v>6.8533837076316173</v>
      </c>
      <c r="H249">
        <f t="shared" si="94"/>
        <v>2.3147184616046839</v>
      </c>
      <c r="I249">
        <f t="shared" si="94"/>
        <v>2.9345754164108637</v>
      </c>
      <c r="J249">
        <f t="shared" si="94"/>
        <v>0.85010124421858435</v>
      </c>
      <c r="K249">
        <f t="shared" si="94"/>
        <v>0.33392784999609942</v>
      </c>
      <c r="N249">
        <f t="shared" si="71"/>
        <v>256.14699788000041</v>
      </c>
      <c r="O249">
        <f t="shared" si="72"/>
        <v>40.377140649965618</v>
      </c>
      <c r="P249">
        <f t="shared" si="73"/>
        <v>11.996538741084581</v>
      </c>
      <c r="Q249">
        <f t="shared" si="74"/>
        <v>4.9033174463293134</v>
      </c>
      <c r="R249">
        <f t="shared" si="75"/>
        <v>3.6070440566482196</v>
      </c>
      <c r="S249">
        <f t="shared" si="76"/>
        <v>1.218272874528781</v>
      </c>
      <c r="T249">
        <f t="shared" si="77"/>
        <v>1.5445133770583495</v>
      </c>
      <c r="U249">
        <f t="shared" si="78"/>
        <v>0.44742170748346549</v>
      </c>
      <c r="V249">
        <f t="shared" si="79"/>
        <v>0.17575149999794706</v>
      </c>
      <c r="AH249">
        <f t="shared" si="80"/>
        <v>256.14699788000041</v>
      </c>
      <c r="AI249">
        <f t="shared" si="81"/>
        <v>0</v>
      </c>
      <c r="AJ249">
        <f t="shared" si="82"/>
        <v>0</v>
      </c>
      <c r="AK249">
        <f t="shared" si="83"/>
        <v>0</v>
      </c>
      <c r="AL249">
        <f t="shared" si="84"/>
        <v>0</v>
      </c>
      <c r="AM249">
        <f t="shared" si="85"/>
        <v>0</v>
      </c>
      <c r="AN249">
        <f t="shared" si="86"/>
        <v>0</v>
      </c>
      <c r="AO249">
        <f t="shared" si="87"/>
        <v>0</v>
      </c>
      <c r="AP249">
        <f t="shared" si="88"/>
        <v>0</v>
      </c>
      <c r="AQ249">
        <f t="shared" si="89"/>
        <v>256.14699788000041</v>
      </c>
    </row>
    <row r="250" spans="1:43" x14ac:dyDescent="0.25">
      <c r="A250">
        <f t="shared" si="92"/>
        <v>337</v>
      </c>
      <c r="C250">
        <f t="shared" si="93"/>
        <v>491.15407483224396</v>
      </c>
      <c r="D250">
        <f t="shared" si="93"/>
        <v>77.947758256609276</v>
      </c>
      <c r="E250">
        <f t="shared" si="94"/>
        <v>23.259138090543594</v>
      </c>
      <c r="F250">
        <f t="shared" si="94"/>
        <v>9.5324833679228416</v>
      </c>
      <c r="G250">
        <f t="shared" si="94"/>
        <v>7.0214516807031986</v>
      </c>
      <c r="H250">
        <f t="shared" si="94"/>
        <v>2.3803088605065086</v>
      </c>
      <c r="I250">
        <f t="shared" si="94"/>
        <v>3.0139732825287653</v>
      </c>
      <c r="J250">
        <f t="shared" si="94"/>
        <v>0.87716762369192181</v>
      </c>
      <c r="K250">
        <f t="shared" si="94"/>
        <v>0.34568205797675378</v>
      </c>
      <c r="N250">
        <f t="shared" si="71"/>
        <v>258.50214464854946</v>
      </c>
      <c r="O250">
        <f t="shared" si="72"/>
        <v>41.025135924531199</v>
      </c>
      <c r="P250">
        <f t="shared" si="73"/>
        <v>12.241651626601891</v>
      </c>
      <c r="Q250">
        <f t="shared" si="74"/>
        <v>5.0170965094330748</v>
      </c>
      <c r="R250">
        <f t="shared" si="75"/>
        <v>3.695500884580631</v>
      </c>
      <c r="S250">
        <f t="shared" si="76"/>
        <v>1.2527941371086888</v>
      </c>
      <c r="T250">
        <f t="shared" si="77"/>
        <v>1.5863017276467186</v>
      </c>
      <c r="U250">
        <f t="shared" si="78"/>
        <v>0.46166717036416938</v>
      </c>
      <c r="V250">
        <f t="shared" si="79"/>
        <v>0.18193792525092306</v>
      </c>
      <c r="AH250">
        <f t="shared" si="80"/>
        <v>258.50214464854946</v>
      </c>
      <c r="AI250">
        <f t="shared" si="81"/>
        <v>0</v>
      </c>
      <c r="AJ250">
        <f t="shared" si="82"/>
        <v>0</v>
      </c>
      <c r="AK250">
        <f t="shared" si="83"/>
        <v>0</v>
      </c>
      <c r="AL250">
        <f t="shared" si="84"/>
        <v>0</v>
      </c>
      <c r="AM250">
        <f t="shared" si="85"/>
        <v>0</v>
      </c>
      <c r="AN250">
        <f t="shared" si="86"/>
        <v>0</v>
      </c>
      <c r="AO250">
        <f t="shared" si="87"/>
        <v>0</v>
      </c>
      <c r="AP250">
        <f t="shared" si="88"/>
        <v>0</v>
      </c>
      <c r="AQ250">
        <f t="shared" si="89"/>
        <v>258.50214464854946</v>
      </c>
    </row>
    <row r="251" spans="1:43" x14ac:dyDescent="0.25">
      <c r="A251">
        <f t="shared" si="92"/>
        <v>338</v>
      </c>
      <c r="C251">
        <f t="shared" si="93"/>
        <v>495.64315392538742</v>
      </c>
      <c r="D251">
        <f t="shared" si="93"/>
        <v>79.191247330807641</v>
      </c>
      <c r="E251">
        <f t="shared" si="94"/>
        <v>23.73152766071108</v>
      </c>
      <c r="F251">
        <f t="shared" si="94"/>
        <v>9.7523561080207362</v>
      </c>
      <c r="G251">
        <f t="shared" si="94"/>
        <v>7.192610053175911</v>
      </c>
      <c r="H251">
        <f t="shared" si="94"/>
        <v>2.4473531692789252</v>
      </c>
      <c r="I251">
        <f t="shared" si="94"/>
        <v>3.0950303852696055</v>
      </c>
      <c r="J251">
        <f t="shared" si="94"/>
        <v>0.90492792677503742</v>
      </c>
      <c r="K251">
        <f t="shared" si="94"/>
        <v>0.35777676742597159</v>
      </c>
      <c r="N251">
        <f t="shared" si="71"/>
        <v>260.86481785546709</v>
      </c>
      <c r="O251">
        <f t="shared" si="72"/>
        <v>41.679603858319815</v>
      </c>
      <c r="P251">
        <f t="shared" si="73"/>
        <v>12.490277716163726</v>
      </c>
      <c r="Q251">
        <f t="shared" si="74"/>
        <v>5.1328190042214406</v>
      </c>
      <c r="R251">
        <f t="shared" si="75"/>
        <v>3.7855842385136373</v>
      </c>
      <c r="S251">
        <f t="shared" si="76"/>
        <v>1.2880806154099607</v>
      </c>
      <c r="T251">
        <f t="shared" si="77"/>
        <v>1.6289633606682135</v>
      </c>
      <c r="U251">
        <f t="shared" si="78"/>
        <v>0.47627785619738816</v>
      </c>
      <c r="V251">
        <f t="shared" si="79"/>
        <v>0.18830356180314295</v>
      </c>
      <c r="AH251">
        <f t="shared" si="80"/>
        <v>260.86481785546709</v>
      </c>
      <c r="AI251">
        <f t="shared" si="81"/>
        <v>0</v>
      </c>
      <c r="AJ251">
        <f t="shared" si="82"/>
        <v>0</v>
      </c>
      <c r="AK251">
        <f t="shared" si="83"/>
        <v>0</v>
      </c>
      <c r="AL251">
        <f t="shared" si="84"/>
        <v>0</v>
      </c>
      <c r="AM251">
        <f t="shared" si="85"/>
        <v>0</v>
      </c>
      <c r="AN251">
        <f t="shared" si="86"/>
        <v>0</v>
      </c>
      <c r="AO251">
        <f t="shared" si="87"/>
        <v>0</v>
      </c>
      <c r="AP251">
        <f t="shared" si="88"/>
        <v>0</v>
      </c>
      <c r="AQ251">
        <f t="shared" si="89"/>
        <v>260.86481785546709</v>
      </c>
    </row>
    <row r="252" spans="1:43" x14ac:dyDescent="0.25">
      <c r="A252">
        <f t="shared" si="92"/>
        <v>339</v>
      </c>
      <c r="C252">
        <f t="shared" si="93"/>
        <v>500.14641521836876</v>
      </c>
      <c r="D252">
        <f t="shared" si="93"/>
        <v>80.447061564237174</v>
      </c>
      <c r="E252">
        <f t="shared" si="94"/>
        <v>24.210639317356375</v>
      </c>
      <c r="F252">
        <f t="shared" si="94"/>
        <v>9.9759581482118875</v>
      </c>
      <c r="G252">
        <f t="shared" si="94"/>
        <v>7.3668938358089342</v>
      </c>
      <c r="H252">
        <f t="shared" si="94"/>
        <v>2.5158735398629446</v>
      </c>
      <c r="I252">
        <f t="shared" si="94"/>
        <v>3.1777698390549793</v>
      </c>
      <c r="J252">
        <f t="shared" si="94"/>
        <v>0.93339518765709706</v>
      </c>
      <c r="K252">
        <f t="shared" si="94"/>
        <v>0.37021952474309211</v>
      </c>
      <c r="N252">
        <f t="shared" si="71"/>
        <v>263.23495537808884</v>
      </c>
      <c r="O252">
        <f t="shared" si="72"/>
        <v>42.340558718019565</v>
      </c>
      <c r="P252">
        <f t="shared" si="73"/>
        <v>12.74244174597704</v>
      </c>
      <c r="Q252">
        <f t="shared" si="74"/>
        <v>5.2505042885325723</v>
      </c>
      <c r="R252">
        <f t="shared" si="75"/>
        <v>3.8773125451625972</v>
      </c>
      <c r="S252">
        <f t="shared" si="76"/>
        <v>1.3241439683489182</v>
      </c>
      <c r="T252">
        <f t="shared" si="77"/>
        <v>1.672510441607884</v>
      </c>
      <c r="U252">
        <f t="shared" si="78"/>
        <v>0.4912606250826827</v>
      </c>
      <c r="V252">
        <f t="shared" si="79"/>
        <v>0.19485238144373271</v>
      </c>
      <c r="AH252">
        <f t="shared" si="80"/>
        <v>263.23495537808884</v>
      </c>
      <c r="AI252">
        <f t="shared" si="81"/>
        <v>0</v>
      </c>
      <c r="AJ252">
        <f t="shared" si="82"/>
        <v>0</v>
      </c>
      <c r="AK252">
        <f t="shared" si="83"/>
        <v>0</v>
      </c>
      <c r="AL252">
        <f t="shared" si="84"/>
        <v>0</v>
      </c>
      <c r="AM252">
        <f t="shared" si="85"/>
        <v>0</v>
      </c>
      <c r="AN252">
        <f t="shared" si="86"/>
        <v>0</v>
      </c>
      <c r="AO252">
        <f t="shared" si="87"/>
        <v>0</v>
      </c>
      <c r="AP252">
        <f t="shared" si="88"/>
        <v>0</v>
      </c>
      <c r="AQ252">
        <f t="shared" si="89"/>
        <v>263.23495537808884</v>
      </c>
    </row>
    <row r="253" spans="1:43" x14ac:dyDescent="0.25">
      <c r="A253">
        <f t="shared" si="92"/>
        <v>340</v>
      </c>
      <c r="C253">
        <f t="shared" si="93"/>
        <v>504.66374095659688</v>
      </c>
      <c r="D253">
        <f t="shared" si="93"/>
        <v>81.715227363563486</v>
      </c>
      <c r="E253">
        <f t="shared" si="94"/>
        <v>24.696519813847864</v>
      </c>
      <c r="F253">
        <f t="shared" si="94"/>
        <v>10.203326255843825</v>
      </c>
      <c r="G253">
        <f t="shared" si="94"/>
        <v>7.5443380946143881</v>
      </c>
      <c r="H253">
        <f t="shared" si="94"/>
        <v>2.5858922676535485</v>
      </c>
      <c r="I253">
        <f t="shared" si="94"/>
        <v>3.2622148717393729</v>
      </c>
      <c r="J253">
        <f t="shared" si="94"/>
        <v>0.96258257784132029</v>
      </c>
      <c r="K253">
        <f t="shared" si="94"/>
        <v>0.3830179837239906</v>
      </c>
      <c r="N253">
        <f t="shared" si="71"/>
        <v>265.61249524031416</v>
      </c>
      <c r="O253">
        <f t="shared" si="72"/>
        <v>43.008014401875521</v>
      </c>
      <c r="P253">
        <f t="shared" si="73"/>
        <v>12.998168323077824</v>
      </c>
      <c r="Q253">
        <f t="shared" si="74"/>
        <v>5.3701717136020131</v>
      </c>
      <c r="R253">
        <f t="shared" si="75"/>
        <v>3.9707042603233624</v>
      </c>
      <c r="S253">
        <f t="shared" si="76"/>
        <v>1.3609959303439729</v>
      </c>
      <c r="T253">
        <f t="shared" si="77"/>
        <v>1.7169551956523015</v>
      </c>
      <c r="U253">
        <f t="shared" si="78"/>
        <v>0.50662240939016856</v>
      </c>
      <c r="V253">
        <f t="shared" si="79"/>
        <v>0.20158841248631085</v>
      </c>
      <c r="AH253">
        <f t="shared" si="80"/>
        <v>265.61249524031416</v>
      </c>
      <c r="AI253">
        <f t="shared" si="81"/>
        <v>0</v>
      </c>
      <c r="AJ253">
        <f t="shared" si="82"/>
        <v>0</v>
      </c>
      <c r="AK253">
        <f t="shared" si="83"/>
        <v>0</v>
      </c>
      <c r="AL253">
        <f t="shared" si="84"/>
        <v>0</v>
      </c>
      <c r="AM253">
        <f t="shared" si="85"/>
        <v>0</v>
      </c>
      <c r="AN253">
        <f t="shared" si="86"/>
        <v>0</v>
      </c>
      <c r="AO253">
        <f t="shared" si="87"/>
        <v>0</v>
      </c>
      <c r="AP253">
        <f t="shared" si="88"/>
        <v>0</v>
      </c>
      <c r="AQ253">
        <f t="shared" si="89"/>
        <v>265.61249524031416</v>
      </c>
    </row>
    <row r="254" spans="1:43" x14ac:dyDescent="0.25">
      <c r="A254">
        <f t="shared" si="92"/>
        <v>341</v>
      </c>
      <c r="C254">
        <f t="shared" si="93"/>
        <v>509.19501367215992</v>
      </c>
      <c r="D254">
        <f t="shared" si="93"/>
        <v>82.995770438164257</v>
      </c>
      <c r="E254">
        <f t="shared" si="94"/>
        <v>25.189215654134948</v>
      </c>
      <c r="F254">
        <f t="shared" si="94"/>
        <v>10.434497181882554</v>
      </c>
      <c r="G254">
        <f t="shared" si="94"/>
        <v>7.7249779472016069</v>
      </c>
      <c r="H254">
        <f t="shared" si="94"/>
        <v>2.6574317897321849</v>
      </c>
      <c r="I254">
        <f t="shared" si="94"/>
        <v>3.3483888224864944</v>
      </c>
      <c r="J254">
        <f t="shared" si="94"/>
        <v>0.99250340577211815</v>
      </c>
      <c r="K254">
        <f t="shared" si="94"/>
        <v>0.39617990589468427</v>
      </c>
      <c r="N254">
        <f t="shared" si="71"/>
        <v>267.99737561692626</v>
      </c>
      <c r="O254">
        <f t="shared" si="72"/>
        <v>43.681984441139086</v>
      </c>
      <c r="P254">
        <f t="shared" si="73"/>
        <v>13.257481923228921</v>
      </c>
      <c r="Q254">
        <f t="shared" si="74"/>
        <v>5.4918406220434495</v>
      </c>
      <c r="R254">
        <f t="shared" si="75"/>
        <v>4.0657778669482143</v>
      </c>
      <c r="S254">
        <f t="shared" si="76"/>
        <v>1.3986483103853604</v>
      </c>
      <c r="T254">
        <f t="shared" si="77"/>
        <v>1.7623099065718393</v>
      </c>
      <c r="U254">
        <f t="shared" si="78"/>
        <v>0.52237021356427271</v>
      </c>
      <c r="V254">
        <f t="shared" si="79"/>
        <v>0.20851573994457068</v>
      </c>
      <c r="AH254">
        <f t="shared" si="80"/>
        <v>267.99737561692626</v>
      </c>
      <c r="AI254">
        <f t="shared" si="81"/>
        <v>0</v>
      </c>
      <c r="AJ254">
        <f t="shared" si="82"/>
        <v>0</v>
      </c>
      <c r="AK254">
        <f t="shared" si="83"/>
        <v>0</v>
      </c>
      <c r="AL254">
        <f t="shared" si="84"/>
        <v>0</v>
      </c>
      <c r="AM254">
        <f t="shared" si="85"/>
        <v>0</v>
      </c>
      <c r="AN254">
        <f t="shared" si="86"/>
        <v>0</v>
      </c>
      <c r="AO254">
        <f t="shared" si="87"/>
        <v>0</v>
      </c>
      <c r="AP254">
        <f t="shared" si="88"/>
        <v>0</v>
      </c>
      <c r="AQ254">
        <f t="shared" si="89"/>
        <v>267.99737561692626</v>
      </c>
    </row>
    <row r="255" spans="1:43" x14ac:dyDescent="0.25">
      <c r="A255">
        <f t="shared" si="92"/>
        <v>342</v>
      </c>
      <c r="C255">
        <f t="shared" si="93"/>
        <v>513.74011619181977</v>
      </c>
      <c r="D255">
        <f t="shared" si="93"/>
        <v>84.288715802965569</v>
      </c>
      <c r="E255">
        <f t="shared" si="94"/>
        <v>25.688773088834846</v>
      </c>
      <c r="F255">
        <f t="shared" si="94"/>
        <v>10.669507657105241</v>
      </c>
      <c r="G255">
        <f t="shared" si="94"/>
        <v>7.9088485591327791</v>
      </c>
      <c r="H255">
        <f t="shared" si="94"/>
        <v>2.7305146830780886</v>
      </c>
      <c r="I255">
        <f t="shared" si="94"/>
        <v>3.4363151396330451</v>
      </c>
      <c r="J255">
        <f t="shared" si="94"/>
        <v>1.0231711164378501</v>
      </c>
      <c r="K255">
        <f t="shared" si="94"/>
        <v>0.40971316082768455</v>
      </c>
      <c r="N255">
        <f t="shared" si="71"/>
        <v>270.38953483779989</v>
      </c>
      <c r="O255">
        <f t="shared" si="72"/>
        <v>44.362482001560828</v>
      </c>
      <c r="P255">
        <f t="shared" si="73"/>
        <v>13.520406888860446</v>
      </c>
      <c r="Q255">
        <f t="shared" si="74"/>
        <v>5.6155303458448635</v>
      </c>
      <c r="R255">
        <f t="shared" si="75"/>
        <v>4.1625518732277786</v>
      </c>
      <c r="S255">
        <f t="shared" si="76"/>
        <v>1.437112991093731</v>
      </c>
      <c r="T255">
        <f t="shared" si="77"/>
        <v>1.8085869155963397</v>
      </c>
      <c r="U255">
        <f t="shared" si="78"/>
        <v>0.538511113914658</v>
      </c>
      <c r="V255">
        <f t="shared" si="79"/>
        <v>0.21563850569878135</v>
      </c>
      <c r="AH255">
        <f t="shared" si="80"/>
        <v>270.38953483779989</v>
      </c>
      <c r="AI255">
        <f t="shared" si="81"/>
        <v>0</v>
      </c>
      <c r="AJ255">
        <f t="shared" si="82"/>
        <v>0</v>
      </c>
      <c r="AK255">
        <f t="shared" si="83"/>
        <v>0</v>
      </c>
      <c r="AL255">
        <f t="shared" si="84"/>
        <v>0</v>
      </c>
      <c r="AM255">
        <f t="shared" si="85"/>
        <v>0</v>
      </c>
      <c r="AN255">
        <f t="shared" si="86"/>
        <v>0</v>
      </c>
      <c r="AO255">
        <f t="shared" si="87"/>
        <v>0</v>
      </c>
      <c r="AP255">
        <f t="shared" si="88"/>
        <v>0</v>
      </c>
      <c r="AQ255">
        <f t="shared" si="89"/>
        <v>270.38953483779989</v>
      </c>
    </row>
    <row r="256" spans="1:43" x14ac:dyDescent="0.25">
      <c r="A256">
        <f t="shared" si="92"/>
        <v>343</v>
      </c>
      <c r="C256">
        <f t="shared" si="93"/>
        <v>518.29893164479404</v>
      </c>
      <c r="D256">
        <f t="shared" si="93"/>
        <v>85.594087781359008</v>
      </c>
      <c r="E256">
        <f t="shared" si="94"/>
        <v>26.195238111400542</v>
      </c>
      <c r="F256">
        <f t="shared" si="94"/>
        <v>10.908394388322645</v>
      </c>
      <c r="G256">
        <f t="shared" si="94"/>
        <v>8.0959851402911678</v>
      </c>
      <c r="H256">
        <f t="shared" si="94"/>
        <v>2.8051636627591057</v>
      </c>
      <c r="I256">
        <f t="shared" si="94"/>
        <v>3.526017378540554</v>
      </c>
      <c r="J256">
        <f t="shared" si="94"/>
        <v>1.0545992909494424</v>
      </c>
      <c r="K256">
        <f t="shared" si="94"/>
        <v>0.42362572644103003</v>
      </c>
      <c r="N256">
        <f t="shared" si="71"/>
        <v>272.78891139199686</v>
      </c>
      <c r="O256">
        <f t="shared" si="72"/>
        <v>45.049519884925793</v>
      </c>
      <c r="P256">
        <f t="shared" si="73"/>
        <v>13.786967427052918</v>
      </c>
      <c r="Q256">
        <f t="shared" si="74"/>
        <v>5.7412602043803398</v>
      </c>
      <c r="R256">
        <f t="shared" si="75"/>
        <v>4.2610448106795618</v>
      </c>
      <c r="S256">
        <f t="shared" si="76"/>
        <v>1.4764019277679503</v>
      </c>
      <c r="T256">
        <f t="shared" si="77"/>
        <v>1.8557986202845023</v>
      </c>
      <c r="U256">
        <f t="shared" si="78"/>
        <v>0.55505225839444339</v>
      </c>
      <c r="V256">
        <f t="shared" si="79"/>
        <v>0.2229609086531737</v>
      </c>
      <c r="AH256">
        <f t="shared" si="80"/>
        <v>272.78891139199686</v>
      </c>
      <c r="AI256">
        <f t="shared" si="81"/>
        <v>0</v>
      </c>
      <c r="AJ256">
        <f t="shared" si="82"/>
        <v>0</v>
      </c>
      <c r="AK256">
        <f t="shared" si="83"/>
        <v>0</v>
      </c>
      <c r="AL256">
        <f t="shared" si="84"/>
        <v>0</v>
      </c>
      <c r="AM256">
        <f t="shared" si="85"/>
        <v>0</v>
      </c>
      <c r="AN256">
        <f t="shared" si="86"/>
        <v>0</v>
      </c>
      <c r="AO256">
        <f t="shared" si="87"/>
        <v>0</v>
      </c>
      <c r="AP256">
        <f t="shared" si="88"/>
        <v>0</v>
      </c>
      <c r="AQ256">
        <f t="shared" si="89"/>
        <v>272.78891139199686</v>
      </c>
    </row>
    <row r="257" spans="1:43" x14ac:dyDescent="0.25">
      <c r="A257">
        <f t="shared" si="92"/>
        <v>344</v>
      </c>
      <c r="C257">
        <f t="shared" si="93"/>
        <v>522.87134347032793</v>
      </c>
      <c r="D257">
        <f t="shared" si="93"/>
        <v>86.911910008196472</v>
      </c>
      <c r="E257">
        <f t="shared" si="94"/>
        <v>26.708656454369486</v>
      </c>
      <c r="F257">
        <f t="shared" si="94"/>
        <v>11.151194054632066</v>
      </c>
      <c r="G257">
        <f t="shared" si="94"/>
        <v>8.2864229412623445</v>
      </c>
      <c r="H257">
        <f t="shared" si="94"/>
        <v>2.8814015801025779</v>
      </c>
      <c r="I257">
        <f t="shared" si="94"/>
        <v>3.6175191994360167</v>
      </c>
      <c r="J257">
        <f t="shared" si="94"/>
        <v>1.0868016460950682</v>
      </c>
      <c r="K257">
        <f t="shared" si="94"/>
        <v>0.43792568927995773</v>
      </c>
      <c r="N257">
        <f t="shared" si="71"/>
        <v>275.19544393175153</v>
      </c>
      <c r="O257">
        <f t="shared" si="72"/>
        <v>45.743110530629721</v>
      </c>
      <c r="P257">
        <f t="shared" si="73"/>
        <v>14.057187607562888</v>
      </c>
      <c r="Q257">
        <f t="shared" si="74"/>
        <v>5.8690495024379299</v>
      </c>
      <c r="R257">
        <f t="shared" si="75"/>
        <v>4.3612752322433392</v>
      </c>
      <c r="S257">
        <f t="shared" si="76"/>
        <v>1.5165271474224096</v>
      </c>
      <c r="T257">
        <f t="shared" si="77"/>
        <v>1.9039574733873774</v>
      </c>
      <c r="U257">
        <f t="shared" si="78"/>
        <v>0.57200086636582537</v>
      </c>
      <c r="V257">
        <f t="shared" si="79"/>
        <v>0.23048720488418828</v>
      </c>
      <c r="AH257">
        <f t="shared" si="80"/>
        <v>275.19544393175153</v>
      </c>
      <c r="AI257">
        <f t="shared" si="81"/>
        <v>0</v>
      </c>
      <c r="AJ257">
        <f t="shared" si="82"/>
        <v>0</v>
      </c>
      <c r="AK257">
        <f t="shared" si="83"/>
        <v>0</v>
      </c>
      <c r="AL257">
        <f t="shared" si="84"/>
        <v>0</v>
      </c>
      <c r="AM257">
        <f t="shared" si="85"/>
        <v>0</v>
      </c>
      <c r="AN257">
        <f t="shared" si="86"/>
        <v>0</v>
      </c>
      <c r="AO257">
        <f t="shared" si="87"/>
        <v>0</v>
      </c>
      <c r="AP257">
        <f t="shared" si="88"/>
        <v>0</v>
      </c>
      <c r="AQ257">
        <f t="shared" si="89"/>
        <v>275.19544393175153</v>
      </c>
    </row>
    <row r="258" spans="1:43" x14ac:dyDescent="0.25">
      <c r="A258">
        <f t="shared" si="92"/>
        <v>345</v>
      </c>
      <c r="C258">
        <f t="shared" si="93"/>
        <v>527.45723542506209</v>
      </c>
      <c r="D258">
        <f t="shared" si="93"/>
        <v>88.242205432861127</v>
      </c>
      <c r="E258">
        <f t="shared" si="94"/>
        <v>27.229073585692724</v>
      </c>
      <c r="F258">
        <f t="shared" si="94"/>
        <v>11.397943303701179</v>
      </c>
      <c r="G258">
        <f t="shared" si="94"/>
        <v>8.4801972497293594</v>
      </c>
      <c r="H258">
        <f t="shared" si="94"/>
        <v>2.9592514208469787</v>
      </c>
      <c r="I258">
        <f t="shared" si="94"/>
        <v>3.7108443652419227</v>
      </c>
      <c r="J258">
        <f t="shared" si="94"/>
        <v>1.1197920338711309</v>
      </c>
      <c r="K258">
        <f t="shared" si="94"/>
        <v>0.45262124478115545</v>
      </c>
      <c r="N258">
        <f t="shared" si="71"/>
        <v>277.60907127634846</v>
      </c>
      <c r="O258">
        <f t="shared" si="72"/>
        <v>46.443266017295329</v>
      </c>
      <c r="P258">
        <f t="shared" si="73"/>
        <v>14.331091360890909</v>
      </c>
      <c r="Q258">
        <f t="shared" si="74"/>
        <v>5.998917528263779</v>
      </c>
      <c r="R258">
        <f t="shared" si="75"/>
        <v>4.4632617103838736</v>
      </c>
      <c r="S258">
        <f t="shared" si="76"/>
        <v>1.5575007478141993</v>
      </c>
      <c r="T258">
        <f t="shared" si="77"/>
        <v>1.9530759817062753</v>
      </c>
      <c r="U258">
        <f t="shared" si="78"/>
        <v>0.58936422835322677</v>
      </c>
      <c r="V258">
        <f t="shared" si="79"/>
        <v>0.23822170777955551</v>
      </c>
      <c r="AH258">
        <f t="shared" si="80"/>
        <v>277.60907127634846</v>
      </c>
      <c r="AI258">
        <f t="shared" si="81"/>
        <v>0</v>
      </c>
      <c r="AJ258">
        <f t="shared" si="82"/>
        <v>0</v>
      </c>
      <c r="AK258">
        <f t="shared" si="83"/>
        <v>0</v>
      </c>
      <c r="AL258">
        <f t="shared" si="84"/>
        <v>0</v>
      </c>
      <c r="AM258">
        <f t="shared" si="85"/>
        <v>0</v>
      </c>
      <c r="AN258">
        <f t="shared" si="86"/>
        <v>0</v>
      </c>
      <c r="AO258">
        <f t="shared" si="87"/>
        <v>0</v>
      </c>
      <c r="AP258">
        <f t="shared" si="88"/>
        <v>0</v>
      </c>
      <c r="AQ258">
        <f t="shared" si="89"/>
        <v>277.60907127634846</v>
      </c>
    </row>
    <row r="259" spans="1:43" x14ac:dyDescent="0.25">
      <c r="A259">
        <f t="shared" si="92"/>
        <v>346</v>
      </c>
      <c r="C259">
        <f t="shared" si="93"/>
        <v>532.05649159019993</v>
      </c>
      <c r="D259">
        <f t="shared" si="93"/>
        <v>89.584996322411598</v>
      </c>
      <c r="E259">
        <f t="shared" si="94"/>
        <v>27.756534705144155</v>
      </c>
      <c r="F259">
        <f t="shared" si="94"/>
        <v>11.648678748083471</v>
      </c>
      <c r="G259">
        <f t="shared" si="94"/>
        <v>8.677343386882713</v>
      </c>
      <c r="H259">
        <f t="shared" si="94"/>
        <v>3.0387363032748929</v>
      </c>
      <c r="I259">
        <f t="shared" si="94"/>
        <v>3.8060167393963398</v>
      </c>
      <c r="J259">
        <f t="shared" si="94"/>
        <v>1.153584440989778</v>
      </c>
      <c r="K259">
        <f t="shared" si="94"/>
        <v>0.46772069751956447</v>
      </c>
      <c r="N259">
        <f t="shared" si="71"/>
        <v>280.02973241589473</v>
      </c>
      <c r="O259">
        <f t="shared" si="72"/>
        <v>47.149998064427159</v>
      </c>
      <c r="P259">
        <f t="shared" si="73"/>
        <v>14.608702476391661</v>
      </c>
      <c r="Q259">
        <f t="shared" si="74"/>
        <v>6.1308835516228797</v>
      </c>
      <c r="R259">
        <f t="shared" si="75"/>
        <v>4.5670228352014277</v>
      </c>
      <c r="S259">
        <f t="shared" si="76"/>
        <v>1.5993348964604699</v>
      </c>
      <c r="T259">
        <f t="shared" si="77"/>
        <v>2.0031667049454422</v>
      </c>
      <c r="U259">
        <f t="shared" si="78"/>
        <v>0.60714970578409366</v>
      </c>
      <c r="V259">
        <f t="shared" si="79"/>
        <v>0.24616878816819185</v>
      </c>
      <c r="AH259">
        <f t="shared" si="80"/>
        <v>280.02973241589473</v>
      </c>
      <c r="AI259">
        <f t="shared" si="81"/>
        <v>0</v>
      </c>
      <c r="AJ259">
        <f t="shared" si="82"/>
        <v>0</v>
      </c>
      <c r="AK259">
        <f t="shared" si="83"/>
        <v>0</v>
      </c>
      <c r="AL259">
        <f t="shared" si="84"/>
        <v>0</v>
      </c>
      <c r="AM259">
        <f t="shared" si="85"/>
        <v>0</v>
      </c>
      <c r="AN259">
        <f t="shared" si="86"/>
        <v>0</v>
      </c>
      <c r="AO259">
        <f t="shared" si="87"/>
        <v>0</v>
      </c>
      <c r="AP259">
        <f t="shared" si="88"/>
        <v>0</v>
      </c>
      <c r="AQ259">
        <f t="shared" si="89"/>
        <v>280.02973241589473</v>
      </c>
    </row>
    <row r="260" spans="1:43" x14ac:dyDescent="0.25">
      <c r="A260">
        <f>A259+$B$11</f>
        <v>347</v>
      </c>
      <c r="C260">
        <f t="shared" si="93"/>
        <v>536.66899637847314</v>
      </c>
      <c r="D260">
        <f t="shared" si="93"/>
        <v>90.940304264797746</v>
      </c>
      <c r="E260">
        <f t="shared" si="94"/>
        <v>28.29108474080957</v>
      </c>
      <c r="F260">
        <f t="shared" si="94"/>
        <v>11.903436961565637</v>
      </c>
      <c r="G260">
        <f t="shared" si="94"/>
        <v>8.8778967038456162</v>
      </c>
      <c r="H260">
        <f t="shared" si="94"/>
        <v>3.1198794763279616</v>
      </c>
      <c r="I260">
        <f t="shared" si="94"/>
        <v>3.9030602836637551</v>
      </c>
      <c r="J260">
        <f t="shared" si="94"/>
        <v>1.188192988363167</v>
      </c>
      <c r="K260">
        <f t="shared" si="94"/>
        <v>0.48323246143770138</v>
      </c>
      <c r="N260">
        <f t="shared" si="71"/>
        <v>282.45736651498589</v>
      </c>
      <c r="O260">
        <f t="shared" si="72"/>
        <v>47.863318034104076</v>
      </c>
      <c r="P260">
        <f t="shared" si="73"/>
        <v>14.890044600426091</v>
      </c>
      <c r="Q260">
        <f t="shared" si="74"/>
        <v>6.2649668218766514</v>
      </c>
      <c r="R260">
        <f t="shared" si="75"/>
        <v>4.6725772125503244</v>
      </c>
      <c r="S260">
        <f t="shared" si="76"/>
        <v>1.6420418296462957</v>
      </c>
      <c r="T260">
        <f t="shared" si="77"/>
        <v>2.0542422545598713</v>
      </c>
      <c r="U260">
        <f t="shared" si="78"/>
        <v>0.62536473071745635</v>
      </c>
      <c r="V260">
        <f t="shared" si="79"/>
        <v>0.25433287444089547</v>
      </c>
      <c r="AH260">
        <f t="shared" si="80"/>
        <v>282.45736651498589</v>
      </c>
      <c r="AI260">
        <f t="shared" si="81"/>
        <v>0</v>
      </c>
      <c r="AJ260">
        <f t="shared" si="82"/>
        <v>0</v>
      </c>
      <c r="AK260">
        <f t="shared" si="83"/>
        <v>0</v>
      </c>
      <c r="AL260">
        <f t="shared" si="84"/>
        <v>0</v>
      </c>
      <c r="AM260">
        <f t="shared" si="85"/>
        <v>0</v>
      </c>
      <c r="AN260">
        <f t="shared" si="86"/>
        <v>0</v>
      </c>
      <c r="AO260">
        <f t="shared" si="87"/>
        <v>0</v>
      </c>
      <c r="AP260">
        <f t="shared" si="88"/>
        <v>0</v>
      </c>
      <c r="AQ260">
        <f t="shared" si="89"/>
        <v>282.45736651498589</v>
      </c>
    </row>
    <row r="261" spans="1:43" x14ac:dyDescent="0.25">
      <c r="A261">
        <f t="shared" ref="A261:A297" si="95">A260+$B$11</f>
        <v>348</v>
      </c>
      <c r="C261">
        <f t="shared" si="93"/>
        <v>541.2946345409149</v>
      </c>
      <c r="D261">
        <f t="shared" si="93"/>
        <v>92.308150172145332</v>
      </c>
      <c r="E261">
        <f t="shared" si="94"/>
        <v>28.832768345655378</v>
      </c>
      <c r="F261">
        <f t="shared" si="94"/>
        <v>12.162254475547616</v>
      </c>
      <c r="G261">
        <f t="shared" si="94"/>
        <v>9.0818925781154967</v>
      </c>
      <c r="H261">
        <f t="shared" si="94"/>
        <v>3.2027043177044341</v>
      </c>
      <c r="I261">
        <f t="shared" si="94"/>
        <v>4.0019990559372269</v>
      </c>
      <c r="J261">
        <f t="shared" si="94"/>
        <v>1.2236319305647687</v>
      </c>
      <c r="K261">
        <f t="shared" si="94"/>
        <v>0.49916506005746403</v>
      </c>
      <c r="N261">
        <f t="shared" si="71"/>
        <v>284.891912916271</v>
      </c>
      <c r="O261">
        <f t="shared" si="72"/>
        <v>48.583236932708068</v>
      </c>
      <c r="P261">
        <f t="shared" si="73"/>
        <v>15.175141234555463</v>
      </c>
      <c r="Q261">
        <f t="shared" si="74"/>
        <v>6.4011865660776932</v>
      </c>
      <c r="R261">
        <f t="shared" si="75"/>
        <v>4.7799434621660515</v>
      </c>
      <c r="S261">
        <f t="shared" si="76"/>
        <v>1.6856338514233864</v>
      </c>
      <c r="T261">
        <f t="shared" si="77"/>
        <v>2.1063152925985404</v>
      </c>
      <c r="U261">
        <f t="shared" si="78"/>
        <v>0.64401680556040464</v>
      </c>
      <c r="V261">
        <f t="shared" si="79"/>
        <v>0.2627184526618232</v>
      </c>
      <c r="AH261">
        <f t="shared" si="80"/>
        <v>284.891912916271</v>
      </c>
      <c r="AI261">
        <f t="shared" si="81"/>
        <v>0</v>
      </c>
      <c r="AJ261">
        <f t="shared" si="82"/>
        <v>0</v>
      </c>
      <c r="AK261">
        <f t="shared" si="83"/>
        <v>0</v>
      </c>
      <c r="AL261">
        <f t="shared" si="84"/>
        <v>0</v>
      </c>
      <c r="AM261">
        <f t="shared" si="85"/>
        <v>0</v>
      </c>
      <c r="AN261">
        <f t="shared" si="86"/>
        <v>0</v>
      </c>
      <c r="AO261">
        <f t="shared" si="87"/>
        <v>0</v>
      </c>
      <c r="AP261">
        <f t="shared" si="88"/>
        <v>0</v>
      </c>
      <c r="AQ261">
        <f t="shared" si="89"/>
        <v>284.891912916271</v>
      </c>
    </row>
    <row r="262" spans="1:43" x14ac:dyDescent="0.25">
      <c r="A262">
        <f t="shared" si="95"/>
        <v>349</v>
      </c>
      <c r="C262">
        <f t="shared" si="93"/>
        <v>545.93329117344103</v>
      </c>
      <c r="D262">
        <f t="shared" si="93"/>
        <v>93.688554284108051</v>
      </c>
      <c r="E262">
        <f t="shared" si="94"/>
        <v>29.381629894176061</v>
      </c>
      <c r="F262">
        <f t="shared" si="94"/>
        <v>12.425167775455597</v>
      </c>
      <c r="G262">
        <f t="shared" si="94"/>
        <v>9.2893664100222519</v>
      </c>
      <c r="H262">
        <f t="shared" si="94"/>
        <v>3.2872343319399384</v>
      </c>
      <c r="I262">
        <f t="shared" si="94"/>
        <v>4.1028572080325096</v>
      </c>
      <c r="J262">
        <f t="shared" si="94"/>
        <v>1.2599156552679174</v>
      </c>
      <c r="K262">
        <f t="shared" si="94"/>
        <v>0.51552712667440981</v>
      </c>
      <c r="N262">
        <f t="shared" si="71"/>
        <v>287.33331114391632</v>
      </c>
      <c r="O262">
        <f t="shared" si="72"/>
        <v>49.309765412688449</v>
      </c>
      <c r="P262">
        <f t="shared" si="73"/>
        <v>15.464015733776876</v>
      </c>
      <c r="Q262">
        <f t="shared" si="74"/>
        <v>6.5395619870818935</v>
      </c>
      <c r="R262">
        <f t="shared" si="75"/>
        <v>4.8891402158011852</v>
      </c>
      <c r="S262">
        <f t="shared" si="76"/>
        <v>1.7301233325999676</v>
      </c>
      <c r="T262">
        <f t="shared" si="77"/>
        <v>2.159398530543426</v>
      </c>
      <c r="U262">
        <f t="shared" si="78"/>
        <v>0.66311350277258807</v>
      </c>
      <c r="V262">
        <f t="shared" si="79"/>
        <v>0.271330066670742</v>
      </c>
      <c r="AH262">
        <f t="shared" si="80"/>
        <v>287.33331114391632</v>
      </c>
      <c r="AI262">
        <f t="shared" si="81"/>
        <v>0</v>
      </c>
      <c r="AJ262">
        <f t="shared" si="82"/>
        <v>0</v>
      </c>
      <c r="AK262">
        <f t="shared" si="83"/>
        <v>0</v>
      </c>
      <c r="AL262">
        <f t="shared" si="84"/>
        <v>0</v>
      </c>
      <c r="AM262">
        <f t="shared" si="85"/>
        <v>0</v>
      </c>
      <c r="AN262">
        <f t="shared" si="86"/>
        <v>0</v>
      </c>
      <c r="AO262">
        <f t="shared" si="87"/>
        <v>0</v>
      </c>
      <c r="AP262">
        <f t="shared" si="88"/>
        <v>0</v>
      </c>
      <c r="AQ262">
        <f t="shared" si="89"/>
        <v>287.33331114391632</v>
      </c>
    </row>
    <row r="263" spans="1:43" x14ac:dyDescent="0.25">
      <c r="A263">
        <f t="shared" si="95"/>
        <v>350</v>
      </c>
      <c r="C263">
        <f t="shared" si="93"/>
        <v>550.58485172324151</v>
      </c>
      <c r="D263">
        <f t="shared" si="93"/>
        <v>95.081536171283815</v>
      </c>
      <c r="E263">
        <f t="shared" si="94"/>
        <v>29.93771347912076</v>
      </c>
      <c r="F263">
        <f t="shared" si="94"/>
        <v>12.692213297188626</v>
      </c>
      <c r="G263">
        <f t="shared" si="94"/>
        <v>9.5003536192041462</v>
      </c>
      <c r="H263">
        <f t="shared" si="94"/>
        <v>3.3734931484720585</v>
      </c>
      <c r="I263">
        <f t="shared" si="94"/>
        <v>4.2056589834747991</v>
      </c>
      <c r="J263">
        <f t="shared" si="94"/>
        <v>1.2970586826618704</v>
      </c>
      <c r="K263">
        <f t="shared" si="94"/>
        <v>0.53232740453449334</v>
      </c>
      <c r="N263">
        <f t="shared" si="71"/>
        <v>289.78150090696926</v>
      </c>
      <c r="O263">
        <f t="shared" si="72"/>
        <v>50.042913774359903</v>
      </c>
      <c r="P263">
        <f t="shared" si="73"/>
        <v>15.7566913048004</v>
      </c>
      <c r="Q263">
        <f t="shared" si="74"/>
        <v>6.6801122616782251</v>
      </c>
      <c r="R263">
        <f t="shared" si="75"/>
        <v>5.0001861153706031</v>
      </c>
      <c r="S263">
        <f t="shared" si="76"/>
        <v>1.7755227097221362</v>
      </c>
      <c r="T263">
        <f t="shared" si="77"/>
        <v>2.2135047281446312</v>
      </c>
      <c r="U263">
        <f t="shared" si="78"/>
        <v>0.68266246455887925</v>
      </c>
      <c r="V263">
        <f t="shared" si="79"/>
        <v>0.28017231817604915</v>
      </c>
      <c r="AH263">
        <f t="shared" si="80"/>
        <v>289.78150090696926</v>
      </c>
      <c r="AI263">
        <f t="shared" si="81"/>
        <v>0</v>
      </c>
      <c r="AJ263">
        <f t="shared" si="82"/>
        <v>0</v>
      </c>
      <c r="AK263">
        <f t="shared" si="83"/>
        <v>0</v>
      </c>
      <c r="AL263">
        <f t="shared" si="84"/>
        <v>0</v>
      </c>
      <c r="AM263">
        <f t="shared" si="85"/>
        <v>0</v>
      </c>
      <c r="AN263">
        <f t="shared" si="86"/>
        <v>0</v>
      </c>
      <c r="AO263">
        <f t="shared" si="87"/>
        <v>0</v>
      </c>
      <c r="AP263">
        <f t="shared" si="88"/>
        <v>0</v>
      </c>
      <c r="AQ263">
        <f t="shared" si="89"/>
        <v>289.78150090696926</v>
      </c>
    </row>
    <row r="264" spans="1:43" x14ac:dyDescent="0.25">
      <c r="A264">
        <f t="shared" si="95"/>
        <v>351</v>
      </c>
      <c r="C264">
        <f t="shared" si="93"/>
        <v>555.24920199498899</v>
      </c>
      <c r="D264">
        <f t="shared" si="93"/>
        <v>96.487114738694189</v>
      </c>
      <c r="E264">
        <f t="shared" si="94"/>
        <v>30.501062908297726</v>
      </c>
      <c r="F264">
        <f t="shared" si="94"/>
        <v>12.96342742359905</v>
      </c>
      <c r="G264">
        <f t="shared" si="94"/>
        <v>9.7148896411018058</v>
      </c>
      <c r="H264">
        <f t="shared" si="94"/>
        <v>3.4615045196893819</v>
      </c>
      <c r="I264">
        <f t="shared" si="94"/>
        <v>4.3104287152787233</v>
      </c>
      <c r="J264">
        <f t="shared" si="94"/>
        <v>1.335075664845667</v>
      </c>
      <c r="K264">
        <f t="shared" si="94"/>
        <v>0.54957474699324771</v>
      </c>
      <c r="N264">
        <f t="shared" si="71"/>
        <v>292.2364221026258</v>
      </c>
      <c r="O264">
        <f t="shared" si="72"/>
        <v>50.782691967733783</v>
      </c>
      <c r="P264">
        <f t="shared" si="73"/>
        <v>16.053191004367225</v>
      </c>
      <c r="Q264">
        <f t="shared" si="74"/>
        <v>6.8228565387363425</v>
      </c>
      <c r="R264">
        <f t="shared" si="75"/>
        <v>5.1130998111062134</v>
      </c>
      <c r="S264">
        <f t="shared" si="76"/>
        <v>1.8218444840470431</v>
      </c>
      <c r="T264">
        <f t="shared" si="77"/>
        <v>2.2686466922519597</v>
      </c>
      <c r="U264">
        <f t="shared" si="78"/>
        <v>0.7026714025503511</v>
      </c>
      <c r="V264">
        <f t="shared" si="79"/>
        <v>0.28924986683855142</v>
      </c>
      <c r="AH264">
        <f t="shared" si="80"/>
        <v>292.2364221026258</v>
      </c>
      <c r="AI264">
        <f t="shared" si="81"/>
        <v>0</v>
      </c>
      <c r="AJ264">
        <f t="shared" si="82"/>
        <v>0</v>
      </c>
      <c r="AK264">
        <f t="shared" si="83"/>
        <v>0</v>
      </c>
      <c r="AL264">
        <f t="shared" si="84"/>
        <v>0</v>
      </c>
      <c r="AM264">
        <f t="shared" si="85"/>
        <v>0</v>
      </c>
      <c r="AN264">
        <f t="shared" si="86"/>
        <v>0</v>
      </c>
      <c r="AO264">
        <f t="shared" si="87"/>
        <v>0</v>
      </c>
      <c r="AP264">
        <f t="shared" si="88"/>
        <v>0</v>
      </c>
      <c r="AQ264">
        <f t="shared" si="89"/>
        <v>292.2364221026258</v>
      </c>
    </row>
    <row r="265" spans="1:43" x14ac:dyDescent="0.25">
      <c r="A265">
        <f t="shared" si="95"/>
        <v>352</v>
      </c>
      <c r="C265">
        <f t="shared" si="93"/>
        <v>559.92622815686275</v>
      </c>
      <c r="D265">
        <f t="shared" si="93"/>
        <v>97.90530822932449</v>
      </c>
      <c r="E265">
        <f t="shared" si="94"/>
        <v>31.071721701457186</v>
      </c>
      <c r="F265">
        <f t="shared" si="94"/>
        <v>13.238846481007382</v>
      </c>
      <c r="G265">
        <f t="shared" si="94"/>
        <v>9.9330099234710634</v>
      </c>
      <c r="H265">
        <f t="shared" si="94"/>
        <v>3.5512923189655794</v>
      </c>
      <c r="I265">
        <f t="shared" si="94"/>
        <v>4.417190823722108</v>
      </c>
      <c r="J265">
        <f t="shared" si="94"/>
        <v>1.3739813852000078</v>
      </c>
      <c r="K265">
        <f t="shared" si="94"/>
        <v>0.56727811765741898</v>
      </c>
      <c r="N265">
        <f t="shared" si="71"/>
        <v>294.69801481940146</v>
      </c>
      <c r="O265">
        <f t="shared" si="72"/>
        <v>51.52910959438131</v>
      </c>
      <c r="P265">
        <f t="shared" si="73"/>
        <v>16.353537737609045</v>
      </c>
      <c r="Q265">
        <f t="shared" si="74"/>
        <v>6.9678139373723065</v>
      </c>
      <c r="R265">
        <f t="shared" si="75"/>
        <v>5.2278999597216123</v>
      </c>
      <c r="S265">
        <f t="shared" si="76"/>
        <v>1.8691012205081998</v>
      </c>
      <c r="T265">
        <f t="shared" si="77"/>
        <v>2.324837275643215</v>
      </c>
      <c r="U265">
        <f t="shared" si="78"/>
        <v>0.72314809747368836</v>
      </c>
      <c r="V265">
        <f t="shared" si="79"/>
        <v>0.29856743034601002</v>
      </c>
      <c r="AH265">
        <f t="shared" si="80"/>
        <v>294.69801481940146</v>
      </c>
      <c r="AI265">
        <f t="shared" si="81"/>
        <v>0</v>
      </c>
      <c r="AJ265">
        <f t="shared" si="82"/>
        <v>0</v>
      </c>
      <c r="AK265">
        <f t="shared" si="83"/>
        <v>0</v>
      </c>
      <c r="AL265">
        <f t="shared" si="84"/>
        <v>0</v>
      </c>
      <c r="AM265">
        <f t="shared" si="85"/>
        <v>0</v>
      </c>
      <c r="AN265">
        <f t="shared" si="86"/>
        <v>0</v>
      </c>
      <c r="AO265">
        <f t="shared" si="87"/>
        <v>0</v>
      </c>
      <c r="AP265">
        <f t="shared" si="88"/>
        <v>0</v>
      </c>
      <c r="AQ265">
        <f t="shared" si="89"/>
        <v>294.69801481940146</v>
      </c>
    </row>
    <row r="266" spans="1:43" x14ac:dyDescent="0.25">
      <c r="A266">
        <f t="shared" si="95"/>
        <v>353</v>
      </c>
      <c r="C266">
        <f t="shared" si="93"/>
        <v>564.61581674639626</v>
      </c>
      <c r="D266">
        <f t="shared" si="93"/>
        <v>99.336134227722482</v>
      </c>
      <c r="E266">
        <f t="shared" si="94"/>
        <v>31.649733087250983</v>
      </c>
      <c r="F266">
        <f t="shared" si="94"/>
        <v>13.518506735752004</v>
      </c>
      <c r="G266">
        <f t="shared" si="94"/>
        <v>10.154749922915334</v>
      </c>
      <c r="H266">
        <f t="shared" si="94"/>
        <v>3.6428805386791687</v>
      </c>
      <c r="I266">
        <f t="shared" si="94"/>
        <v>4.5259698141141902</v>
      </c>
      <c r="J266">
        <f t="shared" si="94"/>
        <v>1.41379075773746</v>
      </c>
      <c r="K266">
        <f t="shared" si="94"/>
        <v>0.58544659050905157</v>
      </c>
      <c r="N266">
        <f t="shared" si="71"/>
        <v>297.16621934020856</v>
      </c>
      <c r="O266">
        <f t="shared" si="72"/>
        <v>52.282175909327627</v>
      </c>
      <c r="P266">
        <f t="shared" si="73"/>
        <v>16.657754256447888</v>
      </c>
      <c r="Q266">
        <f t="shared" si="74"/>
        <v>7.1150035451326339</v>
      </c>
      <c r="R266">
        <f t="shared" si="75"/>
        <v>5.3446052225870186</v>
      </c>
      <c r="S266">
        <f t="shared" si="76"/>
        <v>1.9173055466732467</v>
      </c>
      <c r="T266">
        <f t="shared" si="77"/>
        <v>2.3820893758495738</v>
      </c>
      <c r="U266">
        <f t="shared" si="78"/>
        <v>0.74410039880918954</v>
      </c>
      <c r="V266">
        <f t="shared" si="79"/>
        <v>0.30812978447844819</v>
      </c>
      <c r="AH266">
        <f t="shared" si="80"/>
        <v>297.16621934020856</v>
      </c>
      <c r="AI266">
        <f t="shared" si="81"/>
        <v>0</v>
      </c>
      <c r="AJ266">
        <f t="shared" si="82"/>
        <v>0</v>
      </c>
      <c r="AK266">
        <f t="shared" si="83"/>
        <v>0</v>
      </c>
      <c r="AL266">
        <f t="shared" si="84"/>
        <v>0</v>
      </c>
      <c r="AM266">
        <f t="shared" si="85"/>
        <v>0</v>
      </c>
      <c r="AN266">
        <f t="shared" si="86"/>
        <v>0</v>
      </c>
      <c r="AO266">
        <f t="shared" si="87"/>
        <v>0</v>
      </c>
      <c r="AP266">
        <f t="shared" si="88"/>
        <v>0</v>
      </c>
      <c r="AQ266">
        <f t="shared" si="89"/>
        <v>297.16621934020856</v>
      </c>
    </row>
    <row r="267" spans="1:43" x14ac:dyDescent="0.25">
      <c r="A267">
        <f t="shared" si="95"/>
        <v>354</v>
      </c>
      <c r="C267">
        <f t="shared" si="93"/>
        <v>569.3178546761485</v>
      </c>
      <c r="D267">
        <f t="shared" si="93"/>
        <v>100.7796096636535</v>
      </c>
      <c r="E267">
        <f t="shared" si="94"/>
        <v>32.235140000269745</v>
      </c>
      <c r="F267">
        <f t="shared" si="94"/>
        <v>13.8024443907739</v>
      </c>
      <c r="G267">
        <f t="shared" si="94"/>
        <v>10.380145101437963</v>
      </c>
      <c r="H267">
        <f t="shared" si="94"/>
        <v>3.736293288219513</v>
      </c>
      <c r="I267">
        <f t="shared" si="94"/>
        <v>4.6367902745589085</v>
      </c>
      <c r="J267">
        <f t="shared" si="94"/>
        <v>1.4545188264312399</v>
      </c>
      <c r="K267">
        <f t="shared" si="94"/>
        <v>0.60408935001204056</v>
      </c>
      <c r="N267">
        <f t="shared" si="71"/>
        <v>299.64097614534131</v>
      </c>
      <c r="O267">
        <f t="shared" si="72"/>
        <v>53.04189982297553</v>
      </c>
      <c r="P267">
        <f t="shared" si="73"/>
        <v>16.965863158036708</v>
      </c>
      <c r="Q267">
        <f t="shared" si="74"/>
        <v>7.26444441619679</v>
      </c>
      <c r="R267">
        <f t="shared" si="75"/>
        <v>5.4632342639147176</v>
      </c>
      <c r="S267">
        <f t="shared" si="76"/>
        <v>1.9664701516944807</v>
      </c>
      <c r="T267">
        <f t="shared" si="77"/>
        <v>2.4404159339783731</v>
      </c>
      <c r="U267">
        <f t="shared" si="78"/>
        <v>0.76553622443749469</v>
      </c>
      <c r="V267">
        <f t="shared" si="79"/>
        <v>0.31794176316423189</v>
      </c>
      <c r="AH267">
        <f t="shared" si="80"/>
        <v>299.64097614534131</v>
      </c>
      <c r="AI267">
        <f t="shared" si="81"/>
        <v>0</v>
      </c>
      <c r="AJ267">
        <f t="shared" si="82"/>
        <v>0</v>
      </c>
      <c r="AK267">
        <f t="shared" si="83"/>
        <v>0</v>
      </c>
      <c r="AL267">
        <f t="shared" si="84"/>
        <v>0</v>
      </c>
      <c r="AM267">
        <f t="shared" si="85"/>
        <v>0</v>
      </c>
      <c r="AN267">
        <f t="shared" si="86"/>
        <v>0</v>
      </c>
      <c r="AO267">
        <f t="shared" si="87"/>
        <v>0</v>
      </c>
      <c r="AP267">
        <f t="shared" si="88"/>
        <v>0</v>
      </c>
      <c r="AQ267">
        <f t="shared" si="89"/>
        <v>299.64097614534131</v>
      </c>
    </row>
    <row r="268" spans="1:43" x14ac:dyDescent="0.25">
      <c r="A268">
        <f t="shared" si="95"/>
        <v>355</v>
      </c>
      <c r="C268">
        <f t="shared" si="93"/>
        <v>574.03222923920055</v>
      </c>
      <c r="D268">
        <f t="shared" si="93"/>
        <v>102.23575081581036</v>
      </c>
      <c r="E268">
        <f t="shared" si="94"/>
        <v>32.827985078156367</v>
      </c>
      <c r="F268">
        <f t="shared" si="94"/>
        <v>14.090695582236991</v>
      </c>
      <c r="G268">
        <f t="shared" si="94"/>
        <v>10.609230923015364</v>
      </c>
      <c r="H268">
        <f t="shared" si="94"/>
        <v>3.8315547919796966</v>
      </c>
      <c r="I268">
        <f t="shared" si="94"/>
        <v>4.7496768737137458</v>
      </c>
      <c r="J268">
        <f t="shared" si="94"/>
        <v>1.4961807645228546</v>
      </c>
      <c r="K268">
        <f t="shared" si="94"/>
        <v>0.62321569120115872</v>
      </c>
      <c r="N268">
        <f t="shared" si="71"/>
        <v>302.12222591536874</v>
      </c>
      <c r="O268">
        <f t="shared" si="72"/>
        <v>53.808289903058089</v>
      </c>
      <c r="P268">
        <f t="shared" si="73"/>
        <v>17.277886883240193</v>
      </c>
      <c r="Q268">
        <f t="shared" si="74"/>
        <v>7.4161555695984172</v>
      </c>
      <c r="R268">
        <f t="shared" si="75"/>
        <v>5.5838057489554549</v>
      </c>
      <c r="S268">
        <f t="shared" si="76"/>
        <v>2.016607785252472</v>
      </c>
      <c r="T268">
        <f t="shared" si="77"/>
        <v>2.4998299335335505</v>
      </c>
      <c r="U268">
        <f t="shared" si="78"/>
        <v>0.78746356027518671</v>
      </c>
      <c r="V268">
        <f t="shared" si="79"/>
        <v>0.32800825852692567</v>
      </c>
      <c r="AH268">
        <f t="shared" si="80"/>
        <v>302.12222591536874</v>
      </c>
      <c r="AI268">
        <f t="shared" si="81"/>
        <v>0</v>
      </c>
      <c r="AJ268">
        <f t="shared" si="82"/>
        <v>0</v>
      </c>
      <c r="AK268">
        <f t="shared" si="83"/>
        <v>0</v>
      </c>
      <c r="AL268">
        <f t="shared" si="84"/>
        <v>0</v>
      </c>
      <c r="AM268">
        <f t="shared" si="85"/>
        <v>0</v>
      </c>
      <c r="AN268">
        <f t="shared" si="86"/>
        <v>0</v>
      </c>
      <c r="AO268">
        <f t="shared" si="87"/>
        <v>0</v>
      </c>
      <c r="AP268">
        <f t="shared" si="88"/>
        <v>0</v>
      </c>
      <c r="AQ268">
        <f t="shared" si="89"/>
        <v>302.12222591536874</v>
      </c>
    </row>
    <row r="269" spans="1:43" x14ac:dyDescent="0.25">
      <c r="A269">
        <f t="shared" si="95"/>
        <v>356</v>
      </c>
      <c r="C269">
        <f t="shared" si="93"/>
        <v>578.7588281144881</v>
      </c>
      <c r="D269">
        <f t="shared" si="93"/>
        <v>103.7045733155763</v>
      </c>
      <c r="E269">
        <f t="shared" si="94"/>
        <v>33.428310658795212</v>
      </c>
      <c r="F269">
        <f t="shared" si="94"/>
        <v>14.383296376184381</v>
      </c>
      <c r="G269">
        <f t="shared" si="94"/>
        <v>10.84204285019131</v>
      </c>
      <c r="H269">
        <f t="shared" si="94"/>
        <v>3.9286893873368367</v>
      </c>
      <c r="I269">
        <f t="shared" si="94"/>
        <v>4.8646543585448212</v>
      </c>
      <c r="J269">
        <f t="shared" si="94"/>
        <v>1.5387918738089013</v>
      </c>
      <c r="K269">
        <f t="shared" si="94"/>
        <v>0.64283501975359592</v>
      </c>
      <c r="N269">
        <f t="shared" si="71"/>
        <v>304.60990953394111</v>
      </c>
      <c r="O269">
        <f t="shared" si="72"/>
        <v>54.581354376619103</v>
      </c>
      <c r="P269">
        <f t="shared" si="73"/>
        <v>17.593847715155377</v>
      </c>
      <c r="Q269">
        <f t="shared" si="74"/>
        <v>7.5701559874654638</v>
      </c>
      <c r="R269">
        <f t="shared" si="75"/>
        <v>5.706338342205953</v>
      </c>
      <c r="S269">
        <f t="shared" si="76"/>
        <v>2.0677312564930719</v>
      </c>
      <c r="T269">
        <f t="shared" si="77"/>
        <v>2.5603443992341166</v>
      </c>
      <c r="U269">
        <f t="shared" si="78"/>
        <v>0.80989045989942177</v>
      </c>
      <c r="V269">
        <f t="shared" si="79"/>
        <v>0.33833422092294524</v>
      </c>
      <c r="AH269">
        <f t="shared" si="80"/>
        <v>304.60990953394111</v>
      </c>
      <c r="AI269">
        <f t="shared" si="81"/>
        <v>0</v>
      </c>
      <c r="AJ269">
        <f t="shared" si="82"/>
        <v>0</v>
      </c>
      <c r="AK269">
        <f t="shared" si="83"/>
        <v>0</v>
      </c>
      <c r="AL269">
        <f t="shared" si="84"/>
        <v>0</v>
      </c>
      <c r="AM269">
        <f t="shared" si="85"/>
        <v>0</v>
      </c>
      <c r="AN269">
        <f t="shared" si="86"/>
        <v>0</v>
      </c>
      <c r="AO269">
        <f t="shared" si="87"/>
        <v>0</v>
      </c>
      <c r="AP269">
        <f t="shared" si="88"/>
        <v>0</v>
      </c>
      <c r="AQ269">
        <f t="shared" si="89"/>
        <v>304.60990953394111</v>
      </c>
    </row>
    <row r="270" spans="1:43" x14ac:dyDescent="0.25">
      <c r="A270">
        <f t="shared" si="95"/>
        <v>357</v>
      </c>
      <c r="C270">
        <f t="shared" si="93"/>
        <v>583.49753937196067</v>
      </c>
      <c r="D270">
        <f t="shared" si="93"/>
        <v>105.18609215083788</v>
      </c>
      <c r="E270">
        <f t="shared" si="94"/>
        <v>34.036158777577384</v>
      </c>
      <c r="F270">
        <f t="shared" si="94"/>
        <v>14.680282765230736</v>
      </c>
      <c r="G270">
        <f t="shared" si="94"/>
        <v>11.078616340693033</v>
      </c>
      <c r="H270">
        <f t="shared" si="94"/>
        <v>4.0277215226204781</v>
      </c>
      <c r="I270">
        <f t="shared" si="94"/>
        <v>4.9817475520787111</v>
      </c>
      <c r="J270">
        <f t="shared" si="94"/>
        <v>1.5823675839072977</v>
      </c>
      <c r="K270">
        <f t="shared" si="94"/>
        <v>0.66295685204302135</v>
      </c>
      <c r="N270">
        <f t="shared" ref="N270:N306" si="96">C270/($B$13*10)</f>
        <v>307.10396809050565</v>
      </c>
      <c r="O270">
        <f t="shared" ref="O270:O306" si="97">D270/($B$13*10)</f>
        <v>55.36110113201994</v>
      </c>
      <c r="P270">
        <f t="shared" ref="P270:P306" si="98">E270/($B$13*10)</f>
        <v>17.913767777672309</v>
      </c>
      <c r="Q270">
        <f t="shared" ref="Q270:Q306" si="99">F270/($B$13*10)</f>
        <v>7.7264646132793349</v>
      </c>
      <c r="R270">
        <f t="shared" ref="R270:R306" si="100">G270/($B$13*10)</f>
        <v>5.8308507056279124</v>
      </c>
      <c r="S270">
        <f t="shared" ref="S270:S306" si="101">H270/($B$13*10)</f>
        <v>2.1198534329581467</v>
      </c>
      <c r="T270">
        <f t="shared" ref="T270:T306" si="102">I270/($B$13*10)</f>
        <v>2.6219723958309009</v>
      </c>
      <c r="U270">
        <f t="shared" ref="U270:U306" si="103">J270/($B$13*10)</f>
        <v>0.83282504416173564</v>
      </c>
      <c r="V270">
        <f t="shared" ref="V270:V306" si="104">K270/($B$13*10)</f>
        <v>0.34892465897001124</v>
      </c>
      <c r="AH270">
        <f t="shared" ref="AH270:AH307" si="105">N270*X$13</f>
        <v>307.10396809050565</v>
      </c>
      <c r="AI270">
        <f t="shared" ref="AI270:AI307" si="106">O270*Y$13</f>
        <v>0</v>
      </c>
      <c r="AJ270">
        <f t="shared" ref="AJ270:AJ307" si="107">P270*Z$13</f>
        <v>0</v>
      </c>
      <c r="AK270">
        <f t="shared" ref="AK270:AK307" si="108">Q270*AA$13</f>
        <v>0</v>
      </c>
      <c r="AL270">
        <f t="shared" ref="AL270:AL307" si="109">R270*AB$13</f>
        <v>0</v>
      </c>
      <c r="AM270">
        <f t="shared" ref="AM270:AM307" si="110">S270*AC$13</f>
        <v>0</v>
      </c>
      <c r="AN270">
        <f t="shared" ref="AN270:AN307" si="111">T270*AD$13</f>
        <v>0</v>
      </c>
      <c r="AO270">
        <f t="shared" ref="AO270:AO307" si="112">U270*AE$13</f>
        <v>0</v>
      </c>
      <c r="AP270">
        <f t="shared" ref="AP270:AP307" si="113">V270*AF$13</f>
        <v>0</v>
      </c>
      <c r="AQ270">
        <f t="shared" ref="AQ270:AQ307" si="114">SUM(AH270:AP270)</f>
        <v>307.10396809050565</v>
      </c>
    </row>
    <row r="271" spans="1:43" x14ac:dyDescent="0.25">
      <c r="A271">
        <f t="shared" si="95"/>
        <v>358</v>
      </c>
      <c r="C271">
        <f t="shared" si="93"/>
        <v>588.24825147758418</v>
      </c>
      <c r="D271">
        <f t="shared" si="93"/>
        <v>106.68032166984806</v>
      </c>
      <c r="E271">
        <f t="shared" si="94"/>
        <v>34.651571164740297</v>
      </c>
      <c r="F271">
        <f t="shared" si="94"/>
        <v>14.981690665291218</v>
      </c>
      <c r="G271">
        <f t="shared" si="94"/>
        <v>11.318986844069816</v>
      </c>
      <c r="H271">
        <f t="shared" si="94"/>
        <v>4.1286757550695947</v>
      </c>
      <c r="I271">
        <f t="shared" si="94"/>
        <v>5.1009813511516287</v>
      </c>
      <c r="J271">
        <f t="shared" si="94"/>
        <v>1.6269234515032078</v>
      </c>
      <c r="K271">
        <f t="shared" si="94"/>
        <v>0.68359081517622011</v>
      </c>
      <c r="N271">
        <f t="shared" si="96"/>
        <v>309.60434288293908</v>
      </c>
      <c r="O271">
        <f t="shared" si="97"/>
        <v>56.147537720972664</v>
      </c>
      <c r="P271">
        <f t="shared" si="98"/>
        <v>18.237669034073843</v>
      </c>
      <c r="Q271">
        <f t="shared" si="99"/>
        <v>7.885100350153273</v>
      </c>
      <c r="R271">
        <f t="shared" si="100"/>
        <v>5.9573614968788506</v>
      </c>
      <c r="S271">
        <f t="shared" si="101"/>
        <v>2.1729872395103129</v>
      </c>
      <c r="T271">
        <f t="shared" si="102"/>
        <v>2.6847270269219101</v>
      </c>
      <c r="U271">
        <f t="shared" si="103"/>
        <v>0.8562755007911621</v>
      </c>
      <c r="V271">
        <f t="shared" si="104"/>
        <v>0.35978463956643164</v>
      </c>
      <c r="AH271">
        <f t="shared" si="105"/>
        <v>309.60434288293908</v>
      </c>
      <c r="AI271">
        <f t="shared" si="106"/>
        <v>0</v>
      </c>
      <c r="AJ271">
        <f t="shared" si="107"/>
        <v>0</v>
      </c>
      <c r="AK271">
        <f t="shared" si="108"/>
        <v>0</v>
      </c>
      <c r="AL271">
        <f t="shared" si="109"/>
        <v>0</v>
      </c>
      <c r="AM271">
        <f t="shared" si="110"/>
        <v>0</v>
      </c>
      <c r="AN271">
        <f t="shared" si="111"/>
        <v>0</v>
      </c>
      <c r="AO271">
        <f t="shared" si="112"/>
        <v>0</v>
      </c>
      <c r="AP271">
        <f t="shared" si="113"/>
        <v>0</v>
      </c>
      <c r="AQ271">
        <f t="shared" si="114"/>
        <v>309.60434288293908</v>
      </c>
    </row>
    <row r="272" spans="1:43" x14ac:dyDescent="0.25">
      <c r="A272">
        <f t="shared" si="95"/>
        <v>359</v>
      </c>
      <c r="C272">
        <f t="shared" ref="C272:K306" si="115">C$5/100*EXP(5.372697*(1+C$8)*(1-(C$2+273.15)/$A272))</f>
        <v>593.01085329817738</v>
      </c>
      <c r="D272">
        <f t="shared" si="115"/>
        <v>108.1872755851349</v>
      </c>
      <c r="E272">
        <f t="shared" si="94"/>
        <v>35.274589242782241</v>
      </c>
      <c r="F272">
        <f t="shared" si="94"/>
        <v>15.287555912347115</v>
      </c>
      <c r="G272">
        <f t="shared" si="94"/>
        <v>11.563189798354241</v>
      </c>
      <c r="H272">
        <f t="shared" si="94"/>
        <v>4.2315767487787932</v>
      </c>
      <c r="I272">
        <f t="shared" si="94"/>
        <v>5.222380724156503</v>
      </c>
      <c r="J272">
        <f t="shared" si="94"/>
        <v>1.6724751595750267</v>
      </c>
      <c r="K272">
        <f t="shared" si="94"/>
        <v>0.70474664701232603</v>
      </c>
      <c r="N272">
        <f t="shared" si="96"/>
        <v>312.11097542009338</v>
      </c>
      <c r="O272">
        <f t="shared" si="97"/>
        <v>56.940671360597321</v>
      </c>
      <c r="P272">
        <f t="shared" si="98"/>
        <v>18.565573285674866</v>
      </c>
      <c r="Q272">
        <f t="shared" si="99"/>
        <v>8.046082059130061</v>
      </c>
      <c r="R272">
        <f t="shared" si="100"/>
        <v>6.0858893675548638</v>
      </c>
      <c r="S272">
        <f t="shared" si="101"/>
        <v>2.2271456572519965</v>
      </c>
      <c r="T272">
        <f t="shared" si="102"/>
        <v>2.7486214337665809</v>
      </c>
      <c r="U272">
        <f t="shared" si="103"/>
        <v>0.88025008398685622</v>
      </c>
      <c r="V272">
        <f t="shared" si="104"/>
        <v>0.37091928790122425</v>
      </c>
      <c r="AH272">
        <f t="shared" si="105"/>
        <v>312.11097542009338</v>
      </c>
      <c r="AI272">
        <f t="shared" si="106"/>
        <v>0</v>
      </c>
      <c r="AJ272">
        <f t="shared" si="107"/>
        <v>0</v>
      </c>
      <c r="AK272">
        <f t="shared" si="108"/>
        <v>0</v>
      </c>
      <c r="AL272">
        <f t="shared" si="109"/>
        <v>0</v>
      </c>
      <c r="AM272">
        <f t="shared" si="110"/>
        <v>0</v>
      </c>
      <c r="AN272">
        <f t="shared" si="111"/>
        <v>0</v>
      </c>
      <c r="AO272">
        <f t="shared" si="112"/>
        <v>0</v>
      </c>
      <c r="AP272">
        <f t="shared" si="113"/>
        <v>0</v>
      </c>
      <c r="AQ272">
        <f t="shared" si="114"/>
        <v>312.11097542009338</v>
      </c>
    </row>
    <row r="273" spans="1:43" x14ac:dyDescent="0.25">
      <c r="A273">
        <f t="shared" si="95"/>
        <v>360</v>
      </c>
      <c r="C273">
        <f t="shared" si="115"/>
        <v>597.78523410609466</v>
      </c>
      <c r="D273">
        <f t="shared" si="115"/>
        <v>109.7069669774568</v>
      </c>
      <c r="E273">
        <f t="shared" si="94"/>
        <v>35.905254123950591</v>
      </c>
      <c r="F273">
        <f t="shared" si="94"/>
        <v>15.59791425924878</v>
      </c>
      <c r="G273">
        <f t="shared" si="94"/>
        <v>11.811260626746998</v>
      </c>
      <c r="H273">
        <f t="shared" si="94"/>
        <v>4.3364492726343178</v>
      </c>
      <c r="I273">
        <f t="shared" si="94"/>
        <v>5.3459707087885073</v>
      </c>
      <c r="J273">
        <f t="shared" si="94"/>
        <v>1.7190385166006343</v>
      </c>
      <c r="K273">
        <f t="shared" si="94"/>
        <v>0.72643419616471339</v>
      </c>
      <c r="N273">
        <f t="shared" si="96"/>
        <v>314.62380742426035</v>
      </c>
      <c r="O273">
        <f t="shared" si="97"/>
        <v>57.740508935503584</v>
      </c>
      <c r="P273">
        <f t="shared" si="98"/>
        <v>18.897502170500314</v>
      </c>
      <c r="Q273">
        <f t="shared" si="99"/>
        <v>8.2094285574993577</v>
      </c>
      <c r="R273">
        <f t="shared" si="100"/>
        <v>6.2164529614457891</v>
      </c>
      <c r="S273">
        <f t="shared" si="101"/>
        <v>2.2823417224391149</v>
      </c>
      <c r="T273">
        <f t="shared" si="102"/>
        <v>2.8136687940992147</v>
      </c>
      <c r="U273">
        <f t="shared" si="103"/>
        <v>0.90475711400033387</v>
      </c>
      <c r="V273">
        <f t="shared" si="104"/>
        <v>0.38233378745511232</v>
      </c>
      <c r="AH273">
        <f t="shared" si="105"/>
        <v>314.62380742426035</v>
      </c>
      <c r="AI273">
        <f t="shared" si="106"/>
        <v>0</v>
      </c>
      <c r="AJ273">
        <f t="shared" si="107"/>
        <v>0</v>
      </c>
      <c r="AK273">
        <f t="shared" si="108"/>
        <v>0</v>
      </c>
      <c r="AL273">
        <f t="shared" si="109"/>
        <v>0</v>
      </c>
      <c r="AM273">
        <f t="shared" si="110"/>
        <v>0</v>
      </c>
      <c r="AN273">
        <f t="shared" si="111"/>
        <v>0</v>
      </c>
      <c r="AO273">
        <f t="shared" si="112"/>
        <v>0</v>
      </c>
      <c r="AP273">
        <f t="shared" si="113"/>
        <v>0</v>
      </c>
      <c r="AQ273">
        <f t="shared" si="114"/>
        <v>314.62380742426035</v>
      </c>
    </row>
    <row r="274" spans="1:43" x14ac:dyDescent="0.25">
      <c r="A274">
        <f t="shared" si="95"/>
        <v>361</v>
      </c>
      <c r="C274">
        <f t="shared" si="115"/>
        <v>602.57128358375292</v>
      </c>
      <c r="D274">
        <f t="shared" si="115"/>
        <v>111.2394082998</v>
      </c>
      <c r="E274">
        <f t="shared" si="94"/>
        <v>36.543606607803113</v>
      </c>
      <c r="F274">
        <f t="shared" si="94"/>
        <v>15.912801372555649</v>
      </c>
      <c r="G274">
        <f t="shared" si="94"/>
        <v>12.063234734325473</v>
      </c>
      <c r="H274">
        <f t="shared" si="94"/>
        <v>4.4433181982404495</v>
      </c>
      <c r="I274">
        <f t="shared" si="94"/>
        <v>5.4717764097895252</v>
      </c>
      <c r="J274">
        <f t="shared" si="94"/>
        <v>1.766629455744281</v>
      </c>
      <c r="K274">
        <f t="shared" si="94"/>
        <v>0.74866342198557789</v>
      </c>
      <c r="N274">
        <f t="shared" si="96"/>
        <v>317.14278083355418</v>
      </c>
      <c r="O274">
        <f t="shared" si="97"/>
        <v>58.547056999894743</v>
      </c>
      <c r="P274">
        <f t="shared" si="98"/>
        <v>19.233477162001641</v>
      </c>
      <c r="Q274">
        <f t="shared" si="99"/>
        <v>8.3751586171345522</v>
      </c>
      <c r="R274">
        <f t="shared" si="100"/>
        <v>6.3490709128028806</v>
      </c>
      <c r="S274">
        <f t="shared" si="101"/>
        <v>2.3385885253897105</v>
      </c>
      <c r="T274">
        <f t="shared" si="102"/>
        <v>2.8798823209418556</v>
      </c>
      <c r="U274">
        <f t="shared" si="103"/>
        <v>0.92980497670751638</v>
      </c>
      <c r="V274">
        <f t="shared" si="104"/>
        <v>0.39403337999240945</v>
      </c>
      <c r="AH274">
        <f t="shared" si="105"/>
        <v>317.14278083355418</v>
      </c>
      <c r="AI274">
        <f t="shared" si="106"/>
        <v>0</v>
      </c>
      <c r="AJ274">
        <f t="shared" si="107"/>
        <v>0</v>
      </c>
      <c r="AK274">
        <f t="shared" si="108"/>
        <v>0</v>
      </c>
      <c r="AL274">
        <f t="shared" si="109"/>
        <v>0</v>
      </c>
      <c r="AM274">
        <f t="shared" si="110"/>
        <v>0</v>
      </c>
      <c r="AN274">
        <f t="shared" si="111"/>
        <v>0</v>
      </c>
      <c r="AO274">
        <f t="shared" si="112"/>
        <v>0</v>
      </c>
      <c r="AP274">
        <f t="shared" si="113"/>
        <v>0</v>
      </c>
      <c r="AQ274">
        <f t="shared" si="114"/>
        <v>317.14278083355418</v>
      </c>
    </row>
    <row r="275" spans="1:43" x14ac:dyDescent="0.25">
      <c r="A275">
        <f t="shared" si="95"/>
        <v>362</v>
      </c>
      <c r="C275">
        <f t="shared" si="115"/>
        <v>607.36889182800542</v>
      </c>
      <c r="D275">
        <f t="shared" si="115"/>
        <v>112.78461138141894</v>
      </c>
      <c r="E275">
        <f t="shared" si="94"/>
        <v>37.189687178842505</v>
      </c>
      <c r="F275">
        <f t="shared" si="94"/>
        <v>16.232252829414076</v>
      </c>
      <c r="G275">
        <f t="shared" si="94"/>
        <v>12.319147504776748</v>
      </c>
      <c r="H275">
        <f t="shared" si="94"/>
        <v>4.5522084978367809</v>
      </c>
      <c r="I275">
        <f t="shared" si="94"/>
        <v>5.5998229966922155</v>
      </c>
      <c r="J275">
        <f t="shared" si="94"/>
        <v>1.8152640340243869</v>
      </c>
      <c r="K275">
        <f t="shared" si="94"/>
        <v>0.77144439453328451</v>
      </c>
      <c r="N275">
        <f t="shared" si="96"/>
        <v>319.66783780421338</v>
      </c>
      <c r="O275">
        <f t="shared" si="97"/>
        <v>59.360321779694182</v>
      </c>
      <c r="P275">
        <f t="shared" si="98"/>
        <v>19.573519567811847</v>
      </c>
      <c r="Q275">
        <f t="shared" si="99"/>
        <v>8.5432909628495146</v>
      </c>
      <c r="R275">
        <f t="shared" si="100"/>
        <v>6.483761844619341</v>
      </c>
      <c r="S275">
        <f t="shared" si="101"/>
        <v>2.3958992093877796</v>
      </c>
      <c r="T275">
        <f t="shared" si="102"/>
        <v>2.9472752614169555</v>
      </c>
      <c r="U275">
        <f t="shared" si="103"/>
        <v>0.95540212317072992</v>
      </c>
      <c r="V275">
        <f t="shared" si="104"/>
        <v>0.40602336554383395</v>
      </c>
      <c r="AH275">
        <f t="shared" si="105"/>
        <v>319.66783780421338</v>
      </c>
      <c r="AI275">
        <f t="shared" si="106"/>
        <v>0</v>
      </c>
      <c r="AJ275">
        <f t="shared" si="107"/>
        <v>0</v>
      </c>
      <c r="AK275">
        <f t="shared" si="108"/>
        <v>0</v>
      </c>
      <c r="AL275">
        <f t="shared" si="109"/>
        <v>0</v>
      </c>
      <c r="AM275">
        <f t="shared" si="110"/>
        <v>0</v>
      </c>
      <c r="AN275">
        <f t="shared" si="111"/>
        <v>0</v>
      </c>
      <c r="AO275">
        <f t="shared" si="112"/>
        <v>0</v>
      </c>
      <c r="AP275">
        <f t="shared" si="113"/>
        <v>0</v>
      </c>
      <c r="AQ275">
        <f t="shared" si="114"/>
        <v>319.66783780421338</v>
      </c>
    </row>
    <row r="276" spans="1:43" x14ac:dyDescent="0.25">
      <c r="A276">
        <f t="shared" si="95"/>
        <v>363</v>
      </c>
      <c r="C276">
        <f t="shared" si="115"/>
        <v>612.17794935436848</v>
      </c>
      <c r="D276">
        <f t="shared" si="115"/>
        <v>114.34258743191577</v>
      </c>
      <c r="E276">
        <f t="shared" si="94"/>
        <v>37.84353600422277</v>
      </c>
      <c r="F276">
        <f t="shared" si="94"/>
        <v>16.556304114472685</v>
      </c>
      <c r="G276">
        <f t="shared" si="94"/>
        <v>12.579034297155378</v>
      </c>
      <c r="H276">
        <f t="shared" si="94"/>
        <v>4.6631452422070065</v>
      </c>
      <c r="I276">
        <f t="shared" si="94"/>
        <v>5.7301357015640439</v>
      </c>
      <c r="J276">
        <f t="shared" si="94"/>
        <v>1.8649584314625489</v>
      </c>
      <c r="K276">
        <f t="shared" si="94"/>
        <v>0.79478729452251895</v>
      </c>
      <c r="N276">
        <f t="shared" si="96"/>
        <v>322.19892071282555</v>
      </c>
      <c r="O276">
        <f t="shared" si="97"/>
        <v>60.180309174692518</v>
      </c>
      <c r="P276">
        <f t="shared" si="98"/>
        <v>19.917650528538299</v>
      </c>
      <c r="Q276">
        <f t="shared" si="99"/>
        <v>8.7138442707750983</v>
      </c>
      <c r="R276">
        <f t="shared" si="100"/>
        <v>6.620544366923883</v>
      </c>
      <c r="S276">
        <f t="shared" si="101"/>
        <v>2.4542869695826353</v>
      </c>
      <c r="T276">
        <f t="shared" si="102"/>
        <v>3.0158608955600235</v>
      </c>
      <c r="U276">
        <f t="shared" si="103"/>
        <v>0.98155706919081531</v>
      </c>
      <c r="V276">
        <f t="shared" si="104"/>
        <v>0.41830910238027313</v>
      </c>
      <c r="AH276">
        <f t="shared" si="105"/>
        <v>322.19892071282555</v>
      </c>
      <c r="AI276">
        <f t="shared" si="106"/>
        <v>0</v>
      </c>
      <c r="AJ276">
        <f t="shared" si="107"/>
        <v>0</v>
      </c>
      <c r="AK276">
        <f t="shared" si="108"/>
        <v>0</v>
      </c>
      <c r="AL276">
        <f t="shared" si="109"/>
        <v>0</v>
      </c>
      <c r="AM276">
        <f t="shared" si="110"/>
        <v>0</v>
      </c>
      <c r="AN276">
        <f t="shared" si="111"/>
        <v>0</v>
      </c>
      <c r="AO276">
        <f t="shared" si="112"/>
        <v>0</v>
      </c>
      <c r="AP276">
        <f t="shared" si="113"/>
        <v>0</v>
      </c>
      <c r="AQ276">
        <f t="shared" si="114"/>
        <v>322.19892071282555</v>
      </c>
    </row>
    <row r="277" spans="1:43" x14ac:dyDescent="0.25">
      <c r="A277">
        <f t="shared" si="95"/>
        <v>364</v>
      </c>
      <c r="C277">
        <f t="shared" si="115"/>
        <v>616.99834710110167</v>
      </c>
      <c r="D277">
        <f t="shared" si="115"/>
        <v>115.91334704535829</v>
      </c>
      <c r="E277">
        <f t="shared" si="94"/>
        <v>38.505192931527105</v>
      </c>
      <c r="F277">
        <f t="shared" si="94"/>
        <v>16.884990616836042</v>
      </c>
      <c r="G277">
        <f t="shared" si="94"/>
        <v>12.842930442666429</v>
      </c>
      <c r="H277">
        <f t="shared" si="94"/>
        <v>4.7761535985797812</v>
      </c>
      <c r="I277">
        <f t="shared" si="94"/>
        <v>5.8627398167519384</v>
      </c>
      <c r="J277">
        <f t="shared" si="94"/>
        <v>1.9157289502140828</v>
      </c>
      <c r="K277">
        <f t="shared" si="94"/>
        <v>0.81870241325733228</v>
      </c>
      <c r="N277">
        <f t="shared" si="96"/>
        <v>324.73597215847457</v>
      </c>
      <c r="O277">
        <f t="shared" si="97"/>
        <v>61.007024760714891</v>
      </c>
      <c r="P277">
        <f t="shared" si="98"/>
        <v>20.265891016593216</v>
      </c>
      <c r="Q277">
        <f t="shared" si="99"/>
        <v>8.8868371667558126</v>
      </c>
      <c r="R277">
        <f t="shared" si="100"/>
        <v>6.7594370750875941</v>
      </c>
      <c r="S277">
        <f t="shared" si="101"/>
        <v>2.5137650518840955</v>
      </c>
      <c r="T277">
        <f t="shared" si="102"/>
        <v>3.0856525351325992</v>
      </c>
      <c r="U277">
        <f t="shared" si="103"/>
        <v>1.0082783948495173</v>
      </c>
      <c r="V277">
        <f t="shared" si="104"/>
        <v>0.43089600697754332</v>
      </c>
      <c r="AH277">
        <f t="shared" si="105"/>
        <v>324.73597215847457</v>
      </c>
      <c r="AI277">
        <f t="shared" si="106"/>
        <v>0</v>
      </c>
      <c r="AJ277">
        <f t="shared" si="107"/>
        <v>0</v>
      </c>
      <c r="AK277">
        <f t="shared" si="108"/>
        <v>0</v>
      </c>
      <c r="AL277">
        <f t="shared" si="109"/>
        <v>0</v>
      </c>
      <c r="AM277">
        <f t="shared" si="110"/>
        <v>0</v>
      </c>
      <c r="AN277">
        <f t="shared" si="111"/>
        <v>0</v>
      </c>
      <c r="AO277">
        <f t="shared" si="112"/>
        <v>0</v>
      </c>
      <c r="AP277">
        <f t="shared" si="113"/>
        <v>0</v>
      </c>
      <c r="AQ277">
        <f t="shared" si="114"/>
        <v>324.73597215847457</v>
      </c>
    </row>
    <row r="278" spans="1:43" x14ac:dyDescent="0.25">
      <c r="A278">
        <f t="shared" si="95"/>
        <v>365</v>
      </c>
      <c r="C278">
        <f t="shared" si="115"/>
        <v>621.82997643314218</v>
      </c>
      <c r="D278">
        <f t="shared" si="115"/>
        <v>117.49690020443457</v>
      </c>
      <c r="E278">
        <f t="shared" si="94"/>
        <v>39.174697486617049</v>
      </c>
      <c r="F278">
        <f t="shared" si="94"/>
        <v>17.218347627056314</v>
      </c>
      <c r="G278">
        <f t="shared" si="94"/>
        <v>13.110871241474177</v>
      </c>
      <c r="H278">
        <f t="shared" si="94"/>
        <v>4.8912588285221172</v>
      </c>
      <c r="I278">
        <f t="shared" si="94"/>
        <v>5.9976606926279912</v>
      </c>
      <c r="J278">
        <f t="shared" si="94"/>
        <v>1.9675920136803919</v>
      </c>
      <c r="K278">
        <f t="shared" si="94"/>
        <v>0.84320015254712288</v>
      </c>
      <c r="N278">
        <f t="shared" si="96"/>
        <v>327.2789349648117</v>
      </c>
      <c r="O278">
        <f t="shared" si="97"/>
        <v>61.840473791807668</v>
      </c>
      <c r="P278">
        <f t="shared" si="98"/>
        <v>20.618261835061606</v>
      </c>
      <c r="Q278">
        <f t="shared" si="99"/>
        <v>9.0622882247664815</v>
      </c>
      <c r="R278">
        <f t="shared" si="100"/>
        <v>6.9004585481443037</v>
      </c>
      <c r="S278">
        <f t="shared" si="101"/>
        <v>2.5743467518537462</v>
      </c>
      <c r="T278">
        <f t="shared" si="102"/>
        <v>3.1566635224357849</v>
      </c>
      <c r="U278">
        <f t="shared" si="103"/>
        <v>1.0355747440423115</v>
      </c>
      <c r="V278">
        <f t="shared" si="104"/>
        <v>0.44378955397216996</v>
      </c>
      <c r="AH278">
        <f t="shared" si="105"/>
        <v>327.2789349648117</v>
      </c>
      <c r="AI278">
        <f t="shared" si="106"/>
        <v>0</v>
      </c>
      <c r="AJ278">
        <f t="shared" si="107"/>
        <v>0</v>
      </c>
      <c r="AK278">
        <f t="shared" si="108"/>
        <v>0</v>
      </c>
      <c r="AL278">
        <f t="shared" si="109"/>
        <v>0</v>
      </c>
      <c r="AM278">
        <f t="shared" si="110"/>
        <v>0</v>
      </c>
      <c r="AN278">
        <f t="shared" si="111"/>
        <v>0</v>
      </c>
      <c r="AO278">
        <f t="shared" si="112"/>
        <v>0</v>
      </c>
      <c r="AP278">
        <f t="shared" si="113"/>
        <v>0</v>
      </c>
      <c r="AQ278">
        <f t="shared" si="114"/>
        <v>327.2789349648117</v>
      </c>
    </row>
    <row r="279" spans="1:43" x14ac:dyDescent="0.25">
      <c r="A279">
        <f t="shared" si="95"/>
        <v>366</v>
      </c>
      <c r="C279">
        <f t="shared" si="115"/>
        <v>626.67272914590296</v>
      </c>
      <c r="D279">
        <f t="shared" si="115"/>
        <v>119.09325628464265</v>
      </c>
      <c r="E279">
        <f t="shared" si="94"/>
        <v>39.852088871551629</v>
      </c>
      <c r="F279">
        <f t="shared" si="94"/>
        <v>17.556410334163385</v>
      </c>
      <c r="G279">
        <f t="shared" si="94"/>
        <v>13.382891959536989</v>
      </c>
      <c r="H279">
        <f t="shared" si="94"/>
        <v>5.0084862858259998</v>
      </c>
      <c r="I279">
        <f t="shared" si="94"/>
        <v>6.1349237353367183</v>
      </c>
      <c r="J279">
        <f t="shared" si="94"/>
        <v>2.0205641656034996</v>
      </c>
      <c r="K279">
        <f t="shared" si="94"/>
        <v>0.86829102460566276</v>
      </c>
      <c r="N279">
        <f t="shared" si="96"/>
        <v>329.82775218205421</v>
      </c>
      <c r="O279">
        <f t="shared" si="97"/>
        <v>62.680661202443503</v>
      </c>
      <c r="P279">
        <f t="shared" si="98"/>
        <v>20.974783616606121</v>
      </c>
      <c r="Q279">
        <f t="shared" si="99"/>
        <v>9.2402159653491509</v>
      </c>
      <c r="R279">
        <f t="shared" si="100"/>
        <v>7.0436273471247315</v>
      </c>
      <c r="S279">
        <f t="shared" si="101"/>
        <v>2.6360454135926314</v>
      </c>
      <c r="T279">
        <f t="shared" si="102"/>
        <v>3.2289072291245886</v>
      </c>
      <c r="U279">
        <f t="shared" si="103"/>
        <v>1.063454824001842</v>
      </c>
      <c r="V279">
        <f t="shared" si="104"/>
        <v>0.45699527610824359</v>
      </c>
      <c r="AH279">
        <f t="shared" si="105"/>
        <v>329.82775218205421</v>
      </c>
      <c r="AI279">
        <f t="shared" si="106"/>
        <v>0</v>
      </c>
      <c r="AJ279">
        <f t="shared" si="107"/>
        <v>0</v>
      </c>
      <c r="AK279">
        <f t="shared" si="108"/>
        <v>0</v>
      </c>
      <c r="AL279">
        <f t="shared" si="109"/>
        <v>0</v>
      </c>
      <c r="AM279">
        <f t="shared" si="110"/>
        <v>0</v>
      </c>
      <c r="AN279">
        <f t="shared" si="111"/>
        <v>0</v>
      </c>
      <c r="AO279">
        <f t="shared" si="112"/>
        <v>0</v>
      </c>
      <c r="AP279">
        <f t="shared" si="113"/>
        <v>0</v>
      </c>
      <c r="AQ279">
        <f t="shared" si="114"/>
        <v>329.82775218205421</v>
      </c>
    </row>
    <row r="280" spans="1:43" x14ac:dyDescent="0.25">
      <c r="A280">
        <f t="shared" si="95"/>
        <v>367</v>
      </c>
      <c r="C280">
        <f t="shared" si="115"/>
        <v>631.52649746892598</v>
      </c>
      <c r="D280">
        <f t="shared" si="115"/>
        <v>120.70242405851315</v>
      </c>
      <c r="E280">
        <f t="shared" si="115"/>
        <v>40.537405962576436</v>
      </c>
      <c r="F280">
        <f t="shared" si="115"/>
        <v>17.899213822733561</v>
      </c>
      <c r="G280">
        <f t="shared" si="115"/>
        <v>13.659027825468565</v>
      </c>
      <c r="H280">
        <f t="shared" si="115"/>
        <v>5.1278614143886436</v>
      </c>
      <c r="I280">
        <f t="shared" si="115"/>
        <v>6.274554404544439</v>
      </c>
      <c r="J280">
        <f t="shared" si="115"/>
        <v>2.0746620691430264</v>
      </c>
      <c r="K280">
        <f t="shared" si="115"/>
        <v>0.893985651933208</v>
      </c>
      <c r="N280">
        <f t="shared" si="96"/>
        <v>332.38236708890844</v>
      </c>
      <c r="O280">
        <f t="shared" si="97"/>
        <v>63.527591609743766</v>
      </c>
      <c r="P280">
        <f t="shared" si="98"/>
        <v>21.335476822408651</v>
      </c>
      <c r="Q280">
        <f t="shared" si="99"/>
        <v>9.4206388540702957</v>
      </c>
      <c r="R280">
        <f t="shared" si="100"/>
        <v>7.1889620134045078</v>
      </c>
      <c r="S280">
        <f t="shared" si="101"/>
        <v>2.6988744286256021</v>
      </c>
      <c r="T280">
        <f t="shared" si="102"/>
        <v>3.302397055023389</v>
      </c>
      <c r="U280">
        <f t="shared" si="103"/>
        <v>1.0919274048121193</v>
      </c>
      <c r="V280">
        <f t="shared" si="104"/>
        <v>0.47051876417537264</v>
      </c>
      <c r="AH280">
        <f t="shared" si="105"/>
        <v>332.38236708890844</v>
      </c>
      <c r="AI280">
        <f t="shared" si="106"/>
        <v>0</v>
      </c>
      <c r="AJ280">
        <f t="shared" si="107"/>
        <v>0</v>
      </c>
      <c r="AK280">
        <f t="shared" si="108"/>
        <v>0</v>
      </c>
      <c r="AL280">
        <f t="shared" si="109"/>
        <v>0</v>
      </c>
      <c r="AM280">
        <f t="shared" si="110"/>
        <v>0</v>
      </c>
      <c r="AN280">
        <f t="shared" si="111"/>
        <v>0</v>
      </c>
      <c r="AO280">
        <f t="shared" si="112"/>
        <v>0</v>
      </c>
      <c r="AP280">
        <f t="shared" si="113"/>
        <v>0</v>
      </c>
      <c r="AQ280">
        <f t="shared" si="114"/>
        <v>332.38236708890844</v>
      </c>
    </row>
    <row r="281" spans="1:43" x14ac:dyDescent="0.25">
      <c r="A281">
        <f t="shared" si="95"/>
        <v>368</v>
      </c>
      <c r="C281">
        <f t="shared" si="115"/>
        <v>636.39117406940818</v>
      </c>
      <c r="D281">
        <f t="shared" si="115"/>
        <v>122.32441169986392</v>
      </c>
      <c r="E281">
        <f t="shared" si="115"/>
        <v>41.230687308181835</v>
      </c>
      <c r="F281">
        <f t="shared" si="115"/>
        <v>18.246793069996748</v>
      </c>
      <c r="G281">
        <f t="shared" si="115"/>
        <v>13.939314027426219</v>
      </c>
      <c r="H281">
        <f t="shared" si="115"/>
        <v>5.24940974608693</v>
      </c>
      <c r="I281">
        <f t="shared" si="115"/>
        <v>6.4165782111911343</v>
      </c>
      <c r="J281">
        <f t="shared" si="115"/>
        <v>2.129902505935958</v>
      </c>
      <c r="K281">
        <f t="shared" si="115"/>
        <v>0.92029476718182124</v>
      </c>
      <c r="N281">
        <f t="shared" si="96"/>
        <v>334.94272319442535</v>
      </c>
      <c r="O281">
        <f t="shared" si="97"/>
        <v>64.381269315717859</v>
      </c>
      <c r="P281">
        <f t="shared" si="98"/>
        <v>21.700361741148335</v>
      </c>
      <c r="Q281">
        <f t="shared" si="99"/>
        <v>9.6035752999982886</v>
      </c>
      <c r="R281">
        <f t="shared" si="100"/>
        <v>7.3364810670664315</v>
      </c>
      <c r="S281">
        <f t="shared" si="101"/>
        <v>2.762847234782595</v>
      </c>
      <c r="T281">
        <f t="shared" si="102"/>
        <v>3.3771464269427023</v>
      </c>
      <c r="U281">
        <f t="shared" si="103"/>
        <v>1.1210013189136621</v>
      </c>
      <c r="V281">
        <f t="shared" si="104"/>
        <v>0.4843656669378007</v>
      </c>
      <c r="AH281">
        <f t="shared" si="105"/>
        <v>334.94272319442535</v>
      </c>
      <c r="AI281">
        <f t="shared" si="106"/>
        <v>0</v>
      </c>
      <c r="AJ281">
        <f t="shared" si="107"/>
        <v>0</v>
      </c>
      <c r="AK281">
        <f t="shared" si="108"/>
        <v>0</v>
      </c>
      <c r="AL281">
        <f t="shared" si="109"/>
        <v>0</v>
      </c>
      <c r="AM281">
        <f t="shared" si="110"/>
        <v>0</v>
      </c>
      <c r="AN281">
        <f t="shared" si="111"/>
        <v>0</v>
      </c>
      <c r="AO281">
        <f t="shared" si="112"/>
        <v>0</v>
      </c>
      <c r="AP281">
        <f t="shared" si="113"/>
        <v>0</v>
      </c>
      <c r="AQ281">
        <f t="shared" si="114"/>
        <v>334.94272319442535</v>
      </c>
    </row>
    <row r="282" spans="1:43" x14ac:dyDescent="0.25">
      <c r="A282">
        <f t="shared" si="95"/>
        <v>369</v>
      </c>
      <c r="C282">
        <f t="shared" si="115"/>
        <v>641.26665205558572</v>
      </c>
      <c r="D282">
        <f t="shared" si="115"/>
        <v>123.95922678808522</v>
      </c>
      <c r="E282">
        <f t="shared" si="115"/>
        <v>41.931971127229311</v>
      </c>
      <c r="F282">
        <f t="shared" si="115"/>
        <v>18.599182942982758</v>
      </c>
      <c r="G282">
        <f t="shared" si="115"/>
        <v>14.223785710026146</v>
      </c>
      <c r="H282">
        <f t="shared" si="115"/>
        <v>5.3731568986466751</v>
      </c>
      <c r="I282">
        <f t="shared" si="115"/>
        <v>6.5610207152454221</v>
      </c>
      <c r="J282">
        <f t="shared" si="115"/>
        <v>2.1863023751395123</v>
      </c>
      <c r="K282">
        <f t="shared" si="115"/>
        <v>0.94722921300396035</v>
      </c>
      <c r="N282">
        <f t="shared" si="96"/>
        <v>337.50876423978195</v>
      </c>
      <c r="O282">
        <f t="shared" si="97"/>
        <v>65.24169830951854</v>
      </c>
      <c r="P282">
        <f t="shared" si="98"/>
        <v>22.069458488015428</v>
      </c>
      <c r="Q282">
        <f t="shared" si="99"/>
        <v>9.7890436542014516</v>
      </c>
      <c r="R282">
        <f t="shared" si="100"/>
        <v>7.4862030052769191</v>
      </c>
      <c r="S282">
        <f t="shared" si="101"/>
        <v>2.8279773150771974</v>
      </c>
      <c r="T282">
        <f t="shared" si="102"/>
        <v>3.4531687974975909</v>
      </c>
      <c r="U282">
        <f t="shared" si="103"/>
        <v>1.1506854605997434</v>
      </c>
      <c r="V282">
        <f t="shared" si="104"/>
        <v>0.49854169105471602</v>
      </c>
      <c r="AH282">
        <f t="shared" si="105"/>
        <v>337.50876423978195</v>
      </c>
      <c r="AI282">
        <f t="shared" si="106"/>
        <v>0</v>
      </c>
      <c r="AJ282">
        <f t="shared" si="107"/>
        <v>0</v>
      </c>
      <c r="AK282">
        <f t="shared" si="108"/>
        <v>0</v>
      </c>
      <c r="AL282">
        <f t="shared" si="109"/>
        <v>0</v>
      </c>
      <c r="AM282">
        <f t="shared" si="110"/>
        <v>0</v>
      </c>
      <c r="AN282">
        <f t="shared" si="111"/>
        <v>0</v>
      </c>
      <c r="AO282">
        <f t="shared" si="112"/>
        <v>0</v>
      </c>
      <c r="AP282">
        <f t="shared" si="113"/>
        <v>0</v>
      </c>
      <c r="AQ282">
        <f t="shared" si="114"/>
        <v>337.50876423978195</v>
      </c>
    </row>
    <row r="283" spans="1:43" x14ac:dyDescent="0.25">
      <c r="A283">
        <f t="shared" si="95"/>
        <v>370</v>
      </c>
      <c r="C283">
        <f t="shared" si="115"/>
        <v>646.15282497999522</v>
      </c>
      <c r="D283">
        <f t="shared" si="115"/>
        <v>125.60687631245244</v>
      </c>
      <c r="E283">
        <f t="shared" si="115"/>
        <v>42.641295307146002</v>
      </c>
      <c r="F283">
        <f t="shared" si="115"/>
        <v>18.956418195706352</v>
      </c>
      <c r="G283">
        <f t="shared" si="115"/>
        <v>14.512477971286645</v>
      </c>
      <c r="H283">
        <f t="shared" si="115"/>
        <v>5.4991285735071083</v>
      </c>
      <c r="I283">
        <f t="shared" si="115"/>
        <v>6.7079075234629411</v>
      </c>
      <c r="J283">
        <f t="shared" si="115"/>
        <v>2.2438786924574079</v>
      </c>
      <c r="K283">
        <f t="shared" si="115"/>
        <v>0.97479994188445229</v>
      </c>
      <c r="N283">
        <f t="shared" si="96"/>
        <v>340.08043419999751</v>
      </c>
      <c r="O283">
        <f t="shared" si="97"/>
        <v>66.108882269711813</v>
      </c>
      <c r="P283">
        <f t="shared" si="98"/>
        <v>22.442787003761055</v>
      </c>
      <c r="Q283">
        <f t="shared" si="99"/>
        <v>9.977062208266501</v>
      </c>
      <c r="R283">
        <f t="shared" si="100"/>
        <v>7.6381463006771817</v>
      </c>
      <c r="S283">
        <f t="shared" si="101"/>
        <v>2.8942781965826887</v>
      </c>
      <c r="T283">
        <f t="shared" si="102"/>
        <v>3.5304776439278638</v>
      </c>
      <c r="U283">
        <f t="shared" si="103"/>
        <v>1.180988785503899</v>
      </c>
      <c r="V283">
        <f t="shared" si="104"/>
        <v>0.51305260099181704</v>
      </c>
      <c r="AH283">
        <f t="shared" si="105"/>
        <v>340.08043419999751</v>
      </c>
      <c r="AI283">
        <f t="shared" si="106"/>
        <v>0</v>
      </c>
      <c r="AJ283">
        <f t="shared" si="107"/>
        <v>0</v>
      </c>
      <c r="AK283">
        <f t="shared" si="108"/>
        <v>0</v>
      </c>
      <c r="AL283">
        <f t="shared" si="109"/>
        <v>0</v>
      </c>
      <c r="AM283">
        <f t="shared" si="110"/>
        <v>0</v>
      </c>
      <c r="AN283">
        <f t="shared" si="111"/>
        <v>0</v>
      </c>
      <c r="AO283">
        <f t="shared" si="112"/>
        <v>0</v>
      </c>
      <c r="AP283">
        <f t="shared" si="113"/>
        <v>0</v>
      </c>
      <c r="AQ283">
        <f t="shared" si="114"/>
        <v>340.08043419999751</v>
      </c>
    </row>
    <row r="284" spans="1:43" x14ac:dyDescent="0.25">
      <c r="A284">
        <f t="shared" si="95"/>
        <v>371</v>
      </c>
      <c r="C284">
        <f t="shared" si="115"/>
        <v>651.04958684260225</v>
      </c>
      <c r="D284">
        <f t="shared" si="115"/>
        <v>127.26736667646772</v>
      </c>
      <c r="E284">
        <f t="shared" si="115"/>
        <v>43.358697402185939</v>
      </c>
      <c r="F284">
        <f t="shared" si="115"/>
        <v>19.318533466391219</v>
      </c>
      <c r="G284">
        <f t="shared" si="115"/>
        <v>14.805425859598845</v>
      </c>
      <c r="H284">
        <f t="shared" si="115"/>
        <v>5.6273505536810982</v>
      </c>
      <c r="I284">
        <f t="shared" si="115"/>
        <v>6.857264287148749</v>
      </c>
      <c r="J284">
        <f t="shared" si="115"/>
        <v>2.3026485891498947</v>
      </c>
      <c r="K284">
        <f t="shared" si="115"/>
        <v>1.0030180159559217</v>
      </c>
      <c r="N284">
        <f t="shared" si="96"/>
        <v>342.65767728558012</v>
      </c>
      <c r="O284">
        <f t="shared" si="97"/>
        <v>66.982824566561959</v>
      </c>
      <c r="P284">
        <f t="shared" si="98"/>
        <v>22.820367053782075</v>
      </c>
      <c r="Q284">
        <f t="shared" si="99"/>
        <v>10.167649192837484</v>
      </c>
      <c r="R284">
        <f t="shared" si="100"/>
        <v>7.7923293997888665</v>
      </c>
      <c r="S284">
        <f t="shared" si="101"/>
        <v>2.9617634493058413</v>
      </c>
      <c r="T284">
        <f t="shared" si="102"/>
        <v>3.6090864669203944</v>
      </c>
      <c r="U284">
        <f t="shared" si="103"/>
        <v>1.211920310078892</v>
      </c>
      <c r="V284">
        <f t="shared" si="104"/>
        <v>0.52790421892416928</v>
      </c>
      <c r="AH284">
        <f t="shared" si="105"/>
        <v>342.65767728558012</v>
      </c>
      <c r="AI284">
        <f t="shared" si="106"/>
        <v>0</v>
      </c>
      <c r="AJ284">
        <f t="shared" si="107"/>
        <v>0</v>
      </c>
      <c r="AK284">
        <f t="shared" si="108"/>
        <v>0</v>
      </c>
      <c r="AL284">
        <f t="shared" si="109"/>
        <v>0</v>
      </c>
      <c r="AM284">
        <f t="shared" si="110"/>
        <v>0</v>
      </c>
      <c r="AN284">
        <f t="shared" si="111"/>
        <v>0</v>
      </c>
      <c r="AO284">
        <f t="shared" si="112"/>
        <v>0</v>
      </c>
      <c r="AP284">
        <f t="shared" si="113"/>
        <v>0</v>
      </c>
      <c r="AQ284">
        <f t="shared" si="114"/>
        <v>342.65767728558012</v>
      </c>
    </row>
    <row r="285" spans="1:43" x14ac:dyDescent="0.25">
      <c r="A285">
        <f>A284+$B$11</f>
        <v>372</v>
      </c>
      <c r="C285">
        <f t="shared" si="115"/>
        <v>655.9568320938057</v>
      </c>
      <c r="D285">
        <f t="shared" si="115"/>
        <v>128.94070370222539</v>
      </c>
      <c r="E285">
        <f t="shared" si="115"/>
        <v>44.084214631758229</v>
      </c>
      <c r="F285">
        <f t="shared" si="115"/>
        <v>19.685563274733418</v>
      </c>
      <c r="G285">
        <f t="shared" si="115"/>
        <v>15.102664370726067</v>
      </c>
      <c r="H285">
        <f t="shared" si="115"/>
        <v>5.7578487016117865</v>
      </c>
      <c r="I285">
        <f t="shared" si="115"/>
        <v>7.0091166999240961</v>
      </c>
      <c r="J285">
        <f t="shared" si="115"/>
        <v>2.3626293110278183</v>
      </c>
      <c r="K285">
        <f t="shared" si="115"/>
        <v>1.0318946067978063</v>
      </c>
      <c r="N285">
        <f t="shared" si="96"/>
        <v>345.24043794410829</v>
      </c>
      <c r="O285">
        <f t="shared" si="97"/>
        <v>67.863528264329162</v>
      </c>
      <c r="P285">
        <f t="shared" si="98"/>
        <v>23.202218227241175</v>
      </c>
      <c r="Q285">
        <f t="shared" si="99"/>
        <v>10.360822776175484</v>
      </c>
      <c r="R285">
        <f t="shared" si="100"/>
        <v>7.9487707214347729</v>
      </c>
      <c r="S285">
        <f t="shared" si="101"/>
        <v>3.030446685058835</v>
      </c>
      <c r="T285">
        <f t="shared" si="102"/>
        <v>3.6890087894337351</v>
      </c>
      <c r="U285">
        <f t="shared" si="103"/>
        <v>1.2434891110672728</v>
      </c>
      <c r="V285">
        <f t="shared" si="104"/>
        <v>0.54310242463042435</v>
      </c>
      <c r="AH285">
        <f t="shared" si="105"/>
        <v>345.24043794410829</v>
      </c>
      <c r="AI285">
        <f t="shared" si="106"/>
        <v>0</v>
      </c>
      <c r="AJ285">
        <f t="shared" si="107"/>
        <v>0</v>
      </c>
      <c r="AK285">
        <f t="shared" si="108"/>
        <v>0</v>
      </c>
      <c r="AL285">
        <f t="shared" si="109"/>
        <v>0</v>
      </c>
      <c r="AM285">
        <f t="shared" si="110"/>
        <v>0</v>
      </c>
      <c r="AN285">
        <f t="shared" si="111"/>
        <v>0</v>
      </c>
      <c r="AO285">
        <f t="shared" si="112"/>
        <v>0</v>
      </c>
      <c r="AP285">
        <f t="shared" si="113"/>
        <v>0</v>
      </c>
      <c r="AQ285">
        <f t="shared" si="114"/>
        <v>345.24043794410829</v>
      </c>
    </row>
    <row r="286" spans="1:43" x14ac:dyDescent="0.25">
      <c r="A286">
        <f t="shared" si="95"/>
        <v>373</v>
      </c>
      <c r="C286">
        <f t="shared" si="115"/>
        <v>660.87445563732069</v>
      </c>
      <c r="D286">
        <f t="shared" si="115"/>
        <v>130.62689263480311</v>
      </c>
      <c r="E286">
        <f t="shared" si="115"/>
        <v>44.817883878820581</v>
      </c>
      <c r="F286">
        <f t="shared" si="115"/>
        <v>20.057542019203627</v>
      </c>
      <c r="G286">
        <f t="shared" si="115"/>
        <v>15.404228444831482</v>
      </c>
      <c r="H286">
        <f t="shared" si="115"/>
        <v>5.8906489570258644</v>
      </c>
      <c r="I286">
        <f t="shared" si="115"/>
        <v>7.163490495498066</v>
      </c>
      <c r="J286">
        <f t="shared" si="115"/>
        <v>2.423838217431086</v>
      </c>
      <c r="K286">
        <f t="shared" si="115"/>
        <v>1.0614409952190516</v>
      </c>
      <c r="N286">
        <f t="shared" si="96"/>
        <v>347.82866086174772</v>
      </c>
      <c r="O286">
        <f t="shared" si="97"/>
        <v>68.750996123580592</v>
      </c>
      <c r="P286">
        <f t="shared" si="98"/>
        <v>23.588359936221359</v>
      </c>
      <c r="Q286">
        <f t="shared" si="99"/>
        <v>10.556601062738752</v>
      </c>
      <c r="R286">
        <f t="shared" si="100"/>
        <v>8.107488655174464</v>
      </c>
      <c r="S286">
        <f t="shared" si="101"/>
        <v>3.1003415563294023</v>
      </c>
      <c r="T286">
        <f t="shared" si="102"/>
        <v>3.7702581555252981</v>
      </c>
      <c r="U286">
        <f t="shared" si="103"/>
        <v>1.2757043249637294</v>
      </c>
      <c r="V286">
        <f t="shared" si="104"/>
        <v>0.55865315537844817</v>
      </c>
      <c r="AH286">
        <f t="shared" si="105"/>
        <v>347.82866086174772</v>
      </c>
      <c r="AI286">
        <f t="shared" si="106"/>
        <v>0</v>
      </c>
      <c r="AJ286">
        <f t="shared" si="107"/>
        <v>0</v>
      </c>
      <c r="AK286">
        <f t="shared" si="108"/>
        <v>0</v>
      </c>
      <c r="AL286">
        <f t="shared" si="109"/>
        <v>0</v>
      </c>
      <c r="AM286">
        <f t="shared" si="110"/>
        <v>0</v>
      </c>
      <c r="AN286">
        <f t="shared" si="111"/>
        <v>0</v>
      </c>
      <c r="AO286">
        <f t="shared" si="112"/>
        <v>0</v>
      </c>
      <c r="AP286">
        <f t="shared" si="113"/>
        <v>0</v>
      </c>
      <c r="AQ286">
        <f t="shared" si="114"/>
        <v>347.82866086174772</v>
      </c>
    </row>
    <row r="287" spans="1:43" x14ac:dyDescent="0.25">
      <c r="A287">
        <f t="shared" si="95"/>
        <v>374</v>
      </c>
      <c r="C287">
        <f t="shared" si="115"/>
        <v>665.80235283293814</v>
      </c>
      <c r="D287">
        <f t="shared" si="115"/>
        <v>132.3259381466751</v>
      </c>
      <c r="E287">
        <f t="shared" si="115"/>
        <v>45.559741688338271</v>
      </c>
      <c r="F287">
        <f t="shared" si="115"/>
        <v>20.434503974388925</v>
      </c>
      <c r="G287">
        <f t="shared" si="115"/>
        <v>15.710152963534734</v>
      </c>
      <c r="H287">
        <f t="shared" si="115"/>
        <v>6.025777334784272</v>
      </c>
      <c r="I287">
        <f t="shared" si="115"/>
        <v>7.320411445444531</v>
      </c>
      <c r="J287">
        <f t="shared" si="115"/>
        <v>2.4862927801918406</v>
      </c>
      <c r="K287">
        <f t="shared" si="115"/>
        <v>1.0916685710245884</v>
      </c>
      <c r="N287">
        <f t="shared" si="96"/>
        <v>350.4222909647043</v>
      </c>
      <c r="O287">
        <f t="shared" si="97"/>
        <v>69.645230603513212</v>
      </c>
      <c r="P287">
        <f t="shared" si="98"/>
        <v>23.97881141491488</v>
      </c>
      <c r="Q287">
        <f t="shared" si="99"/>
        <v>10.755002091783645</v>
      </c>
      <c r="R287">
        <f t="shared" si="100"/>
        <v>8.2685015597551228</v>
      </c>
      <c r="S287">
        <f t="shared" si="101"/>
        <v>3.1714617551496169</v>
      </c>
      <c r="T287">
        <f t="shared" si="102"/>
        <v>3.8528481291813321</v>
      </c>
      <c r="U287">
        <f t="shared" si="103"/>
        <v>1.3085751474693899</v>
      </c>
      <c r="V287">
        <f t="shared" si="104"/>
        <v>0.57456240580241491</v>
      </c>
      <c r="AH287">
        <f t="shared" si="105"/>
        <v>350.4222909647043</v>
      </c>
      <c r="AI287">
        <f t="shared" si="106"/>
        <v>0</v>
      </c>
      <c r="AJ287">
        <f t="shared" si="107"/>
        <v>0</v>
      </c>
      <c r="AK287">
        <f t="shared" si="108"/>
        <v>0</v>
      </c>
      <c r="AL287">
        <f t="shared" si="109"/>
        <v>0</v>
      </c>
      <c r="AM287">
        <f t="shared" si="110"/>
        <v>0</v>
      </c>
      <c r="AN287">
        <f t="shared" si="111"/>
        <v>0</v>
      </c>
      <c r="AO287">
        <f t="shared" si="112"/>
        <v>0</v>
      </c>
      <c r="AP287">
        <f t="shared" si="113"/>
        <v>0</v>
      </c>
      <c r="AQ287">
        <f t="shared" si="114"/>
        <v>350.4222909647043</v>
      </c>
    </row>
    <row r="288" spans="1:43" x14ac:dyDescent="0.25">
      <c r="A288">
        <f t="shared" si="95"/>
        <v>375</v>
      </c>
      <c r="C288">
        <f t="shared" si="115"/>
        <v>670.74041949916796</v>
      </c>
      <c r="D288">
        <f t="shared" si="115"/>
        <v>134.03784434214714</v>
      </c>
      <c r="E288">
        <f t="shared" si="115"/>
        <v>46.309824265807364</v>
      </c>
      <c r="F288">
        <f t="shared" si="115"/>
        <v>20.816483288373753</v>
      </c>
      <c r="G288">
        <f t="shared" si="115"/>
        <v>16.020472746997662</v>
      </c>
      <c r="H288">
        <f t="shared" si="115"/>
        <v>6.1632599227305871</v>
      </c>
      <c r="I288">
        <f t="shared" si="115"/>
        <v>7.4799053569847231</v>
      </c>
      <c r="J288">
        <f t="shared" si="115"/>
        <v>2.5500105825826425</v>
      </c>
      <c r="K288">
        <f t="shared" si="115"/>
        <v>1.1225888327657128</v>
      </c>
      <c r="N288">
        <f t="shared" si="96"/>
        <v>353.0212734206147</v>
      </c>
      <c r="O288">
        <f t="shared" si="97"/>
        <v>70.54623386428797</v>
      </c>
      <c r="P288">
        <f t="shared" si="98"/>
        <v>24.373591718845983</v>
      </c>
      <c r="Q288">
        <f t="shared" si="99"/>
        <v>10.956043835986186</v>
      </c>
      <c r="R288">
        <f t="shared" si="100"/>
        <v>8.4318277615777166</v>
      </c>
      <c r="S288">
        <f t="shared" si="101"/>
        <v>3.2438210119634672</v>
      </c>
      <c r="T288">
        <f t="shared" si="102"/>
        <v>3.9367922931498547</v>
      </c>
      <c r="U288">
        <f t="shared" si="103"/>
        <v>1.342110832938233</v>
      </c>
      <c r="V288">
        <f t="shared" si="104"/>
        <v>0.59083622777142775</v>
      </c>
      <c r="AH288">
        <f t="shared" si="105"/>
        <v>353.0212734206147</v>
      </c>
      <c r="AI288">
        <f t="shared" si="106"/>
        <v>0</v>
      </c>
      <c r="AJ288">
        <f t="shared" si="107"/>
        <v>0</v>
      </c>
      <c r="AK288">
        <f t="shared" si="108"/>
        <v>0</v>
      </c>
      <c r="AL288">
        <f t="shared" si="109"/>
        <v>0</v>
      </c>
      <c r="AM288">
        <f t="shared" si="110"/>
        <v>0</v>
      </c>
      <c r="AN288">
        <f t="shared" si="111"/>
        <v>0</v>
      </c>
      <c r="AO288">
        <f t="shared" si="112"/>
        <v>0</v>
      </c>
      <c r="AP288">
        <f t="shared" si="113"/>
        <v>0</v>
      </c>
      <c r="AQ288">
        <f t="shared" si="114"/>
        <v>353.0212734206147</v>
      </c>
    </row>
    <row r="289" spans="1:43" x14ac:dyDescent="0.25">
      <c r="A289">
        <f t="shared" si="95"/>
        <v>376</v>
      </c>
      <c r="C289">
        <f t="shared" si="115"/>
        <v>675.68855191576506</v>
      </c>
      <c r="D289">
        <f t="shared" si="115"/>
        <v>135.76261476181168</v>
      </c>
      <c r="E289">
        <f t="shared" si="115"/>
        <v>47.068167475841733</v>
      </c>
      <c r="F289">
        <f t="shared" si="115"/>
        <v>21.203513980160263</v>
      </c>
      <c r="G289">
        <f t="shared" si="115"/>
        <v>16.335222551039418</v>
      </c>
      <c r="H289">
        <f t="shared" si="115"/>
        <v>6.3031228795377565</v>
      </c>
      <c r="I289">
        <f t="shared" si="115"/>
        <v>7.6419980707760367</v>
      </c>
      <c r="J289">
        <f t="shared" si="115"/>
        <v>2.6150093182500473</v>
      </c>
      <c r="K289">
        <f t="shared" si="115"/>
        <v>1.1542133874745006</v>
      </c>
      <c r="N289">
        <f t="shared" si="96"/>
        <v>355.62555363987639</v>
      </c>
      <c r="O289">
        <f t="shared" si="97"/>
        <v>71.45400776937457</v>
      </c>
      <c r="P289">
        <f t="shared" si="98"/>
        <v>24.772719724127228</v>
      </c>
      <c r="Q289">
        <f t="shared" si="99"/>
        <v>11.159744200084349</v>
      </c>
      <c r="R289">
        <f t="shared" si="100"/>
        <v>8.5974855531786414</v>
      </c>
      <c r="S289">
        <f t="shared" si="101"/>
        <v>3.3174330944935564</v>
      </c>
      <c r="T289">
        <f t="shared" si="102"/>
        <v>4.0221042477768618</v>
      </c>
      <c r="U289">
        <f t="shared" si="103"/>
        <v>1.3763206938158146</v>
      </c>
      <c r="V289">
        <f t="shared" si="104"/>
        <v>0.60748073024973726</v>
      </c>
      <c r="AH289">
        <f t="shared" si="105"/>
        <v>355.62555363987639</v>
      </c>
      <c r="AI289">
        <f t="shared" si="106"/>
        <v>0</v>
      </c>
      <c r="AJ289">
        <f t="shared" si="107"/>
        <v>0</v>
      </c>
      <c r="AK289">
        <f t="shared" si="108"/>
        <v>0</v>
      </c>
      <c r="AL289">
        <f t="shared" si="109"/>
        <v>0</v>
      </c>
      <c r="AM289">
        <f t="shared" si="110"/>
        <v>0</v>
      </c>
      <c r="AN289">
        <f t="shared" si="111"/>
        <v>0</v>
      </c>
      <c r="AO289">
        <f t="shared" si="112"/>
        <v>0</v>
      </c>
      <c r="AP289">
        <f t="shared" si="113"/>
        <v>0</v>
      </c>
      <c r="AQ289">
        <f t="shared" si="114"/>
        <v>355.62555363987639</v>
      </c>
    </row>
    <row r="290" spans="1:43" x14ac:dyDescent="0.25">
      <c r="A290">
        <f t="shared" si="95"/>
        <v>377</v>
      </c>
      <c r="C290">
        <f t="shared" si="115"/>
        <v>680.64664682614239</v>
      </c>
      <c r="D290">
        <f t="shared" si="115"/>
        <v>137.50025238702139</v>
      </c>
      <c r="E290">
        <f t="shared" si="115"/>
        <v>47.834806840823212</v>
      </c>
      <c r="F290">
        <f t="shared" si="115"/>
        <v>21.595629937128056</v>
      </c>
      <c r="G290">
        <f t="shared" si="115"/>
        <v>16.654437064281257</v>
      </c>
      <c r="H290">
        <f t="shared" si="115"/>
        <v>6.445392432553473</v>
      </c>
      <c r="I290">
        <f t="shared" si="115"/>
        <v>7.8067154587073295</v>
      </c>
      <c r="J290">
        <f t="shared" si="115"/>
        <v>2.6813067901338394</v>
      </c>
      <c r="K290">
        <f t="shared" si="115"/>
        <v>1.1865539503823446</v>
      </c>
      <c r="N290">
        <f t="shared" si="96"/>
        <v>358.23507727691708</v>
      </c>
      <c r="O290">
        <f t="shared" si="97"/>
        <v>72.368553887906003</v>
      </c>
      <c r="P290">
        <f t="shared" si="98"/>
        <v>25.176214126749059</v>
      </c>
      <c r="Q290">
        <f t="shared" si="99"/>
        <v>11.366121019541083</v>
      </c>
      <c r="R290">
        <f t="shared" si="100"/>
        <v>8.7654931917269785</v>
      </c>
      <c r="S290">
        <f t="shared" si="101"/>
        <v>3.3923118066070912</v>
      </c>
      <c r="T290">
        <f t="shared" si="102"/>
        <v>4.1087976098459631</v>
      </c>
      <c r="U290">
        <f t="shared" si="103"/>
        <v>1.4112141000704419</v>
      </c>
      <c r="V290">
        <f t="shared" si="104"/>
        <v>0.62450207914860245</v>
      </c>
      <c r="AH290">
        <f t="shared" si="105"/>
        <v>358.23507727691708</v>
      </c>
      <c r="AI290">
        <f t="shared" si="106"/>
        <v>0</v>
      </c>
      <c r="AJ290">
        <f t="shared" si="107"/>
        <v>0</v>
      </c>
      <c r="AK290">
        <f t="shared" si="108"/>
        <v>0</v>
      </c>
      <c r="AL290">
        <f t="shared" si="109"/>
        <v>0</v>
      </c>
      <c r="AM290">
        <f t="shared" si="110"/>
        <v>0</v>
      </c>
      <c r="AN290">
        <f t="shared" si="111"/>
        <v>0</v>
      </c>
      <c r="AO290">
        <f t="shared" si="112"/>
        <v>0</v>
      </c>
      <c r="AP290">
        <f t="shared" si="113"/>
        <v>0</v>
      </c>
      <c r="AQ290">
        <f t="shared" si="114"/>
        <v>358.23507727691708</v>
      </c>
    </row>
    <row r="291" spans="1:43" x14ac:dyDescent="0.25">
      <c r="A291">
        <f t="shared" si="95"/>
        <v>378</v>
      </c>
      <c r="C291">
        <f t="shared" si="115"/>
        <v>685.61460143967383</v>
      </c>
      <c r="D291">
        <f t="shared" si="115"/>
        <v>139.25075964438062</v>
      </c>
      <c r="E291">
        <f t="shared" si="115"/>
        <v>48.609777539613972</v>
      </c>
      <c r="F291">
        <f t="shared" si="115"/>
        <v>21.992864912533125</v>
      </c>
      <c r="G291">
        <f t="shared" si="115"/>
        <v>16.97815090532119</v>
      </c>
      <c r="H291">
        <f t="shared" si="115"/>
        <v>6.5900948756448718</v>
      </c>
      <c r="I291">
        <f t="shared" si="115"/>
        <v>7.9740834217011285</v>
      </c>
      <c r="J291">
        <f t="shared" si="115"/>
        <v>2.7489209093722833</v>
      </c>
      <c r="K291">
        <f t="shared" si="115"/>
        <v>1.2196223446227852</v>
      </c>
      <c r="N291">
        <f t="shared" si="96"/>
        <v>360.84979023140733</v>
      </c>
      <c r="O291">
        <f t="shared" si="97"/>
        <v>73.289873497042436</v>
      </c>
      <c r="P291">
        <f t="shared" si="98"/>
        <v>25.584093441902091</v>
      </c>
      <c r="Q291">
        <f t="shared" si="99"/>
        <v>11.575192059227961</v>
      </c>
      <c r="R291">
        <f t="shared" si="100"/>
        <v>8.9358688975374694</v>
      </c>
      <c r="S291">
        <f t="shared" si="101"/>
        <v>3.4684709871815116</v>
      </c>
      <c r="T291">
        <f t="shared" si="102"/>
        <v>4.1968860114216469</v>
      </c>
      <c r="U291">
        <f t="shared" si="103"/>
        <v>1.4468004786169912</v>
      </c>
      <c r="V291">
        <f t="shared" si="104"/>
        <v>0.64190649716988701</v>
      </c>
      <c r="AH291">
        <f t="shared" si="105"/>
        <v>360.84979023140733</v>
      </c>
      <c r="AI291">
        <f t="shared" si="106"/>
        <v>0</v>
      </c>
      <c r="AJ291">
        <f t="shared" si="107"/>
        <v>0</v>
      </c>
      <c r="AK291">
        <f t="shared" si="108"/>
        <v>0</v>
      </c>
      <c r="AL291">
        <f t="shared" si="109"/>
        <v>0</v>
      </c>
      <c r="AM291">
        <f t="shared" si="110"/>
        <v>0</v>
      </c>
      <c r="AN291">
        <f t="shared" si="111"/>
        <v>0</v>
      </c>
      <c r="AO291">
        <f t="shared" si="112"/>
        <v>0</v>
      </c>
      <c r="AP291">
        <f t="shared" si="113"/>
        <v>0</v>
      </c>
      <c r="AQ291">
        <f t="shared" si="114"/>
        <v>360.84979023140733</v>
      </c>
    </row>
    <row r="292" spans="1:43" x14ac:dyDescent="0.25">
      <c r="A292">
        <f t="shared" si="95"/>
        <v>379</v>
      </c>
      <c r="C292">
        <f t="shared" si="115"/>
        <v>690.59231343388331</v>
      </c>
      <c r="D292">
        <f t="shared" si="115"/>
        <v>141.01413841025277</v>
      </c>
      <c r="E292">
        <f t="shared" si="115"/>
        <v>49.393114406330717</v>
      </c>
      <c r="F292">
        <f t="shared" si="115"/>
        <v>22.395252523046405</v>
      </c>
      <c r="G292">
        <f t="shared" si="115"/>
        <v>17.306398619938694</v>
      </c>
      <c r="H292">
        <f t="shared" si="115"/>
        <v>6.7372565670428406</v>
      </c>
      <c r="I292">
        <f t="shared" si="115"/>
        <v>8.1441278875232275</v>
      </c>
      <c r="J292">
        <f t="shared" si="115"/>
        <v>2.8178696941937149</v>
      </c>
      <c r="K292">
        <f t="shared" si="115"/>
        <v>1.2534305009187099</v>
      </c>
      <c r="N292">
        <f t="shared" si="96"/>
        <v>363.46963864941227</v>
      </c>
      <c r="O292">
        <f t="shared" si="97"/>
        <v>74.217967584343569</v>
      </c>
      <c r="P292">
        <f t="shared" si="98"/>
        <v>25.996376003331957</v>
      </c>
      <c r="Q292">
        <f t="shared" si="99"/>
        <v>11.786975012129687</v>
      </c>
      <c r="R292">
        <f t="shared" si="100"/>
        <v>9.1086308525993136</v>
      </c>
      <c r="S292">
        <f t="shared" si="101"/>
        <v>3.5459245089699163</v>
      </c>
      <c r="T292">
        <f t="shared" si="102"/>
        <v>4.2863830986964357</v>
      </c>
      <c r="U292">
        <f t="shared" si="103"/>
        <v>1.4830893127335343</v>
      </c>
      <c r="V292">
        <f t="shared" si="104"/>
        <v>0.65970026364142631</v>
      </c>
      <c r="AH292">
        <f t="shared" si="105"/>
        <v>363.46963864941227</v>
      </c>
      <c r="AI292">
        <f t="shared" si="106"/>
        <v>0</v>
      </c>
      <c r="AJ292">
        <f t="shared" si="107"/>
        <v>0</v>
      </c>
      <c r="AK292">
        <f t="shared" si="108"/>
        <v>0</v>
      </c>
      <c r="AL292">
        <f t="shared" si="109"/>
        <v>0</v>
      </c>
      <c r="AM292">
        <f t="shared" si="110"/>
        <v>0</v>
      </c>
      <c r="AN292">
        <f t="shared" si="111"/>
        <v>0</v>
      </c>
      <c r="AO292">
        <f t="shared" si="112"/>
        <v>0</v>
      </c>
      <c r="AP292">
        <f t="shared" si="113"/>
        <v>0</v>
      </c>
      <c r="AQ292">
        <f t="shared" si="114"/>
        <v>363.46963864941227</v>
      </c>
    </row>
    <row r="293" spans="1:43" x14ac:dyDescent="0.25">
      <c r="A293">
        <f t="shared" si="95"/>
        <v>380</v>
      </c>
      <c r="C293">
        <f t="shared" si="115"/>
        <v>695.57968095653359</v>
      </c>
      <c r="D293">
        <f t="shared" si="115"/>
        <v>142.79039001528284</v>
      </c>
      <c r="E293">
        <f t="shared" si="115"/>
        <v>50.184851929179594</v>
      </c>
      <c r="F293">
        <f t="shared" si="115"/>
        <v>22.802826246331666</v>
      </c>
      <c r="G293">
        <f t="shared" si="115"/>
        <v>17.639214678329985</v>
      </c>
      <c r="H293">
        <f t="shared" si="115"/>
        <v>6.8869039271864212</v>
      </c>
      <c r="I293">
        <f t="shared" si="115"/>
        <v>8.3168748085999518</v>
      </c>
      <c r="J293">
        <f t="shared" si="115"/>
        <v>2.888171268794808</v>
      </c>
      <c r="K293">
        <f t="shared" si="115"/>
        <v>1.2879904572541014</v>
      </c>
      <c r="N293">
        <f t="shared" si="96"/>
        <v>366.0945689244914</v>
      </c>
      <c r="O293">
        <f t="shared" si="97"/>
        <v>75.152836850148873</v>
      </c>
      <c r="P293">
        <f t="shared" si="98"/>
        <v>26.413079962726105</v>
      </c>
      <c r="Q293">
        <f t="shared" si="99"/>
        <v>12.001487498069299</v>
      </c>
      <c r="R293">
        <f t="shared" si="100"/>
        <v>9.2837971991210448</v>
      </c>
      <c r="S293">
        <f t="shared" si="101"/>
        <v>3.6246862774665378</v>
      </c>
      <c r="T293">
        <f t="shared" si="102"/>
        <v>4.3773025308420799</v>
      </c>
      <c r="U293">
        <f t="shared" si="103"/>
        <v>1.5200901414709516</v>
      </c>
      <c r="V293">
        <f t="shared" si="104"/>
        <v>0.67788971434426393</v>
      </c>
      <c r="AH293">
        <f t="shared" si="105"/>
        <v>366.0945689244914</v>
      </c>
      <c r="AI293">
        <f t="shared" si="106"/>
        <v>0</v>
      </c>
      <c r="AJ293">
        <f t="shared" si="107"/>
        <v>0</v>
      </c>
      <c r="AK293">
        <f t="shared" si="108"/>
        <v>0</v>
      </c>
      <c r="AL293">
        <f t="shared" si="109"/>
        <v>0</v>
      </c>
      <c r="AM293">
        <f t="shared" si="110"/>
        <v>0</v>
      </c>
      <c r="AN293">
        <f t="shared" si="111"/>
        <v>0</v>
      </c>
      <c r="AO293">
        <f t="shared" si="112"/>
        <v>0</v>
      </c>
      <c r="AP293">
        <f t="shared" si="113"/>
        <v>0</v>
      </c>
      <c r="AQ293">
        <f t="shared" si="114"/>
        <v>366.0945689244914</v>
      </c>
    </row>
    <row r="294" spans="1:43" x14ac:dyDescent="0.25">
      <c r="A294">
        <f t="shared" si="95"/>
        <v>381</v>
      </c>
      <c r="C294">
        <f t="shared" si="115"/>
        <v>700.57660262760407</v>
      </c>
      <c r="D294">
        <f t="shared" si="115"/>
        <v>144.57951524893323</v>
      </c>
      <c r="E294">
        <f t="shared" si="115"/>
        <v>50.985024249351682</v>
      </c>
      <c r="F294">
        <f t="shared" si="115"/>
        <v>23.215619418662492</v>
      </c>
      <c r="G294">
        <f t="shared" si="115"/>
        <v>17.976633472373393</v>
      </c>
      <c r="H294">
        <f t="shared" si="115"/>
        <v>7.0390634365679423</v>
      </c>
      <c r="I294">
        <f t="shared" si="115"/>
        <v>8.4923501598435394</v>
      </c>
      <c r="J294">
        <f t="shared" si="115"/>
        <v>2.9598438622057976</v>
      </c>
      <c r="K294">
        <f t="shared" si="115"/>
        <v>1.3233143585304472</v>
      </c>
      <c r="N294">
        <f t="shared" si="96"/>
        <v>368.724527698739</v>
      </c>
      <c r="O294">
        <f t="shared" si="97"/>
        <v>76.094481709964867</v>
      </c>
      <c r="P294">
        <f t="shared" si="98"/>
        <v>26.834223289132467</v>
      </c>
      <c r="Q294">
        <f t="shared" si="99"/>
        <v>12.218747062453943</v>
      </c>
      <c r="R294">
        <f t="shared" si="100"/>
        <v>9.4613860380912609</v>
      </c>
      <c r="S294">
        <f t="shared" si="101"/>
        <v>3.7047702297726013</v>
      </c>
      <c r="T294">
        <f t="shared" si="102"/>
        <v>4.4696579788650208</v>
      </c>
      <c r="U294">
        <f t="shared" si="103"/>
        <v>1.5578125590556831</v>
      </c>
      <c r="V294">
        <f t="shared" si="104"/>
        <v>0.69648124133181433</v>
      </c>
      <c r="AH294">
        <f t="shared" si="105"/>
        <v>368.724527698739</v>
      </c>
      <c r="AI294">
        <f t="shared" si="106"/>
        <v>0</v>
      </c>
      <c r="AJ294">
        <f t="shared" si="107"/>
        <v>0</v>
      </c>
      <c r="AK294">
        <f t="shared" si="108"/>
        <v>0</v>
      </c>
      <c r="AL294">
        <f t="shared" si="109"/>
        <v>0</v>
      </c>
      <c r="AM294">
        <f t="shared" si="110"/>
        <v>0</v>
      </c>
      <c r="AN294">
        <f t="shared" si="111"/>
        <v>0</v>
      </c>
      <c r="AO294">
        <f t="shared" si="112"/>
        <v>0</v>
      </c>
      <c r="AP294">
        <f t="shared" si="113"/>
        <v>0</v>
      </c>
      <c r="AQ294">
        <f t="shared" si="114"/>
        <v>368.724527698739</v>
      </c>
    </row>
    <row r="295" spans="1:43" x14ac:dyDescent="0.25">
      <c r="A295">
        <f t="shared" si="95"/>
        <v>382</v>
      </c>
      <c r="C295">
        <f t="shared" si="115"/>
        <v>705.58297754116984</v>
      </c>
      <c r="D295">
        <f t="shared" si="115"/>
        <v>146.38151436403268</v>
      </c>
      <c r="E295">
        <f t="shared" si="115"/>
        <v>51.793665159977763</v>
      </c>
      <c r="F295">
        <f t="shared" si="115"/>
        <v>23.63366523257886</v>
      </c>
      <c r="G295">
        <f t="shared" si="115"/>
        <v>18.318689312925923</v>
      </c>
      <c r="H295">
        <f t="shared" si="115"/>
        <v>7.1937616335790073</v>
      </c>
      <c r="I295">
        <f t="shared" si="115"/>
        <v>8.6705799364859768</v>
      </c>
      <c r="J295">
        <f t="shared" si="115"/>
        <v>3.0329058071430697</v>
      </c>
      <c r="K295">
        <f t="shared" si="115"/>
        <v>1.3594144562079369</v>
      </c>
      <c r="N295">
        <f t="shared" si="96"/>
        <v>371.35946186377362</v>
      </c>
      <c r="O295">
        <f t="shared" si="97"/>
        <v>77.04290229685931</v>
      </c>
      <c r="P295">
        <f t="shared" si="98"/>
        <v>27.259823768409351</v>
      </c>
      <c r="Q295">
        <f t="shared" si="99"/>
        <v>12.438771175041506</v>
      </c>
      <c r="R295">
        <f t="shared" si="100"/>
        <v>9.6414154278557493</v>
      </c>
      <c r="S295">
        <f t="shared" si="101"/>
        <v>3.7861903334626357</v>
      </c>
      <c r="T295">
        <f t="shared" si="102"/>
        <v>4.5634631244663035</v>
      </c>
      <c r="U295">
        <f t="shared" si="103"/>
        <v>1.5962662142858262</v>
      </c>
      <c r="V295">
        <f t="shared" si="104"/>
        <v>0.71548129274101946</v>
      </c>
      <c r="AH295">
        <f t="shared" si="105"/>
        <v>371.35946186377362</v>
      </c>
      <c r="AI295">
        <f t="shared" si="106"/>
        <v>0</v>
      </c>
      <c r="AJ295">
        <f t="shared" si="107"/>
        <v>0</v>
      </c>
      <c r="AK295">
        <f t="shared" si="108"/>
        <v>0</v>
      </c>
      <c r="AL295">
        <f t="shared" si="109"/>
        <v>0</v>
      </c>
      <c r="AM295">
        <f t="shared" si="110"/>
        <v>0</v>
      </c>
      <c r="AN295">
        <f t="shared" si="111"/>
        <v>0</v>
      </c>
      <c r="AO295">
        <f t="shared" si="112"/>
        <v>0</v>
      </c>
      <c r="AP295">
        <f t="shared" si="113"/>
        <v>0</v>
      </c>
      <c r="AQ295">
        <f t="shared" si="114"/>
        <v>371.35946186377362</v>
      </c>
    </row>
    <row r="296" spans="1:43" x14ac:dyDescent="0.25">
      <c r="A296">
        <f t="shared" si="95"/>
        <v>383</v>
      </c>
      <c r="C296">
        <f t="shared" si="115"/>
        <v>710.59870526717839</v>
      </c>
      <c r="D296">
        <f t="shared" si="115"/>
        <v>148.19638708133576</v>
      </c>
      <c r="E296">
        <f t="shared" si="115"/>
        <v>52.610808105141949</v>
      </c>
      <c r="F296">
        <f t="shared" si="115"/>
        <v>24.056996734582732</v>
      </c>
      <c r="G296">
        <f t="shared" si="115"/>
        <v>18.665416427150348</v>
      </c>
      <c r="H296">
        <f t="shared" si="115"/>
        <v>7.3510251123580508</v>
      </c>
      <c r="I296">
        <f t="shared" si="115"/>
        <v>8.8515901519216449</v>
      </c>
      <c r="J296">
        <f t="shared" si="115"/>
        <v>3.1073755388493582</v>
      </c>
      <c r="K296">
        <f t="shared" si="115"/>
        <v>1.3963031079316339</v>
      </c>
      <c r="N296">
        <f t="shared" si="96"/>
        <v>373.99931856167285</v>
      </c>
      <c r="O296">
        <f t="shared" si="97"/>
        <v>77.998098463860927</v>
      </c>
      <c r="P296">
        <f t="shared" si="98"/>
        <v>27.689899002706291</v>
      </c>
      <c r="Q296">
        <f t="shared" si="99"/>
        <v>12.661577228727754</v>
      </c>
      <c r="R296">
        <f t="shared" si="100"/>
        <v>9.823903382710709</v>
      </c>
      <c r="S296">
        <f t="shared" si="101"/>
        <v>3.8689605854516058</v>
      </c>
      <c r="T296">
        <f t="shared" si="102"/>
        <v>4.6587316589061292</v>
      </c>
      <c r="U296">
        <f t="shared" si="103"/>
        <v>1.6354608099207149</v>
      </c>
      <c r="V296">
        <f t="shared" si="104"/>
        <v>0.73489637259559681</v>
      </c>
      <c r="AH296">
        <f t="shared" si="105"/>
        <v>373.99931856167285</v>
      </c>
      <c r="AI296">
        <f t="shared" si="106"/>
        <v>0</v>
      </c>
      <c r="AJ296">
        <f t="shared" si="107"/>
        <v>0</v>
      </c>
      <c r="AK296">
        <f t="shared" si="108"/>
        <v>0</v>
      </c>
      <c r="AL296">
        <f t="shared" si="109"/>
        <v>0</v>
      </c>
      <c r="AM296">
        <f t="shared" si="110"/>
        <v>0</v>
      </c>
      <c r="AN296">
        <f t="shared" si="111"/>
        <v>0</v>
      </c>
      <c r="AO296">
        <f t="shared" si="112"/>
        <v>0</v>
      </c>
      <c r="AP296">
        <f t="shared" si="113"/>
        <v>0</v>
      </c>
      <c r="AQ296">
        <f t="shared" si="114"/>
        <v>373.99931856167285</v>
      </c>
    </row>
    <row r="297" spans="1:43" x14ac:dyDescent="0.25">
      <c r="A297">
        <f t="shared" si="95"/>
        <v>384</v>
      </c>
      <c r="C297">
        <f t="shared" si="115"/>
        <v>715.6236858531264</v>
      </c>
      <c r="D297">
        <f t="shared" si="115"/>
        <v>150.02413259409371</v>
      </c>
      <c r="E297">
        <f t="shared" si="115"/>
        <v>53.436486178953551</v>
      </c>
      <c r="F297">
        <f t="shared" si="115"/>
        <v>24.485646822873193</v>
      </c>
      <c r="G297">
        <f t="shared" si="115"/>
        <v>19.01684895587363</v>
      </c>
      <c r="H297">
        <f t="shared" si="115"/>
        <v>7.5108805206397866</v>
      </c>
      <c r="I297">
        <f t="shared" si="115"/>
        <v>9.0354068355591473</v>
      </c>
      <c r="J297">
        <f t="shared" si="115"/>
        <v>3.183271593921901</v>
      </c>
      <c r="K297">
        <f t="shared" si="115"/>
        <v>1.4339927771426948</v>
      </c>
      <c r="N297">
        <f t="shared" si="96"/>
        <v>376.64404518585604</v>
      </c>
      <c r="O297">
        <f t="shared" si="97"/>
        <v>78.960069786365111</v>
      </c>
      <c r="P297">
        <f t="shared" si="98"/>
        <v>28.124466409975554</v>
      </c>
      <c r="Q297">
        <f t="shared" si="99"/>
        <v>12.887182538354313</v>
      </c>
      <c r="R297">
        <f t="shared" si="100"/>
        <v>10.008867871512438</v>
      </c>
      <c r="S297">
        <f t="shared" si="101"/>
        <v>3.9530950108630458</v>
      </c>
      <c r="T297">
        <f t="shared" si="102"/>
        <v>4.7554772818732358</v>
      </c>
      <c r="U297">
        <f t="shared" si="103"/>
        <v>1.6754061020641584</v>
      </c>
      <c r="V297">
        <f t="shared" si="104"/>
        <v>0.75473304060141833</v>
      </c>
      <c r="AH297">
        <f t="shared" si="105"/>
        <v>376.64404518585604</v>
      </c>
      <c r="AI297">
        <f t="shared" si="106"/>
        <v>0</v>
      </c>
      <c r="AJ297">
        <f t="shared" si="107"/>
        <v>0</v>
      </c>
      <c r="AK297">
        <f t="shared" si="108"/>
        <v>0</v>
      </c>
      <c r="AL297">
        <f t="shared" si="109"/>
        <v>0</v>
      </c>
      <c r="AM297">
        <f t="shared" si="110"/>
        <v>0</v>
      </c>
      <c r="AN297">
        <f t="shared" si="111"/>
        <v>0</v>
      </c>
      <c r="AO297">
        <f t="shared" si="112"/>
        <v>0</v>
      </c>
      <c r="AP297">
        <f t="shared" si="113"/>
        <v>0</v>
      </c>
      <c r="AQ297">
        <f t="shared" si="114"/>
        <v>376.64404518585604</v>
      </c>
    </row>
    <row r="298" spans="1:43" x14ac:dyDescent="0.25">
      <c r="A298">
        <f>A297+$B$11</f>
        <v>385</v>
      </c>
      <c r="C298">
        <f t="shared" si="115"/>
        <v>720.65781982564567</v>
      </c>
      <c r="D298">
        <f t="shared" si="115"/>
        <v>151.86474957263309</v>
      </c>
      <c r="E298">
        <f t="shared" si="115"/>
        <v>54.270732124676279</v>
      </c>
      <c r="F298">
        <f t="shared" si="115"/>
        <v>24.919648245120246</v>
      </c>
      <c r="G298">
        <f t="shared" si="115"/>
        <v>19.373020950976258</v>
      </c>
      <c r="H298">
        <f t="shared" si="115"/>
        <v>7.6733545576068938</v>
      </c>
      <c r="I298">
        <f t="shared" si="115"/>
        <v>9.2220560306826194</v>
      </c>
      <c r="J298">
        <f t="shared" si="115"/>
        <v>3.260612609128966</v>
      </c>
      <c r="K298">
        <f t="shared" si="115"/>
        <v>1.4724960326748637</v>
      </c>
      <c r="N298">
        <f t="shared" si="96"/>
        <v>379.29358938191882</v>
      </c>
      <c r="O298">
        <f t="shared" si="97"/>
        <v>79.92881556454374</v>
      </c>
      <c r="P298">
        <f t="shared" si="98"/>
        <v>28.563543223513832</v>
      </c>
      <c r="Q298">
        <f t="shared" si="99"/>
        <v>13.115604339536972</v>
      </c>
      <c r="R298">
        <f t="shared" si="100"/>
        <v>10.196326816303294</v>
      </c>
      <c r="S298">
        <f t="shared" si="101"/>
        <v>4.0386076618983653</v>
      </c>
      <c r="T298">
        <f t="shared" si="102"/>
        <v>4.8537137003592736</v>
      </c>
      <c r="U298">
        <f t="shared" si="103"/>
        <v>1.7161118995415612</v>
      </c>
      <c r="V298">
        <f t="shared" si="104"/>
        <v>0.77499791193413881</v>
      </c>
      <c r="AH298">
        <f t="shared" si="105"/>
        <v>379.29358938191882</v>
      </c>
      <c r="AI298">
        <f t="shared" si="106"/>
        <v>0</v>
      </c>
      <c r="AJ298">
        <f t="shared" si="107"/>
        <v>0</v>
      </c>
      <c r="AK298">
        <f t="shared" si="108"/>
        <v>0</v>
      </c>
      <c r="AL298">
        <f t="shared" si="109"/>
        <v>0</v>
      </c>
      <c r="AM298">
        <f t="shared" si="110"/>
        <v>0</v>
      </c>
      <c r="AN298">
        <f t="shared" si="111"/>
        <v>0</v>
      </c>
      <c r="AO298">
        <f t="shared" si="112"/>
        <v>0</v>
      </c>
      <c r="AP298">
        <f t="shared" si="113"/>
        <v>0</v>
      </c>
      <c r="AQ298">
        <f t="shared" si="114"/>
        <v>379.29358938191882</v>
      </c>
    </row>
    <row r="299" spans="1:43" x14ac:dyDescent="0.25">
      <c r="A299">
        <f t="shared" ref="A299:A301" si="116">A298+$B$11</f>
        <v>386</v>
      </c>
      <c r="C299">
        <f t="shared" si="115"/>
        <v>725.70100819198683</v>
      </c>
      <c r="D299">
        <f t="shared" si="115"/>
        <v>153.71823616894284</v>
      </c>
      <c r="E299">
        <f t="shared" si="115"/>
        <v>55.113578333913985</v>
      </c>
      <c r="F299">
        <f t="shared" si="115"/>
        <v>25.359033596278167</v>
      </c>
      <c r="G299">
        <f t="shared" si="115"/>
        <v>19.733966372813217</v>
      </c>
      <c r="H299">
        <f t="shared" si="115"/>
        <v>7.8384739717445457</v>
      </c>
      <c r="I299">
        <f t="shared" si="115"/>
        <v>9.4115637923229567</v>
      </c>
      <c r="J299">
        <f t="shared" si="115"/>
        <v>3.3394173202148956</v>
      </c>
      <c r="K299">
        <f t="shared" si="115"/>
        <v>1.511825548336337</v>
      </c>
      <c r="N299">
        <f t="shared" si="96"/>
        <v>381.94789904841411</v>
      </c>
      <c r="O299">
        <f t="shared" si="97"/>
        <v>80.904334825759392</v>
      </c>
      <c r="P299">
        <f t="shared" si="98"/>
        <v>29.007146491533678</v>
      </c>
      <c r="Q299">
        <f t="shared" si="99"/>
        <v>13.346859787514825</v>
      </c>
      <c r="R299">
        <f t="shared" si="100"/>
        <v>10.386298090954325</v>
      </c>
      <c r="S299">
        <f t="shared" si="101"/>
        <v>4.1255126167076561</v>
      </c>
      <c r="T299">
        <f t="shared" si="102"/>
        <v>4.9534546275383988</v>
      </c>
      <c r="U299">
        <f t="shared" si="103"/>
        <v>1.7575880632709977</v>
      </c>
      <c r="V299">
        <f t="shared" si="104"/>
        <v>0.79569765701912476</v>
      </c>
      <c r="AH299">
        <f t="shared" si="105"/>
        <v>381.94789904841411</v>
      </c>
      <c r="AI299">
        <f t="shared" si="106"/>
        <v>0</v>
      </c>
      <c r="AJ299">
        <f t="shared" si="107"/>
        <v>0</v>
      </c>
      <c r="AK299">
        <f t="shared" si="108"/>
        <v>0</v>
      </c>
      <c r="AL299">
        <f t="shared" si="109"/>
        <v>0</v>
      </c>
      <c r="AM299">
        <f t="shared" si="110"/>
        <v>0</v>
      </c>
      <c r="AN299">
        <f t="shared" si="111"/>
        <v>0</v>
      </c>
      <c r="AO299">
        <f t="shared" si="112"/>
        <v>0</v>
      </c>
      <c r="AP299">
        <f t="shared" si="113"/>
        <v>0</v>
      </c>
      <c r="AQ299">
        <f t="shared" si="114"/>
        <v>381.94789904841411</v>
      </c>
    </row>
    <row r="300" spans="1:43" x14ac:dyDescent="0.25">
      <c r="A300">
        <f t="shared" si="116"/>
        <v>387</v>
      </c>
      <c r="C300">
        <f t="shared" si="115"/>
        <v>730.75315244141404</v>
      </c>
      <c r="D300">
        <f t="shared" si="115"/>
        <v>155.58459002126901</v>
      </c>
      <c r="E300">
        <f t="shared" si="115"/>
        <v>55.965056845852509</v>
      </c>
      <c r="F300">
        <f t="shared" si="115"/>
        <v>25.803835316437368</v>
      </c>
      <c r="G300">
        <f t="shared" si="115"/>
        <v>20.099719087666237</v>
      </c>
      <c r="H300">
        <f t="shared" si="115"/>
        <v>8.0062655586979954</v>
      </c>
      <c r="I300">
        <f t="shared" si="115"/>
        <v>9.6039561851391184</v>
      </c>
      <c r="J300">
        <f t="shared" si="115"/>
        <v>3.4197045606941683</v>
      </c>
      <c r="K300">
        <f t="shared" si="115"/>
        <v>1.5519941024771524</v>
      </c>
      <c r="N300">
        <f t="shared" si="96"/>
        <v>384.60692233758635</v>
      </c>
      <c r="O300">
        <f t="shared" si="97"/>
        <v>81.886626326983688</v>
      </c>
      <c r="P300">
        <f t="shared" si="98"/>
        <v>29.45529307676448</v>
      </c>
      <c r="Q300">
        <f t="shared" si="99"/>
        <v>13.580965956019668</v>
      </c>
      <c r="R300">
        <f t="shared" si="100"/>
        <v>10.578799519824337</v>
      </c>
      <c r="S300">
        <f t="shared" si="101"/>
        <v>4.213823978262103</v>
      </c>
      <c r="T300">
        <f t="shared" si="102"/>
        <v>5.0547137816521674</v>
      </c>
      <c r="U300">
        <f t="shared" si="103"/>
        <v>1.7998445056285097</v>
      </c>
      <c r="V300">
        <f t="shared" si="104"/>
        <v>0.81683900130376452</v>
      </c>
      <c r="AH300">
        <f t="shared" si="105"/>
        <v>384.60692233758635</v>
      </c>
      <c r="AI300">
        <f t="shared" si="106"/>
        <v>0</v>
      </c>
      <c r="AJ300">
        <f t="shared" si="107"/>
        <v>0</v>
      </c>
      <c r="AK300">
        <f t="shared" si="108"/>
        <v>0</v>
      </c>
      <c r="AL300">
        <f t="shared" si="109"/>
        <v>0</v>
      </c>
      <c r="AM300">
        <f t="shared" si="110"/>
        <v>0</v>
      </c>
      <c r="AN300">
        <f t="shared" si="111"/>
        <v>0</v>
      </c>
      <c r="AO300">
        <f t="shared" si="112"/>
        <v>0</v>
      </c>
      <c r="AP300">
        <f t="shared" si="113"/>
        <v>0</v>
      </c>
      <c r="AQ300">
        <f t="shared" si="114"/>
        <v>384.60692233758635</v>
      </c>
    </row>
    <row r="301" spans="1:43" x14ac:dyDescent="0.25">
      <c r="A301">
        <f t="shared" si="116"/>
        <v>388</v>
      </c>
      <c r="C301">
        <f t="shared" si="115"/>
        <v>735.81415454651278</v>
      </c>
      <c r="D301">
        <f t="shared" si="115"/>
        <v>157.4638082587137</v>
      </c>
      <c r="E301">
        <f t="shared" si="115"/>
        <v>56.825199346556921</v>
      </c>
      <c r="F301">
        <f t="shared" si="115"/>
        <v>26.254085688715566</v>
      </c>
      <c r="G301">
        <f t="shared" si="115"/>
        <v>20.470312865227747</v>
      </c>
      <c r="H301">
        <f t="shared" si="115"/>
        <v>8.1767561591337437</v>
      </c>
      <c r="I301">
        <f t="shared" si="115"/>
        <v>9.7992592813099755</v>
      </c>
      <c r="J301">
        <f t="shared" si="115"/>
        <v>3.501493260634696</v>
      </c>
      <c r="K301">
        <f t="shared" si="115"/>
        <v>1.5930145775423024</v>
      </c>
      <c r="N301">
        <f t="shared" si="96"/>
        <v>387.27060765605938</v>
      </c>
      <c r="O301">
        <f t="shared" si="97"/>
        <v>82.875688557217742</v>
      </c>
      <c r="P301">
        <f t="shared" si="98"/>
        <v>29.907999656082591</v>
      </c>
      <c r="Q301">
        <f t="shared" si="99"/>
        <v>13.817939836166088</v>
      </c>
      <c r="R301">
        <f t="shared" si="100"/>
        <v>10.773848876435657</v>
      </c>
      <c r="S301">
        <f t="shared" si="101"/>
        <v>4.3035558732282864</v>
      </c>
      <c r="T301">
        <f t="shared" si="102"/>
        <v>5.1575048848999874</v>
      </c>
      <c r="U301">
        <f t="shared" si="103"/>
        <v>1.8428911898077349</v>
      </c>
      <c r="V301">
        <f t="shared" si="104"/>
        <v>0.8384287250222644</v>
      </c>
      <c r="AH301">
        <f t="shared" si="105"/>
        <v>387.27060765605938</v>
      </c>
      <c r="AI301">
        <f t="shared" si="106"/>
        <v>0</v>
      </c>
      <c r="AJ301">
        <f t="shared" si="107"/>
        <v>0</v>
      </c>
      <c r="AK301">
        <f t="shared" si="108"/>
        <v>0</v>
      </c>
      <c r="AL301">
        <f t="shared" si="109"/>
        <v>0</v>
      </c>
      <c r="AM301">
        <f t="shared" si="110"/>
        <v>0</v>
      </c>
      <c r="AN301">
        <f t="shared" si="111"/>
        <v>0</v>
      </c>
      <c r="AO301">
        <f t="shared" si="112"/>
        <v>0</v>
      </c>
      <c r="AP301">
        <f t="shared" si="113"/>
        <v>0</v>
      </c>
      <c r="AQ301">
        <f t="shared" si="114"/>
        <v>387.27060765605938</v>
      </c>
    </row>
    <row r="302" spans="1:43" x14ac:dyDescent="0.25">
      <c r="A302">
        <f>A301+$B$11</f>
        <v>389</v>
      </c>
      <c r="C302">
        <f t="shared" si="115"/>
        <v>740.88391696440112</v>
      </c>
      <c r="D302">
        <f t="shared" si="115"/>
        <v>159.35588750584071</v>
      </c>
      <c r="E302">
        <f t="shared" si="115"/>
        <v>57.694037168322836</v>
      </c>
      <c r="F302">
        <f t="shared" si="115"/>
        <v>26.709816837187368</v>
      </c>
      <c r="G302">
        <f t="shared" si="115"/>
        <v>20.84578137611647</v>
      </c>
      <c r="H302">
        <f t="shared" si="115"/>
        <v>8.3499726566046082</v>
      </c>
      <c r="I302">
        <f t="shared" si="115"/>
        <v>9.9974991584370336</v>
      </c>
      <c r="J302">
        <f t="shared" si="115"/>
        <v>3.5848024454307392</v>
      </c>
      <c r="K302">
        <f t="shared" si="115"/>
        <v>1.6348999596106846</v>
      </c>
      <c r="N302">
        <f t="shared" si="96"/>
        <v>389.9389036654743</v>
      </c>
      <c r="O302">
        <f t="shared" si="97"/>
        <v>83.871519739916167</v>
      </c>
      <c r="P302">
        <f t="shared" si="98"/>
        <v>30.365282720169915</v>
      </c>
      <c r="Q302">
        <f t="shared" si="99"/>
        <v>14.057798335361774</v>
      </c>
      <c r="R302">
        <f t="shared" si="100"/>
        <v>10.971463882166564</v>
      </c>
      <c r="S302">
        <f t="shared" si="101"/>
        <v>4.3947224508445304</v>
      </c>
      <c r="T302">
        <f t="shared" si="102"/>
        <v>5.2618416623352813</v>
      </c>
      <c r="U302">
        <f t="shared" si="103"/>
        <v>1.8867381291740735</v>
      </c>
      <c r="V302">
        <f t="shared" si="104"/>
        <v>0.86047366295299188</v>
      </c>
      <c r="AH302">
        <f t="shared" si="105"/>
        <v>389.9389036654743</v>
      </c>
      <c r="AI302">
        <f t="shared" si="106"/>
        <v>0</v>
      </c>
      <c r="AJ302">
        <f t="shared" si="107"/>
        <v>0</v>
      </c>
      <c r="AK302">
        <f t="shared" si="108"/>
        <v>0</v>
      </c>
      <c r="AL302">
        <f t="shared" si="109"/>
        <v>0</v>
      </c>
      <c r="AM302">
        <f t="shared" si="110"/>
        <v>0</v>
      </c>
      <c r="AN302">
        <f t="shared" si="111"/>
        <v>0</v>
      </c>
      <c r="AO302">
        <f t="shared" si="112"/>
        <v>0</v>
      </c>
      <c r="AP302">
        <f t="shared" si="113"/>
        <v>0</v>
      </c>
      <c r="AQ302">
        <f t="shared" si="114"/>
        <v>389.9389036654743</v>
      </c>
    </row>
    <row r="303" spans="1:43" x14ac:dyDescent="0.25">
      <c r="A303">
        <f t="shared" ref="A303" si="117">A302+$B$11</f>
        <v>390</v>
      </c>
      <c r="C303">
        <f t="shared" si="115"/>
        <v>745.96234263786027</v>
      </c>
      <c r="D303">
        <f t="shared" si="115"/>
        <v>161.26082388728307</v>
      </c>
      <c r="E303">
        <f t="shared" si="115"/>
        <v>58.571601289081954</v>
      </c>
      <c r="F303">
        <f t="shared" si="115"/>
        <v>27.171060724852882</v>
      </c>
      <c r="G303">
        <f t="shared" si="115"/>
        <v>21.22615818942489</v>
      </c>
      <c r="H303">
        <f t="shared" si="115"/>
        <v>8.5259419754191956</v>
      </c>
      <c r="I303">
        <f t="shared" si="115"/>
        <v>10.198701897458079</v>
      </c>
      <c r="J303">
        <f t="shared" si="115"/>
        <v>3.6696512345656753</v>
      </c>
      <c r="K303">
        <f t="shared" si="115"/>
        <v>1.6776633379200594</v>
      </c>
      <c r="N303">
        <f t="shared" si="96"/>
        <v>392.61175928308438</v>
      </c>
      <c r="O303">
        <f t="shared" si="97"/>
        <v>84.87411783541215</v>
      </c>
      <c r="P303">
        <f t="shared" si="98"/>
        <v>30.827158573201029</v>
      </c>
      <c r="Q303">
        <f t="shared" si="99"/>
        <v>14.300558276238359</v>
      </c>
      <c r="R303">
        <f t="shared" si="100"/>
        <v>11.171662204960469</v>
      </c>
      <c r="S303">
        <f t="shared" si="101"/>
        <v>4.4873378817995766</v>
      </c>
      <c r="T303">
        <f t="shared" si="102"/>
        <v>5.3677378407674103</v>
      </c>
      <c r="U303">
        <f t="shared" si="103"/>
        <v>1.9313953866135134</v>
      </c>
      <c r="V303">
        <f t="shared" si="104"/>
        <v>0.88298070416845231</v>
      </c>
      <c r="AH303">
        <f t="shared" si="105"/>
        <v>392.61175928308438</v>
      </c>
      <c r="AI303">
        <f t="shared" si="106"/>
        <v>0</v>
      </c>
      <c r="AJ303">
        <f t="shared" si="107"/>
        <v>0</v>
      </c>
      <c r="AK303">
        <f t="shared" si="108"/>
        <v>0</v>
      </c>
      <c r="AL303">
        <f t="shared" si="109"/>
        <v>0</v>
      </c>
      <c r="AM303">
        <f t="shared" si="110"/>
        <v>0</v>
      </c>
      <c r="AN303">
        <f t="shared" si="111"/>
        <v>0</v>
      </c>
      <c r="AO303">
        <f t="shared" si="112"/>
        <v>0</v>
      </c>
      <c r="AP303">
        <f t="shared" si="113"/>
        <v>0</v>
      </c>
      <c r="AQ303">
        <f t="shared" si="114"/>
        <v>392.61175928308438</v>
      </c>
    </row>
    <row r="304" spans="1:43" x14ac:dyDescent="0.25">
      <c r="A304">
        <f>A303+$B$11</f>
        <v>391</v>
      </c>
      <c r="C304">
        <f t="shared" si="115"/>
        <v>751.04933499637809</v>
      </c>
      <c r="D304">
        <f t="shared" si="115"/>
        <v>163.17861303235492</v>
      </c>
      <c r="E304">
        <f t="shared" si="115"/>
        <v>59.457922331860388</v>
      </c>
      <c r="F304">
        <f t="shared" si="115"/>
        <v>27.637849151644414</v>
      </c>
      <c r="G304">
        <f t="shared" si="115"/>
        <v>21.611476770298452</v>
      </c>
      <c r="H304">
        <f t="shared" si="115"/>
        <v>8.7046910785159906</v>
      </c>
      <c r="I304">
        <f t="shared" si="115"/>
        <v>10.402893580572435</v>
      </c>
      <c r="J304">
        <f t="shared" si="115"/>
        <v>3.7560588403650867</v>
      </c>
      <c r="K304">
        <f t="shared" si="115"/>
        <v>1.7213179043782065</v>
      </c>
      <c r="N304">
        <f t="shared" si="96"/>
        <v>395.28912368230425</v>
      </c>
      <c r="O304">
        <f t="shared" si="97"/>
        <v>85.883480543344703</v>
      </c>
      <c r="P304">
        <f t="shared" si="98"/>
        <v>31.293643332558101</v>
      </c>
      <c r="Q304">
        <f t="shared" si="99"/>
        <v>14.546236395602323</v>
      </c>
      <c r="R304">
        <f t="shared" si="100"/>
        <v>11.374461458051817</v>
      </c>
      <c r="S304">
        <f t="shared" si="101"/>
        <v>4.5814163571136799</v>
      </c>
      <c r="T304">
        <f t="shared" si="102"/>
        <v>5.4752071476697033</v>
      </c>
      <c r="U304">
        <f t="shared" si="103"/>
        <v>1.9768730738763616</v>
      </c>
      <c r="V304">
        <f t="shared" si="104"/>
        <v>0.90595679177800348</v>
      </c>
      <c r="AH304">
        <f t="shared" si="105"/>
        <v>395.28912368230425</v>
      </c>
      <c r="AI304">
        <f t="shared" si="106"/>
        <v>0</v>
      </c>
      <c r="AJ304">
        <f t="shared" si="107"/>
        <v>0</v>
      </c>
      <c r="AK304">
        <f t="shared" si="108"/>
        <v>0</v>
      </c>
      <c r="AL304">
        <f t="shared" si="109"/>
        <v>0</v>
      </c>
      <c r="AM304">
        <f t="shared" si="110"/>
        <v>0</v>
      </c>
      <c r="AN304">
        <f t="shared" si="111"/>
        <v>0</v>
      </c>
      <c r="AO304">
        <f t="shared" si="112"/>
        <v>0</v>
      </c>
      <c r="AP304">
        <f t="shared" si="113"/>
        <v>0</v>
      </c>
      <c r="AQ304">
        <f t="shared" si="114"/>
        <v>395.28912368230425</v>
      </c>
    </row>
    <row r="305" spans="1:43" x14ac:dyDescent="0.25">
      <c r="A305">
        <f t="shared" ref="A305" si="118">A304+$B$11</f>
        <v>392</v>
      </c>
      <c r="C305">
        <f t="shared" si="115"/>
        <v>756.14479795710838</v>
      </c>
      <c r="D305">
        <f t="shared" si="115"/>
        <v>165.10925007966458</v>
      </c>
      <c r="E305">
        <f t="shared" si="115"/>
        <v>60.353030564289597</v>
      </c>
      <c r="F305">
        <f t="shared" si="115"/>
        <v>28.110213752472074</v>
      </c>
      <c r="G305">
        <f t="shared" si="115"/>
        <v>22.001770477546945</v>
      </c>
      <c r="H305">
        <f t="shared" si="115"/>
        <v>8.886246965342572</v>
      </c>
      <c r="I305">
        <f t="shared" si="115"/>
        <v>10.610100289177733</v>
      </c>
      <c r="J305">
        <f t="shared" si="115"/>
        <v>3.8440445667402945</v>
      </c>
      <c r="K305">
        <f t="shared" si="115"/>
        <v>1.7658769530603873</v>
      </c>
      <c r="N305">
        <f t="shared" si="96"/>
        <v>397.97094629321498</v>
      </c>
      <c r="O305">
        <f t="shared" si="97"/>
        <v>86.899605305086624</v>
      </c>
      <c r="P305">
        <f t="shared" si="98"/>
        <v>31.764752928573472</v>
      </c>
      <c r="Q305">
        <f t="shared" si="99"/>
        <v>14.794849343406355</v>
      </c>
      <c r="R305">
        <f t="shared" si="100"/>
        <v>11.57987919870892</v>
      </c>
      <c r="S305">
        <f t="shared" si="101"/>
        <v>4.6769720870224063</v>
      </c>
      <c r="T305">
        <f t="shared" si="102"/>
        <v>5.5842633100935446</v>
      </c>
      <c r="U305">
        <f t="shared" si="103"/>
        <v>2.0231813509159444</v>
      </c>
      <c r="V305">
        <f t="shared" si="104"/>
        <v>0.92940892266336173</v>
      </c>
      <c r="AH305">
        <f t="shared" si="105"/>
        <v>397.97094629321498</v>
      </c>
      <c r="AI305">
        <f t="shared" si="106"/>
        <v>0</v>
      </c>
      <c r="AJ305">
        <f t="shared" si="107"/>
        <v>0</v>
      </c>
      <c r="AK305">
        <f t="shared" si="108"/>
        <v>0</v>
      </c>
      <c r="AL305">
        <f t="shared" si="109"/>
        <v>0</v>
      </c>
      <c r="AM305">
        <f t="shared" si="110"/>
        <v>0</v>
      </c>
      <c r="AN305">
        <f t="shared" si="111"/>
        <v>0</v>
      </c>
      <c r="AO305">
        <f t="shared" si="112"/>
        <v>0</v>
      </c>
      <c r="AP305">
        <f t="shared" si="113"/>
        <v>0</v>
      </c>
      <c r="AQ305">
        <f t="shared" si="114"/>
        <v>397.97094629321498</v>
      </c>
    </row>
    <row r="306" spans="1:43" x14ac:dyDescent="0.25">
      <c r="A306">
        <f>A305+$B$11</f>
        <v>393</v>
      </c>
      <c r="C306">
        <f t="shared" si="115"/>
        <v>761.2486359257507</v>
      </c>
      <c r="D306">
        <f t="shared" si="115"/>
        <v>167.05272968172821</v>
      </c>
      <c r="E306">
        <f t="shared" si="115"/>
        <v>61.256955898168769</v>
      </c>
      <c r="F306">
        <f t="shared" si="115"/>
        <v>28.588185995307171</v>
      </c>
      <c r="G306">
        <f t="shared" si="115"/>
        <v>22.3970725612877</v>
      </c>
      <c r="H306">
        <f t="shared" ref="H306:K306" si="119">H$5/100*EXP(5.372697*(1+H$8)*(1-(H$2+273.15)/$A306))</f>
        <v>9.0706366697402938</v>
      </c>
      <c r="I306">
        <f t="shared" si="119"/>
        <v>10.820348101818773</v>
      </c>
      <c r="J306">
        <f t="shared" si="119"/>
        <v>3.9336278079228597</v>
      </c>
      <c r="K306">
        <f t="shared" si="119"/>
        <v>1.8113538796933597</v>
      </c>
      <c r="N306">
        <f t="shared" si="96"/>
        <v>400.65717680302669</v>
      </c>
      <c r="O306">
        <f t="shared" si="97"/>
        <v>87.92248930617275</v>
      </c>
      <c r="P306">
        <f t="shared" si="98"/>
        <v>32.240503104299357</v>
      </c>
      <c r="Q306">
        <f t="shared" si="99"/>
        <v>15.046413681740617</v>
      </c>
      <c r="R306">
        <f t="shared" si="100"/>
        <v>11.787932926993527</v>
      </c>
      <c r="S306">
        <f t="shared" si="101"/>
        <v>4.7740192998633129</v>
      </c>
      <c r="T306">
        <f t="shared" si="102"/>
        <v>5.6949200535888282</v>
      </c>
      <c r="U306">
        <f t="shared" si="103"/>
        <v>2.0703304252225578</v>
      </c>
      <c r="V306">
        <f t="shared" si="104"/>
        <v>0.95334414720703142</v>
      </c>
      <c r="AH306">
        <f t="shared" si="105"/>
        <v>400.65717680302669</v>
      </c>
      <c r="AI306">
        <f t="shared" si="106"/>
        <v>0</v>
      </c>
      <c r="AJ306">
        <f t="shared" si="107"/>
        <v>0</v>
      </c>
      <c r="AK306">
        <f t="shared" si="108"/>
        <v>0</v>
      </c>
      <c r="AL306">
        <f t="shared" si="109"/>
        <v>0</v>
      </c>
      <c r="AM306">
        <f t="shared" si="110"/>
        <v>0</v>
      </c>
      <c r="AN306">
        <f t="shared" si="111"/>
        <v>0</v>
      </c>
      <c r="AO306">
        <f t="shared" si="112"/>
        <v>0</v>
      </c>
      <c r="AP306">
        <f t="shared" si="113"/>
        <v>0</v>
      </c>
      <c r="AQ306">
        <f t="shared" si="114"/>
        <v>400.65717680302669</v>
      </c>
    </row>
    <row r="307" spans="1:43" x14ac:dyDescent="0.25">
      <c r="AH307">
        <f t="shared" si="105"/>
        <v>0</v>
      </c>
      <c r="AI307">
        <f t="shared" si="106"/>
        <v>0</v>
      </c>
      <c r="AJ307">
        <f t="shared" si="107"/>
        <v>0</v>
      </c>
      <c r="AK307">
        <f t="shared" si="108"/>
        <v>0</v>
      </c>
      <c r="AL307">
        <f t="shared" si="109"/>
        <v>0</v>
      </c>
      <c r="AM307">
        <f t="shared" si="110"/>
        <v>0</v>
      </c>
      <c r="AN307">
        <f t="shared" si="111"/>
        <v>0</v>
      </c>
      <c r="AO307">
        <f t="shared" si="112"/>
        <v>0</v>
      </c>
      <c r="AP307">
        <f t="shared" si="113"/>
        <v>0</v>
      </c>
      <c r="AQ307">
        <f t="shared" si="114"/>
        <v>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2:J14"/>
  <sheetViews>
    <sheetView workbookViewId="0">
      <selection activeCell="B2" sqref="B2:J3"/>
    </sheetView>
  </sheetViews>
  <sheetFormatPr defaultRowHeight="15" x14ac:dyDescent="0.25"/>
  <cols>
    <col min="1" max="1" width="18.42578125" bestFit="1" customWidth="1"/>
  </cols>
  <sheetData>
    <row r="2" spans="1:10" x14ac:dyDescent="0.25">
      <c r="A2" t="s">
        <v>139</v>
      </c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B3" s="4">
        <v>-74900</v>
      </c>
      <c r="C3" s="4">
        <v>-84738</v>
      </c>
      <c r="D3" s="4">
        <v>-103890</v>
      </c>
      <c r="E3" s="4">
        <v>-134590</v>
      </c>
      <c r="F3" s="4">
        <v>-126190</v>
      </c>
      <c r="G3" s="4">
        <v>-154590</v>
      </c>
      <c r="H3" s="4">
        <v>-146490</v>
      </c>
      <c r="I3" s="4">
        <v>-167290</v>
      </c>
      <c r="J3" s="4">
        <v>-187890</v>
      </c>
    </row>
    <row r="5" spans="1:10" x14ac:dyDescent="0.25">
      <c r="A5" t="s">
        <v>140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10" x14ac:dyDescent="0.25">
      <c r="B6" s="4">
        <v>16.042900085449201</v>
      </c>
      <c r="C6" s="4">
        <v>30.069900512695298</v>
      </c>
      <c r="D6" s="4">
        <v>44.097000122070298</v>
      </c>
      <c r="E6" s="4">
        <v>58.124000549316399</v>
      </c>
      <c r="F6" s="4">
        <v>58.124000549316399</v>
      </c>
      <c r="G6" s="4">
        <v>72.1510009765625</v>
      </c>
      <c r="H6" s="4">
        <v>72.1510009765625</v>
      </c>
      <c r="I6" s="4">
        <v>86.177902221679702</v>
      </c>
      <c r="J6" s="4">
        <v>100.205001831055</v>
      </c>
    </row>
    <row r="8" spans="1:10" x14ac:dyDescent="0.25">
      <c r="A8" t="s">
        <v>134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10" x14ac:dyDescent="0.25">
      <c r="B9" s="4">
        <v>-161.52500000000001</v>
      </c>
      <c r="C9" s="4">
        <v>-88.599996948242193</v>
      </c>
      <c r="D9" s="4">
        <v>-42.101995849609402</v>
      </c>
      <c r="E9" s="4">
        <v>-11.7299865722656</v>
      </c>
      <c r="F9" s="4">
        <v>-0.50198974609372704</v>
      </c>
      <c r="G9" s="4">
        <v>27.878015136718801</v>
      </c>
      <c r="H9" s="4">
        <v>36.059014892578098</v>
      </c>
      <c r="I9" s="4">
        <v>68.730004882812494</v>
      </c>
      <c r="J9" s="4">
        <v>98.429010009765605</v>
      </c>
    </row>
    <row r="11" spans="1:10" x14ac:dyDescent="0.25">
      <c r="A11" t="s">
        <v>77</v>
      </c>
      <c r="B11" t="s">
        <v>76</v>
      </c>
      <c r="C11" t="s">
        <v>138</v>
      </c>
    </row>
    <row r="12" spans="1:10" x14ac:dyDescent="0.25">
      <c r="B12" t="str">
        <f>CONCATENATE($A$11,B3,$B$11)</f>
        <v>(-74900,</v>
      </c>
      <c r="C12" t="str">
        <f>CONCATENATE(C3,$B$11)</f>
        <v>-84738,</v>
      </c>
      <c r="D12" t="str">
        <f t="shared" ref="D12:I12" si="0">CONCATENATE(D3,$B$11)</f>
        <v>-103890,</v>
      </c>
      <c r="E12" t="str">
        <f t="shared" si="0"/>
        <v>-134590,</v>
      </c>
      <c r="F12" t="str">
        <f t="shared" si="0"/>
        <v>-126190,</v>
      </c>
      <c r="G12" t="str">
        <f t="shared" si="0"/>
        <v>-154590,</v>
      </c>
      <c r="H12" t="str">
        <f t="shared" si="0"/>
        <v>-146490,</v>
      </c>
      <c r="I12" t="str">
        <f t="shared" si="0"/>
        <v>-167290,</v>
      </c>
      <c r="J12" t="str">
        <f>CONCATENATE(J3,$C$11)</f>
        <v>-187890);</v>
      </c>
    </row>
    <row r="13" spans="1:10" x14ac:dyDescent="0.25">
      <c r="B13" t="str">
        <f>CONCATENATE($A$11,B6,$B$11)</f>
        <v>(16.0429000854492,</v>
      </c>
      <c r="C13" t="str">
        <f>CONCATENATE(C6,$B$11)</f>
        <v>30.0699005126953,</v>
      </c>
      <c r="D13" t="str">
        <f t="shared" ref="D13:I13" si="1">CONCATENATE(D6,$B$11)</f>
        <v>44.0970001220703,</v>
      </c>
      <c r="E13" t="str">
        <f t="shared" si="1"/>
        <v>58.1240005493164,</v>
      </c>
      <c r="F13" t="str">
        <f t="shared" si="1"/>
        <v>58.1240005493164,</v>
      </c>
      <c r="G13" t="str">
        <f t="shared" si="1"/>
        <v>72.1510009765625,</v>
      </c>
      <c r="H13" t="str">
        <f t="shared" si="1"/>
        <v>72.1510009765625,</v>
      </c>
      <c r="I13" t="str">
        <f t="shared" si="1"/>
        <v>86.1779022216797,</v>
      </c>
      <c r="J13" t="str">
        <f>CONCATENATE(J6,$C$11)</f>
        <v>100.205001831055);</v>
      </c>
    </row>
    <row r="14" spans="1:10" x14ac:dyDescent="0.25">
      <c r="B14" t="str">
        <f>CONCATENATE($A$11,B9,$B$11)</f>
        <v>(-161.525,</v>
      </c>
      <c r="C14" t="str">
        <f>CONCATENATE(C9,$B$11)</f>
        <v>-88.5999969482422,</v>
      </c>
      <c r="D14" t="str">
        <f t="shared" ref="D14:I14" si="2">CONCATENATE(D9,$B$11)</f>
        <v>-42.1019958496094,</v>
      </c>
      <c r="E14" t="str">
        <f t="shared" si="2"/>
        <v>-11.7299865722656,</v>
      </c>
      <c r="F14" t="str">
        <f t="shared" si="2"/>
        <v>-0.501989746093727,</v>
      </c>
      <c r="G14" t="str">
        <f t="shared" si="2"/>
        <v>27.8780151367188,</v>
      </c>
      <c r="H14" t="str">
        <f t="shared" si="2"/>
        <v>36.0590148925781,</v>
      </c>
      <c r="I14" t="str">
        <f t="shared" si="2"/>
        <v>68.7300048828125,</v>
      </c>
      <c r="J14" t="str">
        <f>CONCATENATE(J9,$C$11)</f>
        <v>98.4290100097656);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Z52"/>
  <sheetViews>
    <sheetView topLeftCell="A7" zoomScaleNormal="100" workbookViewId="0">
      <selection activeCell="P42" sqref="P42:P52"/>
    </sheetView>
  </sheetViews>
  <sheetFormatPr defaultRowHeight="15" x14ac:dyDescent="0.25"/>
  <cols>
    <col min="1" max="1" width="9.28515625" bestFit="1" customWidth="1"/>
    <col min="2" max="5" width="10.28515625" bestFit="1" customWidth="1"/>
    <col min="6" max="7" width="9.28515625" bestFit="1" customWidth="1"/>
    <col min="8" max="12" width="10.28515625" bestFit="1" customWidth="1"/>
  </cols>
  <sheetData>
    <row r="1" spans="1:26" x14ac:dyDescent="0.25">
      <c r="A1" t="s">
        <v>79</v>
      </c>
      <c r="O1" t="s">
        <v>91</v>
      </c>
    </row>
    <row r="2" spans="1:26" x14ac:dyDescent="0.25">
      <c r="A2">
        <v>5.1061363948979297E-4</v>
      </c>
      <c r="B2">
        <v>2.6838870926042398E-4</v>
      </c>
      <c r="C2">
        <v>1.8792093720979499E-4</v>
      </c>
      <c r="D2">
        <v>1.4308078156148699E-4</v>
      </c>
      <c r="E2">
        <v>1.0045168653596101E-4</v>
      </c>
      <c r="F2" s="17">
        <v>6.3599011751648498E-7</v>
      </c>
      <c r="G2" s="17">
        <v>3.8054415672454296E-9</v>
      </c>
      <c r="H2" s="17">
        <v>2.3114258769459E-11</v>
      </c>
      <c r="I2" s="17">
        <v>1.4908223480494001E-13</v>
      </c>
      <c r="J2" s="17">
        <v>1.04362644462048E-15</v>
      </c>
      <c r="K2" s="17">
        <v>8.1024627000077296E-18</v>
      </c>
      <c r="L2" s="17">
        <v>7.81773652225201E-20</v>
      </c>
      <c r="O2">
        <v>6.7265221971692102E-2</v>
      </c>
      <c r="P2">
        <v>3.9177374622506103E-2</v>
      </c>
      <c r="Q2">
        <v>2.99760025404858E-2</v>
      </c>
      <c r="R2">
        <v>2.51431195000823E-2</v>
      </c>
      <c r="S2">
        <v>2.02486785511647E-2</v>
      </c>
      <c r="T2">
        <v>1.4045880800716499E-4</v>
      </c>
      <c r="U2" s="17">
        <v>8.7271251123069905E-7</v>
      </c>
      <c r="V2" s="17">
        <v>5.4110767092049999E-9</v>
      </c>
      <c r="W2" s="17">
        <v>3.5507613685978899E-11</v>
      </c>
      <c r="X2" s="17">
        <v>2.5469387709701702E-13</v>
      </c>
      <c r="Y2" s="17">
        <v>2.05950943924101E-15</v>
      </c>
      <c r="Z2" s="17">
        <v>2.1119907982157702E-17</v>
      </c>
    </row>
    <row r="3" spans="1:26" x14ac:dyDescent="0.25">
      <c r="A3">
        <v>1.04085436416424E-2</v>
      </c>
      <c r="B3">
        <v>5.3464033877469296E-3</v>
      </c>
      <c r="C3">
        <v>3.47622195828801E-3</v>
      </c>
      <c r="D3">
        <v>2.4621890943719799E-3</v>
      </c>
      <c r="E3">
        <v>1.6152002126668999E-3</v>
      </c>
      <c r="F3" s="17">
        <v>7.5054918197599703E-5</v>
      </c>
      <c r="G3" s="17">
        <v>3.1149857860239398E-6</v>
      </c>
      <c r="H3" s="17">
        <v>1.24346135890643E-7</v>
      </c>
      <c r="I3" s="17">
        <v>5.0061083484433504E-9</v>
      </c>
      <c r="J3" s="17">
        <v>2.0822145695039999E-10</v>
      </c>
      <c r="K3" s="17">
        <v>9.1555989012040903E-12</v>
      </c>
      <c r="L3" s="17">
        <v>4.6820020125103402E-13</v>
      </c>
      <c r="O3">
        <v>0.13217871410945001</v>
      </c>
      <c r="P3">
        <v>8.1428288014154596E-2</v>
      </c>
      <c r="Q3">
        <v>6.1978441862228902E-2</v>
      </c>
      <c r="R3">
        <v>5.2116719097064799E-2</v>
      </c>
      <c r="S3">
        <v>4.3546057517654502E-2</v>
      </c>
      <c r="T3">
        <v>2.3794237247885498E-3</v>
      </c>
      <c r="U3">
        <v>1.05778206178406E-4</v>
      </c>
      <c r="V3" s="17">
        <v>4.39025085714117E-6</v>
      </c>
      <c r="W3" s="17">
        <v>1.8270630101297901E-7</v>
      </c>
      <c r="X3" s="17">
        <v>7.95311744953197E-9</v>
      </c>
      <c r="Y3" s="17">
        <v>3.76525564933327E-10</v>
      </c>
      <c r="Z3" s="17">
        <v>2.15408409534488E-11</v>
      </c>
    </row>
    <row r="4" spans="1:26" x14ac:dyDescent="0.25">
      <c r="A4">
        <v>7.1043222861402994E-2</v>
      </c>
      <c r="B4">
        <v>4.1478774335046098E-2</v>
      </c>
      <c r="C4">
        <v>2.6050544357679999E-2</v>
      </c>
      <c r="D4">
        <v>1.7163930529238699E-2</v>
      </c>
      <c r="E4">
        <v>1.0493151563262901E-2</v>
      </c>
      <c r="F4">
        <v>1.8005323325930101E-3</v>
      </c>
      <c r="G4">
        <v>2.66203224685723E-4</v>
      </c>
      <c r="H4" s="17">
        <v>3.65783590271044E-5</v>
      </c>
      <c r="I4" s="17">
        <v>4.9052186089562704E-6</v>
      </c>
      <c r="J4" s="17">
        <v>6.5819233447887997E-7</v>
      </c>
      <c r="K4" s="17">
        <v>9.0093762439220395E-8</v>
      </c>
      <c r="L4" s="17">
        <v>1.3303228644360001E-8</v>
      </c>
      <c r="O4">
        <v>0.19605663380638799</v>
      </c>
      <c r="P4">
        <v>0.1443729038847</v>
      </c>
      <c r="Q4">
        <v>0.110893895013756</v>
      </c>
      <c r="R4">
        <v>9.0968181773985898E-2</v>
      </c>
      <c r="S4">
        <v>7.5711448270567805E-2</v>
      </c>
      <c r="T4">
        <v>1.5979345202331099E-2</v>
      </c>
      <c r="U4">
        <v>2.58102472389921E-3</v>
      </c>
      <c r="V4">
        <v>3.7307390277389299E-4</v>
      </c>
      <c r="W4" s="17">
        <v>5.2241598404763401E-5</v>
      </c>
      <c r="X4" s="17">
        <v>7.4354723212360699E-6</v>
      </c>
      <c r="Y4" s="17">
        <v>1.1192291281506101E-6</v>
      </c>
      <c r="Z4" s="17">
        <v>1.9101239287179501E-7</v>
      </c>
    </row>
    <row r="5" spans="1:26" x14ac:dyDescent="0.25">
      <c r="A5">
        <v>0.28020163200411302</v>
      </c>
      <c r="B5">
        <v>0.22270341454977999</v>
      </c>
      <c r="C5">
        <v>0.15814142175874199</v>
      </c>
      <c r="D5">
        <v>0.101509760926175</v>
      </c>
      <c r="E5">
        <v>5.5804071059881E-2</v>
      </c>
      <c r="F5">
        <v>2.4832082732603501E-2</v>
      </c>
      <c r="G5">
        <v>9.3058789880881808E-3</v>
      </c>
      <c r="H5">
        <v>3.1701680845230501E-3</v>
      </c>
      <c r="I5">
        <v>1.0307696536559199E-3</v>
      </c>
      <c r="J5">
        <v>3.2701140071411802E-4</v>
      </c>
      <c r="K5">
        <v>1.0184007426588701E-4</v>
      </c>
      <c r="L5" s="17">
        <v>3.1412738639530701E-5</v>
      </c>
      <c r="O5">
        <v>0.25950688049471299</v>
      </c>
      <c r="P5">
        <v>0.26852423379553497</v>
      </c>
      <c r="Q5">
        <v>0.23972654396763499</v>
      </c>
      <c r="R5">
        <v>0.19741571644390599</v>
      </c>
      <c r="S5">
        <v>0.154080696311161</v>
      </c>
      <c r="T5">
        <v>8.6757898347844697E-2</v>
      </c>
      <c r="U5">
        <v>3.5964810206823197E-2</v>
      </c>
      <c r="V5">
        <v>1.2983540260248901E-2</v>
      </c>
      <c r="W5">
        <v>4.4363688359800703E-3</v>
      </c>
      <c r="X5">
        <v>1.5055904907573701E-3</v>
      </c>
      <c r="Y5">
        <v>5.2253181429017697E-4</v>
      </c>
      <c r="Z5">
        <v>1.90152929604687E-4</v>
      </c>
    </row>
    <row r="6" spans="1:26" x14ac:dyDescent="0.25">
      <c r="A6">
        <v>0.51923218376132096</v>
      </c>
      <c r="B6">
        <v>0.49292671309735703</v>
      </c>
      <c r="C6">
        <v>0.399110044955577</v>
      </c>
      <c r="D6">
        <v>0.27267519681065</v>
      </c>
      <c r="E6">
        <v>0.14727388230323901</v>
      </c>
      <c r="F6">
        <v>9.1463584610422102E-2</v>
      </c>
      <c r="G6">
        <v>4.7305709985197002E-2</v>
      </c>
      <c r="H6">
        <v>2.1992149483579599E-2</v>
      </c>
      <c r="I6">
        <v>9.6413265992894293E-3</v>
      </c>
      <c r="J6">
        <v>4.0642791139048704E-3</v>
      </c>
      <c r="K6">
        <v>1.64649533293614E-3</v>
      </c>
      <c r="L6">
        <v>6.3736833890555501E-4</v>
      </c>
      <c r="O6">
        <v>0.32214929305724399</v>
      </c>
      <c r="P6">
        <v>0.404200599209591</v>
      </c>
      <c r="Q6">
        <v>0.41687875450082801</v>
      </c>
      <c r="R6">
        <v>0.37063625704116998</v>
      </c>
      <c r="S6">
        <v>0.28992703033411099</v>
      </c>
      <c r="T6">
        <v>0.230924060094404</v>
      </c>
      <c r="U6">
        <v>0.132899802871529</v>
      </c>
      <c r="V6">
        <v>6.5703337265155495E-2</v>
      </c>
      <c r="W6">
        <v>3.0361670673610199E-2</v>
      </c>
      <c r="X6">
        <v>1.37466697292112E-2</v>
      </c>
      <c r="Y6">
        <v>6.2455287735408201E-3</v>
      </c>
      <c r="Z6">
        <v>2.88030456237707E-3</v>
      </c>
    </row>
    <row r="7" spans="1:26" x14ac:dyDescent="0.25">
      <c r="A7">
        <v>7.7371112184274005E-2</v>
      </c>
      <c r="B7">
        <v>0.148989898340359</v>
      </c>
      <c r="C7">
        <v>0.24522677802972401</v>
      </c>
      <c r="D7">
        <v>0.32250086790057703</v>
      </c>
      <c r="E7">
        <v>0.29970538213854497</v>
      </c>
      <c r="F7">
        <v>0.37182629502790698</v>
      </c>
      <c r="G7">
        <v>0.411101363972603</v>
      </c>
      <c r="H7">
        <v>0.415905628128034</v>
      </c>
      <c r="I7">
        <v>0.39256015518877402</v>
      </c>
      <c r="J7">
        <v>0.34518985517296003</v>
      </c>
      <c r="K7">
        <v>0.27631297477862599</v>
      </c>
      <c r="L7">
        <v>0.19410655648022199</v>
      </c>
      <c r="O7">
        <v>1.55273177963276E-2</v>
      </c>
      <c r="P7">
        <v>4.1005867389486701E-2</v>
      </c>
      <c r="Q7">
        <v>8.8781217170379401E-2</v>
      </c>
      <c r="R7">
        <v>0.157340661586545</v>
      </c>
      <c r="S7">
        <v>0.22238243356239201</v>
      </c>
      <c r="T7">
        <v>0.36571941575999101</v>
      </c>
      <c r="U7">
        <v>0.45650195429567603</v>
      </c>
      <c r="V7">
        <v>0.49536390437530198</v>
      </c>
      <c r="W7">
        <v>0.496511914809521</v>
      </c>
      <c r="X7">
        <v>0.47358136016936397</v>
      </c>
      <c r="Y7">
        <v>0.43178624747713001</v>
      </c>
      <c r="Z7">
        <v>0.37012069128528202</v>
      </c>
    </row>
    <row r="8" spans="1:26" x14ac:dyDescent="0.25">
      <c r="A8">
        <v>4.1047833175598999E-2</v>
      </c>
      <c r="B8">
        <v>8.7029986006012194E-2</v>
      </c>
      <c r="C8">
        <v>0.15957213269602299</v>
      </c>
      <c r="D8">
        <v>0.23524853335493301</v>
      </c>
      <c r="E8">
        <v>0.24589566535513499</v>
      </c>
      <c r="F8">
        <v>0.29603739194121298</v>
      </c>
      <c r="G8">
        <v>0.33475741365436001</v>
      </c>
      <c r="H8">
        <v>0.35821837010257901</v>
      </c>
      <c r="I8">
        <v>0.36436653774307498</v>
      </c>
      <c r="J8">
        <v>0.34841338096310098</v>
      </c>
      <c r="K8">
        <v>0.30403111936919802</v>
      </c>
      <c r="L8">
        <v>0.23213921028701401</v>
      </c>
      <c r="O8">
        <v>7.3075361176306404E-3</v>
      </c>
      <c r="P8">
        <v>2.1210154609944701E-2</v>
      </c>
      <c r="Q8">
        <v>5.1076351592002203E-2</v>
      </c>
      <c r="R8">
        <v>0.10130057047541299</v>
      </c>
      <c r="S8">
        <v>0.160658356499296</v>
      </c>
      <c r="T8">
        <v>0.25598018584468002</v>
      </c>
      <c r="U8">
        <v>0.32656594089269703</v>
      </c>
      <c r="V8">
        <v>0.37466566130030698</v>
      </c>
      <c r="W8">
        <v>0.40455004361003599</v>
      </c>
      <c r="X8">
        <v>0.41940543278409498</v>
      </c>
      <c r="Y8">
        <v>0.41654506609748598</v>
      </c>
      <c r="Z8">
        <v>0.38763645690702497</v>
      </c>
    </row>
    <row r="9" spans="1:26" x14ac:dyDescent="0.25">
      <c r="A9">
        <v>1.8229284713287101E-4</v>
      </c>
      <c r="B9">
        <v>1.20624413971925E-3</v>
      </c>
      <c r="C9">
        <v>7.3289636915942003E-3</v>
      </c>
      <c r="D9">
        <v>3.5575952645799498E-2</v>
      </c>
      <c r="E9">
        <v>0.119295936412285</v>
      </c>
      <c r="F9">
        <v>0.10896758900303199</v>
      </c>
      <c r="G9">
        <v>0.10323474648717899</v>
      </c>
      <c r="H9">
        <v>0.108422598609246</v>
      </c>
      <c r="I9">
        <v>0.12892316902450601</v>
      </c>
      <c r="J9">
        <v>0.16782044440372099</v>
      </c>
      <c r="K9">
        <v>0.221527852265233</v>
      </c>
      <c r="L9">
        <v>0.26968492269260502</v>
      </c>
      <c r="O9" s="17">
        <v>8.36612168786536E-6</v>
      </c>
      <c r="P9" s="17">
        <v>7.9512863895516098E-5</v>
      </c>
      <c r="Q9">
        <v>6.6156067039688205E-4</v>
      </c>
      <c r="R9">
        <v>4.5207965847977403E-3</v>
      </c>
      <c r="S9">
        <v>2.45096756432567E-2</v>
      </c>
      <c r="T9">
        <v>3.0927903029804402E-2</v>
      </c>
      <c r="U9">
        <v>3.3685181837216797E-2</v>
      </c>
      <c r="V9">
        <v>3.83556747110722E-2</v>
      </c>
      <c r="W9">
        <v>4.88841127828979E-2</v>
      </c>
      <c r="X9">
        <v>6.9880746747047598E-2</v>
      </c>
      <c r="Y9">
        <v>0.10712641506102499</v>
      </c>
      <c r="Z9">
        <v>0.16396938237012601</v>
      </c>
    </row>
    <row r="10" spans="1:26" x14ac:dyDescent="0.25">
      <c r="A10" s="17">
        <v>2.5658850253229199E-6</v>
      </c>
      <c r="B10" s="17">
        <v>5.0177434719480199E-5</v>
      </c>
      <c r="C10">
        <v>9.0597161516168395E-4</v>
      </c>
      <c r="D10">
        <v>1.2720487956693101E-2</v>
      </c>
      <c r="E10">
        <v>0.11981625926844899</v>
      </c>
      <c r="F10">
        <v>0.104996833443915</v>
      </c>
      <c r="G10">
        <v>9.4025564896659503E-2</v>
      </c>
      <c r="H10">
        <v>9.2254382863761003E-2</v>
      </c>
      <c r="I10">
        <v>0.103473131565833</v>
      </c>
      <c r="J10">
        <v>0.13418437054504201</v>
      </c>
      <c r="K10">
        <v>0.19637962807682299</v>
      </c>
      <c r="L10">
        <v>0.303400516158917</v>
      </c>
      <c r="O10" s="17">
        <v>3.6523100489637898E-8</v>
      </c>
      <c r="P10" s="17">
        <v>1.06561018337243E-6</v>
      </c>
      <c r="Q10" s="17">
        <v>2.7232680634122102E-5</v>
      </c>
      <c r="R10">
        <v>5.5797749686569797E-4</v>
      </c>
      <c r="S10">
        <v>8.9356233103960892E-3</v>
      </c>
      <c r="T10">
        <v>1.1191309188150299E-2</v>
      </c>
      <c r="U10">
        <v>1.16946342534394E-2</v>
      </c>
      <c r="V10">
        <v>1.2550412523175699E-2</v>
      </c>
      <c r="W10">
        <v>1.52034649403317E-2</v>
      </c>
      <c r="X10">
        <v>2.18727566536468E-2</v>
      </c>
      <c r="Y10">
        <v>3.7773091170864699E-2</v>
      </c>
      <c r="Z10">
        <v>7.5202820906392104E-2</v>
      </c>
    </row>
    <row r="12" spans="1:26" x14ac:dyDescent="0.25">
      <c r="A12" t="s">
        <v>148</v>
      </c>
      <c r="O12" t="s">
        <v>151</v>
      </c>
    </row>
    <row r="13" spans="1:26" x14ac:dyDescent="0.25">
      <c r="A13">
        <v>-1299.47664581903</v>
      </c>
      <c r="B13">
        <v>-1299.1031492065399</v>
      </c>
      <c r="C13">
        <v>-1298.7308623159299</v>
      </c>
      <c r="D13">
        <v>-1298.35978563305</v>
      </c>
      <c r="E13">
        <v>-1297.98991964213</v>
      </c>
      <c r="F13">
        <v>-1297.6211907939701</v>
      </c>
      <c r="G13">
        <v>-1297.25359954127</v>
      </c>
      <c r="H13">
        <v>-1296.88722038593</v>
      </c>
      <c r="I13">
        <v>-1296.5219797458899</v>
      </c>
      <c r="J13">
        <v>-1296.1578780694499</v>
      </c>
      <c r="K13">
        <v>-1295.7948417248899</v>
      </c>
      <c r="L13">
        <v>-1295.07226308899</v>
      </c>
      <c r="O13">
        <v>576.90236680614203</v>
      </c>
      <c r="P13">
        <v>594.788048906433</v>
      </c>
      <c r="Q13">
        <v>611.34728583313097</v>
      </c>
      <c r="R13">
        <v>630.51160054625598</v>
      </c>
      <c r="S13">
        <v>659.63346511856503</v>
      </c>
      <c r="T13">
        <v>681.01765262296794</v>
      </c>
      <c r="U13">
        <v>690.88706577084599</v>
      </c>
      <c r="V13">
        <v>696.87689645545902</v>
      </c>
      <c r="W13">
        <v>702.15151612380396</v>
      </c>
      <c r="X13">
        <v>709.30098466185302</v>
      </c>
      <c r="Y13">
        <v>720.857353973302</v>
      </c>
      <c r="Z13">
        <v>739.51882457051499</v>
      </c>
    </row>
    <row r="14" spans="1:26" x14ac:dyDescent="0.25">
      <c r="A14">
        <v>-1075.9986520130501</v>
      </c>
      <c r="B14">
        <v>-1075.1227207284701</v>
      </c>
      <c r="C14">
        <v>-1074.24953781622</v>
      </c>
      <c r="D14">
        <v>-1073.3788865520301</v>
      </c>
      <c r="E14">
        <v>-1072.51088038788</v>
      </c>
      <c r="F14">
        <v>-1071.6454124996401</v>
      </c>
      <c r="G14">
        <v>-1070.78248614259</v>
      </c>
      <c r="H14">
        <v>-1069.9221045608101</v>
      </c>
      <c r="I14">
        <v>-1069.06438132576</v>
      </c>
      <c r="J14">
        <v>-1068.20898864334</v>
      </c>
      <c r="K14">
        <v>-1067.3562607398001</v>
      </c>
      <c r="L14">
        <v>-1065.65803903509</v>
      </c>
      <c r="O14">
        <v>360.63947733851899</v>
      </c>
      <c r="P14">
        <v>374.36802407891798</v>
      </c>
      <c r="Q14">
        <v>387.196704875156</v>
      </c>
      <c r="R14">
        <v>402.18032272411898</v>
      </c>
      <c r="S14">
        <v>425.21721032783699</v>
      </c>
      <c r="T14">
        <v>442.32847532273399</v>
      </c>
      <c r="U14">
        <v>450.27901770265998</v>
      </c>
      <c r="V14">
        <v>455.12017556599301</v>
      </c>
      <c r="W14">
        <v>459.39305955006301</v>
      </c>
      <c r="X14">
        <v>465.199133472982</v>
      </c>
      <c r="Y14">
        <v>474.61842267480199</v>
      </c>
      <c r="Z14">
        <v>489.91584340273999</v>
      </c>
    </row>
    <row r="15" spans="1:26" x14ac:dyDescent="0.25">
      <c r="A15">
        <v>-840.49330482627704</v>
      </c>
      <c r="B15">
        <v>-838.77491704304998</v>
      </c>
      <c r="C15">
        <v>-837.06150771384102</v>
      </c>
      <c r="D15">
        <v>-835.35344265570404</v>
      </c>
      <c r="E15">
        <v>-833.65037149286695</v>
      </c>
      <c r="F15">
        <v>-831.95212247586505</v>
      </c>
      <c r="G15">
        <v>-830.25906157125098</v>
      </c>
      <c r="H15">
        <v>-828.57083762609204</v>
      </c>
      <c r="I15">
        <v>-826.887637357426</v>
      </c>
      <c r="J15">
        <v>-825.20928860315303</v>
      </c>
      <c r="K15">
        <v>-823.53579852596704</v>
      </c>
      <c r="L15">
        <v>-820.20288351081604</v>
      </c>
      <c r="O15">
        <v>314.94032428569699</v>
      </c>
      <c r="P15">
        <v>328.101936922937</v>
      </c>
      <c r="Q15">
        <v>340.44634185531902</v>
      </c>
      <c r="R15">
        <v>354.91298470798802</v>
      </c>
      <c r="S15">
        <v>377.241539373595</v>
      </c>
      <c r="T15">
        <v>393.88289718219301</v>
      </c>
      <c r="U15">
        <v>401.628836192184</v>
      </c>
      <c r="V15">
        <v>406.34923278625098</v>
      </c>
      <c r="W15">
        <v>410.51778698968099</v>
      </c>
      <c r="X15">
        <v>416.18529990793502</v>
      </c>
      <c r="Y15">
        <v>425.38708598323001</v>
      </c>
      <c r="Z15">
        <v>440.34830862911798</v>
      </c>
    </row>
    <row r="16" spans="1:26" x14ac:dyDescent="0.25">
      <c r="A16">
        <v>-437.74623473656499</v>
      </c>
      <c r="B16">
        <v>-434.86512096258002</v>
      </c>
      <c r="C16">
        <v>-431.99292543213801</v>
      </c>
      <c r="D16">
        <v>-429.129394801079</v>
      </c>
      <c r="E16">
        <v>-426.27427524722202</v>
      </c>
      <c r="F16">
        <v>-423.42757857433003</v>
      </c>
      <c r="G16">
        <v>-420.58931654379302</v>
      </c>
      <c r="H16">
        <v>-417.75950087465401</v>
      </c>
      <c r="I16">
        <v>-414.93814324364399</v>
      </c>
      <c r="J16">
        <v>-412.12498875936501</v>
      </c>
      <c r="K16">
        <v>-409.31978206612899</v>
      </c>
      <c r="L16">
        <v>-403.734056219754</v>
      </c>
      <c r="O16">
        <v>272.248135435503</v>
      </c>
      <c r="P16">
        <v>285.17214169780601</v>
      </c>
      <c r="Q16">
        <v>297.325087110531</v>
      </c>
      <c r="R16">
        <v>311.60253372834001</v>
      </c>
      <c r="S16">
        <v>333.70560922764099</v>
      </c>
      <c r="T16">
        <v>350.22544136894902</v>
      </c>
      <c r="U16">
        <v>357.927011786565</v>
      </c>
      <c r="V16">
        <v>362.62393136850801</v>
      </c>
      <c r="W16">
        <v>366.77391503502798</v>
      </c>
      <c r="X16">
        <v>372.41933017762102</v>
      </c>
      <c r="Y16">
        <v>381.59265713110199</v>
      </c>
      <c r="Z16">
        <v>396.525985244666</v>
      </c>
    </row>
    <row r="17" spans="1:26" x14ac:dyDescent="0.25">
      <c r="A17">
        <v>-177.201282906134</v>
      </c>
      <c r="B17">
        <v>-174.105962395603</v>
      </c>
      <c r="C17">
        <v>-171.02032293752501</v>
      </c>
      <c r="D17">
        <v>-167.94409883974899</v>
      </c>
      <c r="E17">
        <v>-164.87730192290499</v>
      </c>
      <c r="F17">
        <v>-161.819665896483</v>
      </c>
      <c r="G17">
        <v>-158.77120219117299</v>
      </c>
      <c r="H17">
        <v>-155.73192219709301</v>
      </c>
      <c r="I17">
        <v>-152.701837263812</v>
      </c>
      <c r="J17">
        <v>-149.68068022816701</v>
      </c>
      <c r="K17">
        <v>-146.66846205844999</v>
      </c>
      <c r="L17">
        <v>-140.67032845512401</v>
      </c>
      <c r="O17">
        <v>298.03620802176403</v>
      </c>
      <c r="P17">
        <v>311.031180305634</v>
      </c>
      <c r="Q17">
        <v>323.25125076433397</v>
      </c>
      <c r="R17">
        <v>337.60688958182402</v>
      </c>
      <c r="S17">
        <v>359.82717364758901</v>
      </c>
      <c r="T17">
        <v>376.429910940073</v>
      </c>
      <c r="U17">
        <v>384.16842267490301</v>
      </c>
      <c r="V17">
        <v>388.887284121552</v>
      </c>
      <c r="W17">
        <v>393.05626725762301</v>
      </c>
      <c r="X17">
        <v>398.72692419669801</v>
      </c>
      <c r="Y17">
        <v>407.93972160400301</v>
      </c>
      <c r="Z17">
        <v>422.932992424053</v>
      </c>
    </row>
    <row r="18" spans="1:26" x14ac:dyDescent="0.25">
      <c r="A18">
        <v>722.72747420455096</v>
      </c>
      <c r="B18">
        <v>727.19904311027904</v>
      </c>
      <c r="C18">
        <v>731.65733511516703</v>
      </c>
      <c r="D18">
        <v>736.10196404931605</v>
      </c>
      <c r="E18">
        <v>740.53291113532498</v>
      </c>
      <c r="F18">
        <v>744.95089377450097</v>
      </c>
      <c r="G18">
        <v>749.35552600156495</v>
      </c>
      <c r="H18">
        <v>753.74678968138505</v>
      </c>
      <c r="I18">
        <v>758.12503523340604</v>
      </c>
      <c r="J18">
        <v>762.490613717918</v>
      </c>
      <c r="K18">
        <v>766.84313928435404</v>
      </c>
      <c r="L18">
        <v>775.51006912723403</v>
      </c>
      <c r="O18">
        <v>271.65095130489902</v>
      </c>
      <c r="P18">
        <v>284.33248465080999</v>
      </c>
      <c r="Q18">
        <v>296.277149382125</v>
      </c>
      <c r="R18">
        <v>310.33102260652402</v>
      </c>
      <c r="S18">
        <v>332.12569069606798</v>
      </c>
      <c r="T18">
        <v>348.439670186618</v>
      </c>
      <c r="U18">
        <v>356.05133334726099</v>
      </c>
      <c r="V18">
        <v>360.69511890163</v>
      </c>
      <c r="W18">
        <v>364.79916122134603</v>
      </c>
      <c r="X18">
        <v>370.38351404134602</v>
      </c>
      <c r="Y18">
        <v>379.46089996790698</v>
      </c>
      <c r="Z18">
        <v>394.24579642677099</v>
      </c>
    </row>
    <row r="19" spans="1:26" x14ac:dyDescent="0.25">
      <c r="A19">
        <v>865.96985037314505</v>
      </c>
      <c r="B19">
        <v>870.68372600627595</v>
      </c>
      <c r="C19">
        <v>875.38369607984396</v>
      </c>
      <c r="D19">
        <v>880.06899142233203</v>
      </c>
      <c r="E19">
        <v>884.74071847814901</v>
      </c>
      <c r="F19">
        <v>889.39810807032597</v>
      </c>
      <c r="G19">
        <v>894.04151682608301</v>
      </c>
      <c r="H19">
        <v>898.67092624447605</v>
      </c>
      <c r="I19">
        <v>903.287069728647</v>
      </c>
      <c r="J19">
        <v>907.88917764954499</v>
      </c>
      <c r="K19">
        <v>912.47798411373299</v>
      </c>
      <c r="L19">
        <v>921.61524672633197</v>
      </c>
      <c r="O19">
        <v>289.77519670954399</v>
      </c>
      <c r="P19">
        <v>302.68465528183998</v>
      </c>
      <c r="Q19">
        <v>314.82594530945198</v>
      </c>
      <c r="R19">
        <v>329.09078147832997</v>
      </c>
      <c r="S19">
        <v>351.17361571946799</v>
      </c>
      <c r="T19">
        <v>367.67565524294702</v>
      </c>
      <c r="U19">
        <v>375.36771707413402</v>
      </c>
      <c r="V19">
        <v>380.05838799022001</v>
      </c>
      <c r="W19">
        <v>384.20254433355302</v>
      </c>
      <c r="X19">
        <v>389.83954317621902</v>
      </c>
      <c r="Y19">
        <v>398.99790962034098</v>
      </c>
      <c r="Z19">
        <v>413.90317728486099</v>
      </c>
    </row>
    <row r="20" spans="1:26" x14ac:dyDescent="0.25">
      <c r="A20">
        <v>2451.6719380187201</v>
      </c>
      <c r="B20">
        <v>2458.2641237808298</v>
      </c>
      <c r="C20">
        <v>2464.8362881804601</v>
      </c>
      <c r="D20">
        <v>2471.38840608909</v>
      </c>
      <c r="E20">
        <v>2477.9199642255699</v>
      </c>
      <c r="F20">
        <v>2484.4319139670802</v>
      </c>
      <c r="G20">
        <v>2490.9237423979498</v>
      </c>
      <c r="H20">
        <v>2497.39591354088</v>
      </c>
      <c r="I20">
        <v>2503.8484032617498</v>
      </c>
      <c r="J20">
        <v>2510.2816766398</v>
      </c>
      <c r="K20">
        <v>2516.6957102410902</v>
      </c>
      <c r="L20">
        <v>2529.46694409156</v>
      </c>
      <c r="O20">
        <v>286.945455797477</v>
      </c>
      <c r="P20">
        <v>299.64170619241099</v>
      </c>
      <c r="Q20">
        <v>311.59362095857603</v>
      </c>
      <c r="R20">
        <v>325.648454309393</v>
      </c>
      <c r="S20">
        <v>347.42987373055303</v>
      </c>
      <c r="T20">
        <v>363.72328452868197</v>
      </c>
      <c r="U20">
        <v>371.32247064861201</v>
      </c>
      <c r="V20">
        <v>375.95778583509599</v>
      </c>
      <c r="W20">
        <v>380.05381494713799</v>
      </c>
      <c r="X20">
        <v>385.62648728118899</v>
      </c>
      <c r="Y20">
        <v>394.68302983743001</v>
      </c>
      <c r="Z20">
        <v>409.42926791629498</v>
      </c>
    </row>
    <row r="21" spans="1:26" x14ac:dyDescent="0.25">
      <c r="A21">
        <v>4356.6068159060096</v>
      </c>
      <c r="B21">
        <v>4365.3364385070099</v>
      </c>
      <c r="C21">
        <v>4374.0382887032301</v>
      </c>
      <c r="D21">
        <v>4382.712938396</v>
      </c>
      <c r="E21">
        <v>4391.3609604581598</v>
      </c>
      <c r="F21">
        <v>4399.9823232735798</v>
      </c>
      <c r="G21">
        <v>4408.5776010076997</v>
      </c>
      <c r="H21">
        <v>4417.1455511692002</v>
      </c>
      <c r="I21">
        <v>4425.6879601086202</v>
      </c>
      <c r="J21">
        <v>4434.2047979291101</v>
      </c>
      <c r="K21">
        <v>4442.69542835436</v>
      </c>
      <c r="L21">
        <v>4459.6003735656304</v>
      </c>
      <c r="O21">
        <v>283.350407441117</v>
      </c>
      <c r="P21">
        <v>296.01426534777698</v>
      </c>
      <c r="Q21">
        <v>307.93530443528903</v>
      </c>
      <c r="R21">
        <v>321.95336257040901</v>
      </c>
      <c r="S21">
        <v>343.676810685475</v>
      </c>
      <c r="T21">
        <v>359.92609338633503</v>
      </c>
      <c r="U21">
        <v>367.50447863350502</v>
      </c>
      <c r="V21">
        <v>372.12703786717799</v>
      </c>
      <c r="W21">
        <v>376.21175248856099</v>
      </c>
      <c r="X21">
        <v>381.76896751771</v>
      </c>
      <c r="Y21">
        <v>390.80023324286799</v>
      </c>
      <c r="Z21">
        <v>405.50490502982501</v>
      </c>
    </row>
    <row r="23" spans="1:26" x14ac:dyDescent="0.25">
      <c r="A23" t="s">
        <v>149</v>
      </c>
      <c r="O23" t="s">
        <v>152</v>
      </c>
    </row>
    <row r="24" spans="1:26" x14ac:dyDescent="0.25">
      <c r="A24">
        <v>6263.8702676046596</v>
      </c>
      <c r="B24">
        <v>7319.8370034490999</v>
      </c>
      <c r="C24">
        <v>8428.1954797520393</v>
      </c>
      <c r="D24">
        <v>9883.4337104588594</v>
      </c>
      <c r="E24">
        <v>12489.5556970694</v>
      </c>
      <c r="F24">
        <v>14740.7741516357</v>
      </c>
      <c r="G24">
        <v>15884.8193466585</v>
      </c>
      <c r="H24">
        <v>16613.1044673094</v>
      </c>
      <c r="I24">
        <v>17276.3804452119</v>
      </c>
      <c r="J24">
        <v>18209.4051769488</v>
      </c>
      <c r="K24">
        <v>19802.7651855554</v>
      </c>
      <c r="L24">
        <v>22607.821551983499</v>
      </c>
      <c r="O24">
        <v>16.042900085449201</v>
      </c>
      <c r="P24">
        <v>30.069900512695298</v>
      </c>
      <c r="Q24">
        <v>44.097000122070298</v>
      </c>
      <c r="R24">
        <v>58.124000549316399</v>
      </c>
      <c r="S24">
        <v>58.124000549316399</v>
      </c>
      <c r="T24">
        <v>72.1510009765625</v>
      </c>
      <c r="U24">
        <v>72.1510009765625</v>
      </c>
      <c r="V24">
        <v>86.177902221679702</v>
      </c>
      <c r="W24">
        <v>100.205001831055</v>
      </c>
    </row>
    <row r="25" spans="1:26" x14ac:dyDescent="0.25">
      <c r="A25">
        <v>1369.0369749052099</v>
      </c>
      <c r="B25">
        <v>1582.9193902207701</v>
      </c>
      <c r="C25">
        <v>1790.7097477813099</v>
      </c>
      <c r="D25">
        <v>2045.1729875353999</v>
      </c>
      <c r="E25">
        <v>2465.2938390563399</v>
      </c>
      <c r="F25">
        <v>2802.0821654884899</v>
      </c>
      <c r="G25">
        <v>2965.81706403718</v>
      </c>
      <c r="H25">
        <v>3067.5883961706099</v>
      </c>
      <c r="I25">
        <v>3158.9565132961998</v>
      </c>
      <c r="J25">
        <v>3286.26535582818</v>
      </c>
      <c r="K25">
        <v>3500.3608630108502</v>
      </c>
      <c r="L25">
        <v>3865.9452344134402</v>
      </c>
    </row>
    <row r="26" spans="1:26" x14ac:dyDescent="0.25">
      <c r="A26">
        <v>269.95264768648298</v>
      </c>
      <c r="B26">
        <v>575.94119889317199</v>
      </c>
      <c r="C26">
        <v>831.84246653238699</v>
      </c>
      <c r="D26">
        <v>1113.73327309309</v>
      </c>
      <c r="E26">
        <v>1533.50365636786</v>
      </c>
      <c r="F26">
        <v>1842.0804172047499</v>
      </c>
      <c r="G26">
        <v>1984.7179788265701</v>
      </c>
      <c r="H26">
        <v>2070.9493826283001</v>
      </c>
      <c r="I26">
        <v>2147.0771833966801</v>
      </c>
      <c r="J26">
        <v>2252.02324786279</v>
      </c>
      <c r="K26">
        <v>2425.4262334806099</v>
      </c>
      <c r="L26">
        <v>2710.7344559575899</v>
      </c>
      <c r="O26" t="s">
        <v>153</v>
      </c>
    </row>
    <row r="27" spans="1:26" x14ac:dyDescent="0.25">
      <c r="A27">
        <v>7618.7027232011296</v>
      </c>
      <c r="B27">
        <v>-2798.2808229074099</v>
      </c>
      <c r="C27">
        <v>-869.05946901602204</v>
      </c>
      <c r="D27">
        <v>-82.149353105680802</v>
      </c>
      <c r="E27">
        <v>634.04357463124904</v>
      </c>
      <c r="F27">
        <v>1054.9257746118101</v>
      </c>
      <c r="G27">
        <v>1235.21838247286</v>
      </c>
      <c r="H27">
        <v>1340.8764372120399</v>
      </c>
      <c r="I27">
        <v>1432.5052144893</v>
      </c>
      <c r="J27">
        <v>1557.21591587991</v>
      </c>
      <c r="K27">
        <v>1759.6146229620799</v>
      </c>
      <c r="L27">
        <v>2082.6578643159401</v>
      </c>
      <c r="O27" s="14">
        <f>O2*O13*O$24</f>
        <v>622.55220994432102</v>
      </c>
      <c r="P27" s="14">
        <f>P2*P13*P$24</f>
        <v>700.69586450833867</v>
      </c>
      <c r="Q27" s="14">
        <f>Q2*Q13*Q$24</f>
        <v>808.11050267610847</v>
      </c>
      <c r="R27" s="14">
        <f>R2*R13*R$24</f>
        <v>921.44143833056501</v>
      </c>
      <c r="S27" s="14">
        <f t="shared" ref="S27:W27" si="0">S2*S13*S$24</f>
        <v>776.34518669370857</v>
      </c>
      <c r="T27" s="14">
        <f t="shared" si="0"/>
        <v>6.9015987832853174</v>
      </c>
      <c r="U27" s="14">
        <f t="shared" si="0"/>
        <v>4.35031420050115E-2</v>
      </c>
      <c r="V27" s="14">
        <f t="shared" si="0"/>
        <v>3.2496431691437085E-4</v>
      </c>
      <c r="W27" s="14">
        <f t="shared" si="0"/>
        <v>2.4982835275868282E-6</v>
      </c>
      <c r="X27" s="14">
        <f>X2*X13*X$24</f>
        <v>0</v>
      </c>
      <c r="Y27" s="14">
        <f t="shared" ref="Y27:Z27" si="1">Y2*Y13*Y$24</f>
        <v>0</v>
      </c>
      <c r="Z27" s="14">
        <f t="shared" si="1"/>
        <v>0</v>
      </c>
    </row>
    <row r="28" spans="1:26" x14ac:dyDescent="0.25">
      <c r="A28">
        <v>984.71654806750098</v>
      </c>
      <c r="B28">
        <v>3026.16076332385</v>
      </c>
      <c r="C28">
        <v>-13841.694732059799</v>
      </c>
      <c r="D28">
        <v>-1542.9924975753399</v>
      </c>
      <c r="E28">
        <v>-35.080797537678897</v>
      </c>
      <c r="F28">
        <v>522.442577052057</v>
      </c>
      <c r="G28">
        <v>736.58258935287802</v>
      </c>
      <c r="H28">
        <v>857.73730176100503</v>
      </c>
      <c r="I28">
        <v>960.77318578164295</v>
      </c>
      <c r="J28">
        <v>1098.69191359102</v>
      </c>
      <c r="K28">
        <v>1317.9201794062801</v>
      </c>
      <c r="L28">
        <v>1658.5308180249001</v>
      </c>
      <c r="O28" s="14">
        <f>O3*O14*$P24</f>
        <v>1433.3979490706713</v>
      </c>
      <c r="P28" s="14">
        <f>P3*P14*$P24</f>
        <v>916.65527616415227</v>
      </c>
      <c r="Q28" s="14">
        <f t="shared" ref="Q28:W28" si="2">Q3*Q14*$P24</f>
        <v>721.61291578164628</v>
      </c>
      <c r="R28" s="14">
        <f t="shared" si="2"/>
        <v>630.27470421116425</v>
      </c>
      <c r="S28" s="14">
        <f t="shared" si="2"/>
        <v>556.79030810989741</v>
      </c>
      <c r="T28" s="14">
        <f t="shared" si="2"/>
        <v>31.648175421675301</v>
      </c>
      <c r="U28" s="14">
        <f t="shared" si="2"/>
        <v>1.4322205440937776</v>
      </c>
      <c r="V28" s="14">
        <f t="shared" si="2"/>
        <v>6.0082419863525034E-2</v>
      </c>
      <c r="W28" s="14">
        <f t="shared" si="2"/>
        <v>2.5238872287382244E-3</v>
      </c>
      <c r="X28" s="14">
        <f>X3*X14*$P24</f>
        <v>1.1125211713067587E-4</v>
      </c>
      <c r="Y28" s="14">
        <f t="shared" ref="Y28:Z28" si="3">Y3*Y14*$P24</f>
        <v>5.373670730667347E-6</v>
      </c>
      <c r="Z28" s="14">
        <f t="shared" si="3"/>
        <v>3.1733365193847577E-7</v>
      </c>
    </row>
    <row r="29" spans="1:26" x14ac:dyDescent="0.25">
      <c r="A29">
        <v>-1175.74384510965</v>
      </c>
      <c r="B29">
        <v>-812.43747225009304</v>
      </c>
      <c r="C29">
        <v>-432.97430594222999</v>
      </c>
      <c r="D29">
        <v>109.47106641033</v>
      </c>
      <c r="E29">
        <v>1728.6820117928301</v>
      </c>
      <c r="F29">
        <v>35433.566615344003</v>
      </c>
      <c r="G29">
        <v>-5291.4331794249101</v>
      </c>
      <c r="H29">
        <v>-2954.5590381810398</v>
      </c>
      <c r="I29">
        <v>-2012.55360439476</v>
      </c>
      <c r="J29">
        <v>-1254.8606045530901</v>
      </c>
      <c r="K29">
        <v>-521.97622287602496</v>
      </c>
      <c r="L29">
        <v>198.71462825206299</v>
      </c>
      <c r="O29" s="14">
        <f>O4*O15*$Q24</f>
        <v>2722.8195355920393</v>
      </c>
      <c r="P29" s="14">
        <f>P4*P15*$Q24</f>
        <v>2088.8320953999159</v>
      </c>
      <c r="Q29" s="14">
        <f t="shared" ref="Q29:W29" si="4">Q4*Q15*$Q24</f>
        <v>1664.8126056619742</v>
      </c>
      <c r="R29" s="14">
        <f t="shared" si="4"/>
        <v>1423.7064373671235</v>
      </c>
      <c r="S29" s="14">
        <f t="shared" si="4"/>
        <v>1259.4766142329145</v>
      </c>
      <c r="T29" s="14">
        <f t="shared" si="4"/>
        <v>277.54611234251229</v>
      </c>
      <c r="U29" s="14">
        <f t="shared" si="4"/>
        <v>45.71156574616321</v>
      </c>
      <c r="V29" s="14">
        <f t="shared" si="4"/>
        <v>6.6850299962883559</v>
      </c>
      <c r="W29" s="14">
        <f t="shared" si="4"/>
        <v>0.9457089109392206</v>
      </c>
      <c r="X29" s="14">
        <f>X4*X15*$Q24</f>
        <v>0.13645967843342835</v>
      </c>
      <c r="Y29" s="14">
        <f t="shared" ref="Y29:Z29" si="5">Y4*Y15*$Q24</f>
        <v>2.0994829467351116E-2</v>
      </c>
      <c r="Z29" s="14">
        <f t="shared" si="5"/>
        <v>3.7090861743730224E-3</v>
      </c>
    </row>
    <row r="30" spans="1:26" x14ac:dyDescent="0.25">
      <c r="A30">
        <v>-1426.6501101710501</v>
      </c>
      <c r="B30">
        <v>-1066.56985929345</v>
      </c>
      <c r="C30">
        <v>-700.52039080006398</v>
      </c>
      <c r="D30">
        <v>-204.93560939492701</v>
      </c>
      <c r="E30">
        <v>969.57036884329398</v>
      </c>
      <c r="F30">
        <v>4002.2664233426999</v>
      </c>
      <c r="G30">
        <v>23873.666641700602</v>
      </c>
      <c r="H30">
        <v>-12876.3439024571</v>
      </c>
      <c r="I30">
        <v>-5306.6646383215002</v>
      </c>
      <c r="J30">
        <v>-2736.82784761947</v>
      </c>
      <c r="K30">
        <v>-1236.1555617849799</v>
      </c>
      <c r="L30">
        <v>-191.44853427055699</v>
      </c>
      <c r="O30" s="14">
        <f>O5*O16*$R24</f>
        <v>4106.4760037358546</v>
      </c>
      <c r="P30" s="14">
        <f>P5*P16*$R24</f>
        <v>4450.8820095451902</v>
      </c>
      <c r="Q30" s="14">
        <f t="shared" ref="Q30:W30" si="6">Q5*Q16*$R24</f>
        <v>4142.887854821136</v>
      </c>
      <c r="R30" s="14">
        <f t="shared" si="6"/>
        <v>3575.5116948536656</v>
      </c>
      <c r="S30" s="14">
        <f t="shared" si="6"/>
        <v>2988.5961824296228</v>
      </c>
      <c r="T30" s="14">
        <f t="shared" si="6"/>
        <v>1766.0874827575269</v>
      </c>
      <c r="U30" s="14">
        <f t="shared" si="6"/>
        <v>748.21730013938316</v>
      </c>
      <c r="V30" s="14">
        <f t="shared" si="6"/>
        <v>273.6560721560391</v>
      </c>
      <c r="W30" s="14">
        <f t="shared" si="6"/>
        <v>94.576140052948972</v>
      </c>
      <c r="X30" s="14">
        <f>X5*X16*$R24</f>
        <v>32.590766593466888</v>
      </c>
      <c r="Y30" s="14">
        <f t="shared" ref="Y30:Z30" si="7">Y5*Y16*$R24</f>
        <v>11.589594603288827</v>
      </c>
      <c r="Z30" s="14">
        <f t="shared" si="7"/>
        <v>4.3825832230630191</v>
      </c>
    </row>
    <row r="31" spans="1:26" x14ac:dyDescent="0.25">
      <c r="A31">
        <v>-3696.4450039411599</v>
      </c>
      <c r="B31">
        <v>-3346.4189165693901</v>
      </c>
      <c r="C31">
        <v>-3014.9219580313002</v>
      </c>
      <c r="D31">
        <v>-2618.4952248033401</v>
      </c>
      <c r="E31">
        <v>-1980.7905085217301</v>
      </c>
      <c r="F31">
        <v>-1480.9942723208001</v>
      </c>
      <c r="G31">
        <v>-1241.5298245547399</v>
      </c>
      <c r="H31">
        <v>-1094.7393421169299</v>
      </c>
      <c r="I31">
        <v>-962.51757643214899</v>
      </c>
      <c r="J31">
        <v>-771.01783000445005</v>
      </c>
      <c r="K31">
        <v>-426.089099929052</v>
      </c>
      <c r="L31">
        <v>255.85986679544101</v>
      </c>
      <c r="O31" s="14">
        <f>O6*O17*$S24</f>
        <v>5580.6104755433234</v>
      </c>
      <c r="P31" s="14">
        <f>P6*P17*$S24</f>
        <v>7307.2906119910094</v>
      </c>
      <c r="Q31" s="14">
        <f t="shared" ref="Q31:W31" si="8">Q6*Q17*$S24</f>
        <v>7832.5914607456543</v>
      </c>
      <c r="R31" s="14">
        <f t="shared" si="8"/>
        <v>7273.0186351632319</v>
      </c>
      <c r="S31" s="14">
        <f t="shared" si="8"/>
        <v>6063.7063722403273</v>
      </c>
      <c r="T31" s="14">
        <f t="shared" si="8"/>
        <v>5052.5289172136872</v>
      </c>
      <c r="U31" s="14">
        <f t="shared" si="8"/>
        <v>2967.5736038853033</v>
      </c>
      <c r="V31" s="14">
        <f t="shared" si="8"/>
        <v>1485.1375203242317</v>
      </c>
      <c r="W31" s="14">
        <f t="shared" si="8"/>
        <v>693.64281000346739</v>
      </c>
      <c r="X31" s="14">
        <f>X6*X17*$S24</f>
        <v>318.58737342736231</v>
      </c>
      <c r="Y31" s="14">
        <f t="shared" ref="Y31:Z31" si="9">Y6*Y17*$S24</f>
        <v>148.08828611950818</v>
      </c>
      <c r="Z31" s="14">
        <f t="shared" si="9"/>
        <v>70.805252476003275</v>
      </c>
    </row>
    <row r="32" spans="1:26" x14ac:dyDescent="0.25">
      <c r="A32">
        <v>-6200.6347064703996</v>
      </c>
      <c r="B32">
        <v>-5819.4122755183298</v>
      </c>
      <c r="C32">
        <v>-5461.6578298621698</v>
      </c>
      <c r="D32">
        <v>-5038.9966371534802</v>
      </c>
      <c r="E32">
        <v>-4376.2429038735199</v>
      </c>
      <c r="F32">
        <v>-3880.7050042841502</v>
      </c>
      <c r="G32">
        <v>-3654.5914422739002</v>
      </c>
      <c r="H32">
        <v>-3520.7817566960898</v>
      </c>
      <c r="I32">
        <v>-3403.56994799207</v>
      </c>
      <c r="J32">
        <v>-3239.2279649768998</v>
      </c>
      <c r="K32">
        <v>-2962.8579413668699</v>
      </c>
      <c r="L32">
        <v>-2510.7919154278902</v>
      </c>
      <c r="O32" s="14">
        <f>O7*O18*$T24</f>
        <v>304.33369056957292</v>
      </c>
      <c r="P32" s="14">
        <f>P7*P18*$T24</f>
        <v>841.23017723844771</v>
      </c>
      <c r="Q32" s="14">
        <f t="shared" ref="Q32:W32" si="10">Q7*Q18*$T24</f>
        <v>1897.8488142424862</v>
      </c>
      <c r="R32" s="14">
        <f t="shared" si="10"/>
        <v>3522.9665939901051</v>
      </c>
      <c r="S32" s="14">
        <f t="shared" si="10"/>
        <v>5328.9949618309302</v>
      </c>
      <c r="T32" s="14">
        <f t="shared" si="10"/>
        <v>9194.2852162826111</v>
      </c>
      <c r="U32" s="14">
        <f t="shared" si="10"/>
        <v>11727.288740471156</v>
      </c>
      <c r="V32" s="14">
        <f t="shared" si="10"/>
        <v>12891.604803140477</v>
      </c>
      <c r="W32" s="14">
        <f t="shared" si="10"/>
        <v>13068.503737762932</v>
      </c>
      <c r="X32" s="14">
        <f>X7*X18*$T24</f>
        <v>12655.771029487272</v>
      </c>
      <c r="Y32" s="14">
        <f t="shared" ref="Y32:Z32" si="11">Y7*Y18*$T24</f>
        <v>11821.652766136611</v>
      </c>
      <c r="Z32" s="14">
        <f t="shared" si="11"/>
        <v>10528.167763136838</v>
      </c>
    </row>
    <row r="33" spans="1:26" x14ac:dyDescent="0.25">
      <c r="O33" s="14">
        <f>O8*O19*$U24</f>
        <v>152.78282656631421</v>
      </c>
      <c r="P33" s="14">
        <f>P8*P19*$U24</f>
        <v>463.20858474251048</v>
      </c>
      <c r="Q33" s="14">
        <f t="shared" ref="Q33:W33" si="12">Q8*Q19*$U24</f>
        <v>1160.1996884144132</v>
      </c>
      <c r="R33" s="14">
        <f t="shared" si="12"/>
        <v>2405.3039731656509</v>
      </c>
      <c r="S33" s="14">
        <f t="shared" si="12"/>
        <v>4070.685588677879</v>
      </c>
      <c r="T33" s="14">
        <f t="shared" si="12"/>
        <v>6790.6850062734002</v>
      </c>
      <c r="U33" s="14">
        <f t="shared" si="12"/>
        <v>8844.4364916852501</v>
      </c>
      <c r="V33" s="14">
        <f t="shared" si="12"/>
        <v>10273.92932134916</v>
      </c>
      <c r="W33" s="14">
        <f t="shared" si="12"/>
        <v>11214.369191048383</v>
      </c>
      <c r="X33" s="14">
        <f>X8*X19*$U24</f>
        <v>11796.747991036094</v>
      </c>
      <c r="Y33" s="14">
        <f t="shared" ref="Y33:Z33" si="13">Y8*Y19*$U24</f>
        <v>11991.540420271838</v>
      </c>
      <c r="Z33" s="14">
        <f t="shared" si="13"/>
        <v>11576.192397275479</v>
      </c>
    </row>
    <row r="34" spans="1:26" x14ac:dyDescent="0.25">
      <c r="A34" t="s">
        <v>150</v>
      </c>
      <c r="O34" s="14">
        <f>O9*O20*$V24</f>
        <v>0.20688044742274947</v>
      </c>
      <c r="P34" s="14">
        <f>P9*P20*$V24</f>
        <v>2.0532204236544351</v>
      </c>
      <c r="Q34" s="14">
        <f t="shared" ref="Q34:W34" si="14">Q9*Q20*$V24</f>
        <v>17.764547713710154</v>
      </c>
      <c r="R34" s="14">
        <f t="shared" si="14"/>
        <v>126.87028207391371</v>
      </c>
      <c r="S34" s="14">
        <f t="shared" si="14"/>
        <v>733.83874962116192</v>
      </c>
      <c r="T34" s="14">
        <f t="shared" si="14"/>
        <v>969.43232612887948</v>
      </c>
      <c r="U34" s="14">
        <f t="shared" si="14"/>
        <v>1077.9187977301654</v>
      </c>
      <c r="V34" s="14">
        <f t="shared" si="14"/>
        <v>1242.6952207316767</v>
      </c>
      <c r="W34" s="14">
        <f t="shared" si="14"/>
        <v>1601.0642186652415</v>
      </c>
      <c r="X34" s="14">
        <f>X9*X20*$V24</f>
        <v>2322.3106385023721</v>
      </c>
      <c r="Y34" s="14">
        <f t="shared" ref="Y34:Z34" si="15">Y9*Y20*$V24</f>
        <v>3643.6859941178232</v>
      </c>
      <c r="Z34" s="14">
        <f t="shared" si="15"/>
        <v>5785.4555834543089</v>
      </c>
    </row>
    <row r="35" spans="1:26" x14ac:dyDescent="0.25">
      <c r="A35">
        <v>-782.925909841151</v>
      </c>
      <c r="B35">
        <v>-2567.94839626155</v>
      </c>
      <c r="C35">
        <v>-4251.2733576319497</v>
      </c>
      <c r="D35">
        <v>-5230.4913195854397</v>
      </c>
      <c r="E35">
        <v>-6017.6578388620501</v>
      </c>
      <c r="F35">
        <v>-7155.0313880022404</v>
      </c>
      <c r="G35">
        <v>-7494.6618566940297</v>
      </c>
      <c r="H35">
        <v>-8860.4245629270499</v>
      </c>
      <c r="I35">
        <v>-9838.2905069587505</v>
      </c>
      <c r="O35" s="14">
        <f>O10*O21*$W24</f>
        <v>1.0370050706824368E-3</v>
      </c>
      <c r="P35" s="14">
        <f>P10*P21*$W24</f>
        <v>3.1608246477583812E-2</v>
      </c>
      <c r="Q35" s="14">
        <f t="shared" ref="Q35:W35" si="16">Q10*Q21*$W24</f>
        <v>0.84030950580012986</v>
      </c>
      <c r="R35" s="14">
        <f t="shared" si="16"/>
        <v>18.001100224316531</v>
      </c>
      <c r="S35" s="14">
        <f t="shared" si="16"/>
        <v>307.7262058402448</v>
      </c>
      <c r="T35" s="14">
        <f t="shared" si="16"/>
        <v>403.63017603269759</v>
      </c>
      <c r="U35" s="14">
        <f t="shared" si="16"/>
        <v>430.6641095266861</v>
      </c>
      <c r="V35" s="14">
        <f t="shared" si="16"/>
        <v>467.99221348414801</v>
      </c>
      <c r="W35" s="14">
        <f t="shared" si="16"/>
        <v>573.14477243194995</v>
      </c>
      <c r="X35" s="14">
        <f>X10*X21*$W24</f>
        <v>836.74580737632527</v>
      </c>
      <c r="Y35" s="14">
        <f t="shared" ref="Y35" si="17">Y10*Y21*$W24</f>
        <v>1479.1994662495238</v>
      </c>
      <c r="Z35" s="14">
        <f>Z10*Z21*$W24</f>
        <v>3055.762828914048</v>
      </c>
    </row>
    <row r="36" spans="1:26" x14ac:dyDescent="0.25">
      <c r="O36" s="26">
        <f>SUM(O27:O35)</f>
        <v>14923.180608474588</v>
      </c>
      <c r="P36" s="26">
        <f t="shared" ref="P36:W36" si="18">SUM(P27:P35)</f>
        <v>16770.879448259697</v>
      </c>
      <c r="Q36" s="26">
        <f t="shared" si="18"/>
        <v>18246.668699562924</v>
      </c>
      <c r="R36" s="26">
        <f t="shared" si="18"/>
        <v>19897.094859379733</v>
      </c>
      <c r="S36" s="26">
        <f t="shared" si="18"/>
        <v>22086.160169676685</v>
      </c>
      <c r="T36" s="26">
        <f t="shared" si="18"/>
        <v>24492.745011236275</v>
      </c>
      <c r="U36" s="26">
        <f t="shared" si="18"/>
        <v>25843.286332870208</v>
      </c>
      <c r="V36" s="26">
        <f t="shared" si="18"/>
        <v>26641.760588566201</v>
      </c>
      <c r="W36" s="26">
        <f t="shared" si="18"/>
        <v>27246.249105261377</v>
      </c>
      <c r="X36" s="26">
        <f>SUM(X27:X35)</f>
        <v>27962.890177353445</v>
      </c>
      <c r="Y36" s="26">
        <f t="shared" ref="Y36" si="19">SUM(Y27:Y35)</f>
        <v>29095.777527701728</v>
      </c>
      <c r="Z36" s="26">
        <f t="shared" ref="Z36" si="20">SUM(Z27:Z35)</f>
        <v>31020.77011788325</v>
      </c>
    </row>
    <row r="37" spans="1:26" x14ac:dyDescent="0.25">
      <c r="A37" t="s">
        <v>139</v>
      </c>
      <c r="O37">
        <v>14923.1806084746</v>
      </c>
      <c r="P37">
        <v>16444.018998998199</v>
      </c>
      <c r="Q37">
        <v>17732.556337725098</v>
      </c>
      <c r="R37">
        <v>19229.9819736268</v>
      </c>
      <c r="S37">
        <v>21524.095282760001</v>
      </c>
      <c r="T37">
        <v>24487.377994900999</v>
      </c>
      <c r="U37">
        <v>25843.252502727199</v>
      </c>
      <c r="V37">
        <v>26641.7603240973</v>
      </c>
      <c r="W37">
        <v>27246.2491031631</v>
      </c>
      <c r="X37">
        <v>27962.890177356301</v>
      </c>
      <c r="Y37">
        <v>29095.777527701801</v>
      </c>
      <c r="Z37">
        <v>31020.770117883301</v>
      </c>
    </row>
    <row r="38" spans="1:26" x14ac:dyDescent="0.25">
      <c r="A38" s="4">
        <v>-74900</v>
      </c>
      <c r="B38" s="4">
        <v>-84738</v>
      </c>
      <c r="C38" s="4">
        <v>-103890</v>
      </c>
      <c r="D38" s="4">
        <v>-134590</v>
      </c>
      <c r="E38" s="4">
        <v>-126190</v>
      </c>
      <c r="F38" s="4">
        <v>-154590</v>
      </c>
      <c r="G38" s="4">
        <v>-146490</v>
      </c>
      <c r="H38" s="4">
        <v>-167290</v>
      </c>
      <c r="I38" s="4">
        <v>-187890</v>
      </c>
      <c r="O38" s="14">
        <f>O36-O37</f>
        <v>0</v>
      </c>
      <c r="P38" s="14">
        <f t="shared" ref="P38:Z38" si="21">P36-P37</f>
        <v>326.86044926149771</v>
      </c>
      <c r="Q38" s="14">
        <f t="shared" si="21"/>
        <v>514.11236183782603</v>
      </c>
      <c r="R38" s="14">
        <f t="shared" si="21"/>
        <v>667.11288575293293</v>
      </c>
      <c r="S38" s="14">
        <f t="shared" si="21"/>
        <v>562.06488691668346</v>
      </c>
      <c r="T38" s="14">
        <f t="shared" si="21"/>
        <v>5.3670163352762756</v>
      </c>
      <c r="U38" s="14">
        <f t="shared" si="21"/>
        <v>3.3830143009254243E-2</v>
      </c>
      <c r="V38" s="14">
        <f t="shared" si="21"/>
        <v>2.6446890115039423E-4</v>
      </c>
      <c r="W38" s="14">
        <f t="shared" si="21"/>
        <v>2.0982770365662873E-6</v>
      </c>
      <c r="X38" s="14">
        <f t="shared" si="21"/>
        <v>-2.8558133635669947E-9</v>
      </c>
      <c r="Y38" s="14">
        <f t="shared" si="21"/>
        <v>-7.2759576141834259E-11</v>
      </c>
      <c r="Z38" s="14">
        <f t="shared" si="21"/>
        <v>-5.0931703299283981E-11</v>
      </c>
    </row>
    <row r="40" spans="1:26" x14ac:dyDescent="0.25">
      <c r="A40" t="s">
        <v>154</v>
      </c>
    </row>
    <row r="41" spans="1:26" x14ac:dyDescent="0.25">
      <c r="A41" s="14">
        <f>($A38+(A13+A24-$A35)*4.1868)*A2</f>
        <v>-25.958128184307942</v>
      </c>
      <c r="B41" s="14">
        <f t="shared" ref="B41:L41" si="22">($A38+(B13+B24-$A35)*4.1868)*B2</f>
        <v>-12.457110917924572</v>
      </c>
      <c r="C41" s="14">
        <f t="shared" si="22"/>
        <v>-7.849909185232705</v>
      </c>
      <c r="D41" s="14">
        <f t="shared" si="22"/>
        <v>-5.1048444650466109</v>
      </c>
      <c r="E41" s="14">
        <f t="shared" si="22"/>
        <v>-2.4877059269634949</v>
      </c>
      <c r="F41" s="14">
        <f t="shared" si="22"/>
        <v>-9.7549773179347841E-3</v>
      </c>
      <c r="G41" s="14">
        <f t="shared" si="22"/>
        <v>-4.0135328276808082E-5</v>
      </c>
      <c r="H41" s="14">
        <f t="shared" si="22"/>
        <v>-1.7326696692975937E-7</v>
      </c>
      <c r="I41" s="14">
        <f t="shared" si="22"/>
        <v>-7.0330653105085446E-10</v>
      </c>
      <c r="J41" s="14">
        <f t="shared" si="22"/>
        <v>-8.4498468455776368E-13</v>
      </c>
      <c r="K41" s="14">
        <f t="shared" si="22"/>
        <v>4.7504233499025893E-14</v>
      </c>
      <c r="L41" s="14">
        <f t="shared" si="22"/>
        <v>1.3767169201601234E-15</v>
      </c>
      <c r="O41">
        <v>1</v>
      </c>
      <c r="P41">
        <v>0</v>
      </c>
    </row>
    <row r="42" spans="1:26" x14ac:dyDescent="0.25">
      <c r="A42" s="14">
        <f>($B38+(A14+A25-$B35)*4.1868)*A3</f>
        <v>-757.32168849035975</v>
      </c>
      <c r="B42" s="14">
        <f t="shared" ref="B42:L42" si="23">($B38+(B14+B25-$B35)*4.1868)*B3</f>
        <v>-384.19506324013167</v>
      </c>
      <c r="C42" s="14">
        <f t="shared" si="23"/>
        <v>-246.76600516998153</v>
      </c>
      <c r="D42" s="14">
        <f t="shared" si="23"/>
        <v>-172.15085971269818</v>
      </c>
      <c r="E42" s="14">
        <f t="shared" si="23"/>
        <v>-110.08430962688399</v>
      </c>
      <c r="F42" s="14">
        <f t="shared" si="23"/>
        <v>-5.0092794033254018</v>
      </c>
      <c r="G42" s="14">
        <f t="shared" si="23"/>
        <v>-0.20575223381605756</v>
      </c>
      <c r="H42" s="14">
        <f t="shared" si="23"/>
        <v>-8.1599272349974789E-3</v>
      </c>
      <c r="I42" s="14">
        <f t="shared" si="23"/>
        <v>-3.2658125398064695E-4</v>
      </c>
      <c r="J42" s="14">
        <f t="shared" si="23"/>
        <v>-1.3471918948113851E-5</v>
      </c>
      <c r="K42" s="14">
        <f t="shared" si="23"/>
        <v>-5.8412730132228511E-7</v>
      </c>
      <c r="L42" s="14">
        <f t="shared" si="23"/>
        <v>-2.9151207917854974E-8</v>
      </c>
      <c r="O42">
        <v>2</v>
      </c>
      <c r="P42">
        <f>P41+1/$O$52</f>
        <v>8.3333333333333329E-2</v>
      </c>
    </row>
    <row r="43" spans="1:26" x14ac:dyDescent="0.25">
      <c r="A43" s="14">
        <f>($C38+(A15+A26-$C35)*4.1868)*A4</f>
        <v>-6285.8694289256755</v>
      </c>
      <c r="B43" s="14">
        <f t="shared" ref="B43:L43" si="24">($C38+(B15+B26-$C35)*4.1868)*B4</f>
        <v>-3616.5841468551816</v>
      </c>
      <c r="C43" s="14">
        <f t="shared" si="24"/>
        <v>-2243.2806215403325</v>
      </c>
      <c r="D43" s="14">
        <f t="shared" si="24"/>
        <v>-1457.6510574028971</v>
      </c>
      <c r="E43" s="14">
        <f t="shared" si="24"/>
        <v>-872.61702095264604</v>
      </c>
      <c r="F43" s="14">
        <f t="shared" si="24"/>
        <v>-147.39439198981094</v>
      </c>
      <c r="G43" s="14">
        <f t="shared" si="24"/>
        <v>-21.630949994872893</v>
      </c>
      <c r="H43" s="14">
        <f t="shared" si="24"/>
        <v>-2.9587934021210005</v>
      </c>
      <c r="I43" s="14">
        <f t="shared" si="24"/>
        <v>-0.39518108453922474</v>
      </c>
      <c r="J43" s="14">
        <f t="shared" si="24"/>
        <v>-5.2732384744609236E-2</v>
      </c>
      <c r="K43" s="14">
        <f t="shared" si="24"/>
        <v>-7.1520008800094693E-3</v>
      </c>
      <c r="L43" s="14">
        <f t="shared" si="24"/>
        <v>-1.0399864327378179E-3</v>
      </c>
      <c r="O43">
        <v>3</v>
      </c>
      <c r="P43">
        <f t="shared" ref="P43:P51" si="25">P42+1/$O$52</f>
        <v>0.16666666666666666</v>
      </c>
    </row>
    <row r="44" spans="1:26" x14ac:dyDescent="0.25">
      <c r="A44" s="14">
        <f>($D38+(A16+A27-$D35)*4.1868)*A5</f>
        <v>-23151.870084459559</v>
      </c>
      <c r="B44" s="14">
        <f t="shared" ref="B44:L44" si="26">($D38+(B16+B27-$D35)*4.1868)*B5</f>
        <v>-28111.298462770039</v>
      </c>
      <c r="C44" s="14">
        <f t="shared" si="26"/>
        <v>-18682.546882670631</v>
      </c>
      <c r="D44" s="14">
        <f t="shared" si="26"/>
        <v>-11656.528344474928</v>
      </c>
      <c r="E44" s="14">
        <f t="shared" si="26"/>
        <v>-6240.0720769349655</v>
      </c>
      <c r="F44" s="14">
        <f t="shared" si="26"/>
        <v>-2732.6967621306849</v>
      </c>
      <c r="G44" s="14">
        <f t="shared" si="26"/>
        <v>-1016.9491542433353</v>
      </c>
      <c r="H44" s="14">
        <f t="shared" si="26"/>
        <v>-344.99694324307228</v>
      </c>
      <c r="I44" s="14">
        <f t="shared" si="26"/>
        <v>-111.76700203326946</v>
      </c>
      <c r="J44" s="14">
        <f t="shared" si="26"/>
        <v>-35.283455005154316</v>
      </c>
      <c r="K44" s="14">
        <f t="shared" si="26"/>
        <v>-10.900713518255387</v>
      </c>
      <c r="L44" s="14">
        <f t="shared" si="26"/>
        <v>-3.3191221331518945</v>
      </c>
      <c r="O44">
        <v>4</v>
      </c>
      <c r="P44">
        <f t="shared" si="25"/>
        <v>0.25</v>
      </c>
    </row>
    <row r="45" spans="1:26" x14ac:dyDescent="0.25">
      <c r="A45" s="14">
        <f>($E38+(A17+A28-$E35)*4.1868)*A6</f>
        <v>-50684.520034233057</v>
      </c>
      <c r="B45" s="14">
        <f t="shared" ref="B45:L45" si="27">($E38+(B17+B28-$E35)*4.1868)*B6</f>
        <v>-43897.237037154824</v>
      </c>
      <c r="C45" s="14">
        <f t="shared" si="27"/>
        <v>-63723.388700838339</v>
      </c>
      <c r="D45" s="14">
        <f t="shared" si="27"/>
        <v>-29492.172859509614</v>
      </c>
      <c r="E45" s="14">
        <f t="shared" si="27"/>
        <v>-14997.260952714099</v>
      </c>
      <c r="F45" s="14">
        <f t="shared" si="27"/>
        <v>-9099.2925951442958</v>
      </c>
      <c r="G45" s="14">
        <f t="shared" si="27"/>
        <v>-4663.211898735588</v>
      </c>
      <c r="H45" s="14">
        <f t="shared" si="27"/>
        <v>-2156.4647176827034</v>
      </c>
      <c r="I45" s="14">
        <f t="shared" si="27"/>
        <v>-941.10952910797391</v>
      </c>
      <c r="J45" s="14">
        <f t="shared" si="27"/>
        <v>-394.32428468435592</v>
      </c>
      <c r="K45" s="14">
        <f t="shared" si="27"/>
        <v>-158.21416260341149</v>
      </c>
      <c r="L45" s="14">
        <f t="shared" si="27"/>
        <v>-60.320725617952327</v>
      </c>
      <c r="O45">
        <v>5</v>
      </c>
      <c r="P45">
        <f t="shared" si="25"/>
        <v>0.33333333333333331</v>
      </c>
    </row>
    <row r="46" spans="1:26" x14ac:dyDescent="0.25">
      <c r="A46" s="14">
        <f>($F38+(A18+A29-$F35)*4.1868)*A7</f>
        <v>-9789.7670975190485</v>
      </c>
      <c r="B46" s="14">
        <f t="shared" ref="B46:L46" si="28">($F38+(B18+B29-$F35)*4.1868)*B7</f>
        <v>-18622.275826769059</v>
      </c>
      <c r="C46" s="14">
        <f t="shared" si="28"/>
        <v>-30256.763682824821</v>
      </c>
      <c r="D46" s="14">
        <f t="shared" si="28"/>
        <v>-39052.619984947596</v>
      </c>
      <c r="E46" s="14">
        <f t="shared" si="28"/>
        <v>-34254.888254586644</v>
      </c>
      <c r="F46" s="14">
        <f t="shared" si="28"/>
        <v>9979.4096875433443</v>
      </c>
      <c r="G46" s="14">
        <f t="shared" si="28"/>
        <v>-59054.746003281929</v>
      </c>
      <c r="H46" s="14">
        <f t="shared" si="28"/>
        <v>-55668.001471922929</v>
      </c>
      <c r="I46" s="14">
        <f t="shared" si="28"/>
        <v>-50987.815554461478</v>
      </c>
      <c r="J46" s="14">
        <f t="shared" si="28"/>
        <v>-43733.749052839048</v>
      </c>
      <c r="K46" s="14">
        <f t="shared" si="28"/>
        <v>-34154.52341457249</v>
      </c>
      <c r="L46" s="14">
        <f t="shared" si="28"/>
        <v>-23400.405396416783</v>
      </c>
      <c r="O46">
        <v>6</v>
      </c>
      <c r="P46">
        <f t="shared" si="25"/>
        <v>0.41666666666666663</v>
      </c>
    </row>
    <row r="47" spans="1:26" x14ac:dyDescent="0.25">
      <c r="A47" s="14">
        <f>($G38+(A19+A30-$G35)*4.1868)*A8</f>
        <v>-4821.4294675406054</v>
      </c>
      <c r="B47" s="14">
        <f t="shared" ref="B47:L47" si="29">($G38+(B19+B30-$G35)*4.1868)*B8</f>
        <v>-10089.515586938134</v>
      </c>
      <c r="C47" s="14">
        <f t="shared" si="29"/>
        <v>-18251.737994646704</v>
      </c>
      <c r="D47" s="14">
        <f t="shared" si="29"/>
        <v>-26414.811297732838</v>
      </c>
      <c r="E47" s="14">
        <f t="shared" si="29"/>
        <v>-26396.339052935615</v>
      </c>
      <c r="F47" s="14">
        <f t="shared" si="29"/>
        <v>-28014.293322890986</v>
      </c>
      <c r="G47" s="14">
        <f t="shared" si="29"/>
        <v>-3820.890730264543</v>
      </c>
      <c r="H47" s="14">
        <f t="shared" si="29"/>
        <v>-59198.978329586396</v>
      </c>
      <c r="I47" s="14">
        <f t="shared" si="29"/>
        <v>-48660.207749698791</v>
      </c>
      <c r="J47" s="14">
        <f t="shared" si="29"/>
        <v>-42774.275320495188</v>
      </c>
      <c r="K47" s="14">
        <f t="shared" si="29"/>
        <v>-35409.447362987659</v>
      </c>
      <c r="L47" s="14">
        <f t="shared" si="29"/>
        <v>-26012.193866788963</v>
      </c>
      <c r="O47">
        <v>7</v>
      </c>
      <c r="P47">
        <f t="shared" si="25"/>
        <v>0.49999999999999994</v>
      </c>
    </row>
    <row r="48" spans="1:26" x14ac:dyDescent="0.25">
      <c r="A48" s="14">
        <f>($H38+(A20+A31-$H35)*4.1868)*A9</f>
        <v>-24.683324741466048</v>
      </c>
      <c r="B48" s="14">
        <f t="shared" ref="B48:L48" si="30">($H38+(B20+B31-$H35)*4.1868)*B9</f>
        <v>-161.53020448228779</v>
      </c>
      <c r="C48" s="14">
        <f t="shared" si="30"/>
        <v>-971.06037498612034</v>
      </c>
      <c r="D48" s="14">
        <f t="shared" si="30"/>
        <v>-4653.6576808497557</v>
      </c>
      <c r="E48" s="14">
        <f t="shared" si="30"/>
        <v>-15283.216291683675</v>
      </c>
      <c r="F48" s="14">
        <f t="shared" si="30"/>
        <v>-13729.042481948689</v>
      </c>
      <c r="G48" s="14">
        <f t="shared" si="30"/>
        <v>-12900.442274718769</v>
      </c>
      <c r="H48" s="14">
        <f t="shared" si="30"/>
        <v>-13479.155129808012</v>
      </c>
      <c r="I48" s="14">
        <f t="shared" si="30"/>
        <v>-15952.943979337027</v>
      </c>
      <c r="J48" s="14">
        <f t="shared" si="30"/>
        <v>-20627.016329013331</v>
      </c>
      <c r="K48" s="14">
        <f t="shared" si="30"/>
        <v>-26902.391709772139</v>
      </c>
      <c r="L48" s="14">
        <f t="shared" si="30"/>
        <v>-31966.176792657727</v>
      </c>
      <c r="O48">
        <v>8</v>
      </c>
      <c r="P48">
        <f t="shared" si="25"/>
        <v>0.58333333333333326</v>
      </c>
    </row>
    <row r="49" spans="1:16" x14ac:dyDescent="0.25">
      <c r="A49" s="14">
        <f>($I38+(A21+A32-$I35)*4.1868)*A10</f>
        <v>-0.39622299385243592</v>
      </c>
      <c r="B49" s="14">
        <f t="shared" ref="B49:K49" si="31">($I38+(B21+B32-$I35)*4.1868)*B10</f>
        <v>-7.6664582141589088</v>
      </c>
      <c r="C49" s="14">
        <f t="shared" si="31"/>
        <v>-137.03064458197952</v>
      </c>
      <c r="D49" s="14">
        <f t="shared" si="31"/>
        <v>-1901.0358875033642</v>
      </c>
      <c r="E49" s="14">
        <f t="shared" si="31"/>
        <v>-17569.346923341189</v>
      </c>
      <c r="F49" s="14">
        <f t="shared" si="31"/>
        <v>-15174.660531451174</v>
      </c>
      <c r="G49" s="14">
        <f t="shared" si="31"/>
        <v>-13496.641712213717</v>
      </c>
      <c r="H49" s="14">
        <f t="shared" si="31"/>
        <v>-13187.408792950931</v>
      </c>
      <c r="I49" s="14">
        <f t="shared" si="31"/>
        <v>-14736.606314111978</v>
      </c>
      <c r="J49" s="14">
        <f t="shared" si="31"/>
        <v>-19013.377337687638</v>
      </c>
      <c r="K49" s="14">
        <f t="shared" si="31"/>
        <v>-27591.978279161598</v>
      </c>
      <c r="L49" s="14">
        <f>($I38+(L21+L32-$I35)*4.1868)*L10</f>
        <v>-42033.038956199918</v>
      </c>
      <c r="O49">
        <v>9</v>
      </c>
      <c r="P49">
        <f t="shared" si="25"/>
        <v>0.66666666666666663</v>
      </c>
    </row>
    <row r="50" spans="1:16" x14ac:dyDescent="0.25">
      <c r="A50" s="26">
        <f>SUM(A41:A49)</f>
        <v>-95541.815477087919</v>
      </c>
      <c r="B50" s="26">
        <f t="shared" ref="B50:L50" si="32">SUM(B41:B49)</f>
        <v>-104902.75989734173</v>
      </c>
      <c r="C50" s="26">
        <f t="shared" si="32"/>
        <v>-134520.42481644414</v>
      </c>
      <c r="D50" s="26">
        <f t="shared" si="32"/>
        <v>-114805.73281659874</v>
      </c>
      <c r="E50" s="26">
        <f t="shared" si="32"/>
        <v>-115726.31258870268</v>
      </c>
      <c r="F50" s="26">
        <f t="shared" si="32"/>
        <v>-58922.98943239294</v>
      </c>
      <c r="G50" s="26">
        <f t="shared" si="32"/>
        <v>-94974.718515821893</v>
      </c>
      <c r="H50" s="26">
        <f t="shared" si="32"/>
        <v>-144037.97233869668</v>
      </c>
      <c r="I50" s="26">
        <f t="shared" si="32"/>
        <v>-131390.84563641701</v>
      </c>
      <c r="J50" s="26">
        <f t="shared" si="32"/>
        <v>-126578.07852558138</v>
      </c>
      <c r="K50" s="26">
        <f t="shared" si="32"/>
        <v>-124227.46279520057</v>
      </c>
      <c r="L50" s="26">
        <f t="shared" si="32"/>
        <v>-123475.45589983008</v>
      </c>
      <c r="O50">
        <v>10</v>
      </c>
      <c r="P50">
        <f t="shared" si="25"/>
        <v>0.75</v>
      </c>
    </row>
    <row r="51" spans="1:16" x14ac:dyDescent="0.25">
      <c r="A51">
        <v>-95541.815477087905</v>
      </c>
      <c r="B51">
        <v>-104902.759897342</v>
      </c>
      <c r="C51">
        <v>-134520.42481644399</v>
      </c>
      <c r="D51">
        <v>-114805.732816599</v>
      </c>
      <c r="E51">
        <v>-115726.312588703</v>
      </c>
      <c r="F51">
        <v>-58922.989432392897</v>
      </c>
      <c r="G51">
        <v>-94974.718515821805</v>
      </c>
      <c r="H51">
        <v>-144037.972338697</v>
      </c>
      <c r="I51">
        <v>-131390.84563641701</v>
      </c>
      <c r="J51">
        <v>-126578.078525581</v>
      </c>
      <c r="K51">
        <v>-124227.46279520101</v>
      </c>
      <c r="L51">
        <v>-123475.45589983001</v>
      </c>
      <c r="O51">
        <v>11</v>
      </c>
      <c r="P51">
        <f t="shared" si="25"/>
        <v>0.83333333333333337</v>
      </c>
    </row>
    <row r="52" spans="1:16" x14ac:dyDescent="0.25">
      <c r="A52" s="14">
        <f>A50-A51</f>
        <v>0</v>
      </c>
      <c r="B52" s="14">
        <f t="shared" ref="B52:L52" si="33">B50-B51</f>
        <v>2.6193447411060333E-10</v>
      </c>
      <c r="C52" s="14">
        <f t="shared" si="33"/>
        <v>0</v>
      </c>
      <c r="D52" s="14">
        <f t="shared" si="33"/>
        <v>2.6193447411060333E-10</v>
      </c>
      <c r="E52" s="14">
        <f t="shared" si="33"/>
        <v>3.2014213502407074E-10</v>
      </c>
      <c r="F52" s="14">
        <f t="shared" si="33"/>
        <v>0</v>
      </c>
      <c r="G52" s="14">
        <f t="shared" si="33"/>
        <v>0</v>
      </c>
      <c r="H52" s="14">
        <f t="shared" si="33"/>
        <v>3.2014213502407074E-10</v>
      </c>
      <c r="I52" s="14">
        <f t="shared" si="33"/>
        <v>0</v>
      </c>
      <c r="J52" s="14">
        <f t="shared" si="33"/>
        <v>-3.7834979593753815E-10</v>
      </c>
      <c r="K52" s="14">
        <f t="shared" si="33"/>
        <v>4.3655745685100555E-10</v>
      </c>
      <c r="L52" s="14">
        <f t="shared" si="33"/>
        <v>0</v>
      </c>
      <c r="O52">
        <v>12</v>
      </c>
      <c r="P52">
        <f>P51+1/$O$52</f>
        <v>0.91666666666666674</v>
      </c>
    </row>
  </sheetData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AE58"/>
  <sheetViews>
    <sheetView topLeftCell="E1" zoomScaleNormal="100" workbookViewId="0">
      <selection activeCell="AE9" sqref="AE9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1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2" t="s">
        <v>170</v>
      </c>
      <c r="AC1" s="4" t="s">
        <v>167</v>
      </c>
      <c r="AD1" s="4" t="s">
        <v>168</v>
      </c>
      <c r="AE1" s="4" t="s">
        <v>169</v>
      </c>
    </row>
    <row r="2" spans="1:31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 s="14">
        <v>0</v>
      </c>
      <c r="P2">
        <v>1</v>
      </c>
      <c r="R2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2"/>
      <c r="AC2" s="4">
        <v>1</v>
      </c>
      <c r="AD2" s="1">
        <v>13.4982019279072</v>
      </c>
      <c r="AE2" s="1">
        <v>2.6853584055969199E-21</v>
      </c>
    </row>
    <row r="3" spans="1:31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3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13.5</v>
      </c>
      <c r="O3" s="14">
        <f t="shared" ref="O3:O11" si="2">O4/(I3+1)</f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3">$N$32*O34</f>
        <v>-151903.04926292301</v>
      </c>
      <c r="W3">
        <v>-117212.229408257</v>
      </c>
      <c r="X3">
        <v>0</v>
      </c>
      <c r="Y3">
        <v>0</v>
      </c>
      <c r="Z3">
        <v>0</v>
      </c>
      <c r="AB3" s="32"/>
      <c r="AC3" s="4">
        <v>2</v>
      </c>
      <c r="AD3" s="1">
        <v>20.800576995992198</v>
      </c>
      <c r="AE3" s="1">
        <v>17.997549685555601</v>
      </c>
    </row>
    <row r="4" spans="1:31" x14ac:dyDescent="0.25">
      <c r="A4">
        <v>3</v>
      </c>
      <c r="B4">
        <v>0</v>
      </c>
      <c r="C4">
        <v>0</v>
      </c>
      <c r="D4">
        <v>0</v>
      </c>
      <c r="F4">
        <f t="shared" ref="F4:F12" si="4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 t="shared" ref="N4:N9" si="5">(D4+O5+N3)/(I4+1)-O4</f>
        <v>13.5</v>
      </c>
      <c r="O4" s="14">
        <f t="shared" si="2"/>
        <v>18</v>
      </c>
      <c r="P4">
        <v>1</v>
      </c>
      <c r="Q4">
        <f t="shared" ref="Q4:Q12" si="6">(P4+$L$2)*D4+($L$2+1)*B4-C4</f>
        <v>0</v>
      </c>
      <c r="S4">
        <f t="shared" ref="S4:S12" si="7">($K$2+1-P4)*D4+($L$2+1)*B4+C4</f>
        <v>0</v>
      </c>
      <c r="U4">
        <v>0</v>
      </c>
      <c r="V4">
        <f t="shared" si="3"/>
        <v>-142046.057217397</v>
      </c>
      <c r="W4">
        <v>-126583.937339793</v>
      </c>
      <c r="X4">
        <v>0</v>
      </c>
      <c r="Y4">
        <v>0</v>
      </c>
      <c r="Z4">
        <v>0</v>
      </c>
      <c r="AB4" s="32"/>
      <c r="AC4" s="4">
        <v>3</v>
      </c>
      <c r="AD4" s="1">
        <v>21.198150474979101</v>
      </c>
      <c r="AE4" s="1">
        <v>25.2999247536406</v>
      </c>
    </row>
    <row r="5" spans="1:31" x14ac:dyDescent="0.25">
      <c r="A5">
        <v>4</v>
      </c>
      <c r="B5">
        <v>0</v>
      </c>
      <c r="C5">
        <v>0</v>
      </c>
      <c r="D5">
        <v>0</v>
      </c>
      <c r="F5">
        <f t="shared" si="4"/>
        <v>13.5</v>
      </c>
      <c r="G5">
        <f t="shared" ref="G5:G13" si="8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13.5</v>
      </c>
      <c r="O5" s="14">
        <f t="shared" si="2"/>
        <v>18</v>
      </c>
      <c r="P5">
        <v>1</v>
      </c>
      <c r="Q5">
        <f t="shared" si="6"/>
        <v>0</v>
      </c>
      <c r="S5">
        <f t="shared" si="7"/>
        <v>0</v>
      </c>
      <c r="U5">
        <v>0</v>
      </c>
      <c r="V5">
        <f t="shared" si="3"/>
        <v>-174396.57018223699</v>
      </c>
      <c r="W5">
        <v>-129569.65281685301</v>
      </c>
      <c r="X5">
        <v>0</v>
      </c>
      <c r="Y5">
        <v>0</v>
      </c>
      <c r="Z5">
        <v>0</v>
      </c>
      <c r="AB5" s="32"/>
      <c r="AC5" s="4">
        <v>4</v>
      </c>
      <c r="AD5" s="1">
        <v>20.774814507136</v>
      </c>
      <c r="AE5" s="1">
        <v>25.6974982326274</v>
      </c>
    </row>
    <row r="6" spans="1:31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8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27.299999999999997</v>
      </c>
      <c r="O6" s="14">
        <f t="shared" si="2"/>
        <v>18</v>
      </c>
      <c r="P6">
        <v>1</v>
      </c>
      <c r="Q6">
        <f t="shared" si="6"/>
        <v>55.2</v>
      </c>
      <c r="S6">
        <f t="shared" si="7"/>
        <v>26.70967741935484</v>
      </c>
      <c r="U6">
        <v>0</v>
      </c>
      <c r="V6">
        <f t="shared" si="3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2"/>
      <c r="AC6" s="4">
        <v>5</v>
      </c>
      <c r="AD6" s="1">
        <v>19.257355643670401</v>
      </c>
      <c r="AE6" s="1">
        <v>25.274162264784302</v>
      </c>
    </row>
    <row r="7" spans="1:31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8"/>
        <v>18</v>
      </c>
      <c r="I7">
        <f t="shared" si="0"/>
        <v>0</v>
      </c>
      <c r="J7">
        <f t="shared" si="1"/>
        <v>0</v>
      </c>
      <c r="M7">
        <v>6</v>
      </c>
      <c r="N7" s="14">
        <f t="shared" si="5"/>
        <v>27.299999999999997</v>
      </c>
      <c r="O7" s="14">
        <f t="shared" si="2"/>
        <v>18</v>
      </c>
      <c r="P7">
        <v>1</v>
      </c>
      <c r="Q7">
        <f t="shared" si="6"/>
        <v>0</v>
      </c>
      <c r="S7">
        <f t="shared" si="7"/>
        <v>0</v>
      </c>
      <c r="U7">
        <v>0</v>
      </c>
      <c r="V7">
        <f t="shared" si="3"/>
        <v>-124860.05035202</v>
      </c>
      <c r="W7">
        <v>-141277.38461197601</v>
      </c>
      <c r="X7">
        <v>0</v>
      </c>
      <c r="Y7">
        <v>0</v>
      </c>
      <c r="Z7">
        <v>0</v>
      </c>
      <c r="AB7" s="32"/>
      <c r="AC7" s="4">
        <v>6</v>
      </c>
      <c r="AD7" s="1">
        <v>25.873471181250501</v>
      </c>
      <c r="AE7" s="1">
        <v>23.756703401318699</v>
      </c>
    </row>
    <row r="8" spans="1:31" x14ac:dyDescent="0.25">
      <c r="A8">
        <v>7</v>
      </c>
      <c r="B8">
        <v>0</v>
      </c>
      <c r="C8">
        <v>0</v>
      </c>
      <c r="D8">
        <v>0</v>
      </c>
      <c r="F8">
        <f t="shared" si="4"/>
        <v>27.3</v>
      </c>
      <c r="G8">
        <f t="shared" si="8"/>
        <v>18</v>
      </c>
      <c r="I8">
        <f t="shared" si="0"/>
        <v>0</v>
      </c>
      <c r="J8">
        <f t="shared" si="1"/>
        <v>0</v>
      </c>
      <c r="M8">
        <v>7</v>
      </c>
      <c r="N8" s="14">
        <f t="shared" si="5"/>
        <v>27.299999999999997</v>
      </c>
      <c r="O8" s="14">
        <f t="shared" si="2"/>
        <v>18</v>
      </c>
      <c r="P8">
        <v>1</v>
      </c>
      <c r="Q8">
        <f t="shared" si="6"/>
        <v>0</v>
      </c>
      <c r="S8">
        <f t="shared" si="7"/>
        <v>0</v>
      </c>
      <c r="U8">
        <v>0</v>
      </c>
      <c r="V8">
        <f t="shared" si="3"/>
        <v>-187560.92594549301</v>
      </c>
      <c r="W8">
        <v>-144743.49106657901</v>
      </c>
      <c r="X8">
        <v>0</v>
      </c>
      <c r="Y8">
        <v>0</v>
      </c>
      <c r="Z8">
        <v>0</v>
      </c>
      <c r="AB8" s="32"/>
      <c r="AC8" s="4">
        <v>7</v>
      </c>
      <c r="AD8" s="1">
        <v>26.057153260008501</v>
      </c>
      <c r="AE8" s="1">
        <v>16.5726132104901</v>
      </c>
    </row>
    <row r="9" spans="1:31" x14ac:dyDescent="0.25">
      <c r="A9">
        <v>8</v>
      </c>
      <c r="B9">
        <v>0</v>
      </c>
      <c r="C9">
        <v>0</v>
      </c>
      <c r="D9">
        <v>0</v>
      </c>
      <c r="F9">
        <f t="shared" si="4"/>
        <v>27.3</v>
      </c>
      <c r="G9">
        <f t="shared" si="8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5"/>
        <v>27.299999999999997</v>
      </c>
      <c r="O9" s="14">
        <f t="shared" si="2"/>
        <v>18</v>
      </c>
      <c r="P9">
        <v>1</v>
      </c>
      <c r="Q9">
        <f t="shared" si="6"/>
        <v>0</v>
      </c>
      <c r="S9">
        <f t="shared" si="7"/>
        <v>0</v>
      </c>
      <c r="U9">
        <v>0</v>
      </c>
      <c r="V9">
        <f t="shared" si="3"/>
        <v>-176105.92935862599</v>
      </c>
      <c r="W9">
        <v>-146562.49602046399</v>
      </c>
      <c r="X9">
        <v>0</v>
      </c>
      <c r="Y9">
        <v>0</v>
      </c>
      <c r="Z9">
        <v>0</v>
      </c>
      <c r="AB9" s="32"/>
      <c r="AC9" s="4">
        <v>8</v>
      </c>
      <c r="AD9" s="1">
        <v>26.092422771373901</v>
      </c>
      <c r="AE9" s="1">
        <v>16.756295289248101</v>
      </c>
    </row>
    <row r="10" spans="1:31" x14ac:dyDescent="0.25">
      <c r="A10">
        <v>9</v>
      </c>
      <c r="B10">
        <v>0</v>
      </c>
      <c r="C10">
        <v>0</v>
      </c>
      <c r="D10">
        <v>0</v>
      </c>
      <c r="F10">
        <f t="shared" si="4"/>
        <v>27.3</v>
      </c>
      <c r="G10">
        <f t="shared" si="8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27.299999999999997</v>
      </c>
      <c r="O10" s="14">
        <f t="shared" si="2"/>
        <v>18</v>
      </c>
      <c r="P10">
        <v>1</v>
      </c>
      <c r="Q10">
        <f t="shared" si="6"/>
        <v>0</v>
      </c>
      <c r="S10">
        <f t="shared" si="7"/>
        <v>0</v>
      </c>
      <c r="U10">
        <v>0</v>
      </c>
      <c r="V10">
        <f t="shared" si="3"/>
        <v>112909.518763106</v>
      </c>
      <c r="W10">
        <v>-147421.37476595899</v>
      </c>
      <c r="X10">
        <v>0</v>
      </c>
      <c r="Y10">
        <v>0</v>
      </c>
      <c r="Z10">
        <v>0</v>
      </c>
      <c r="AB10" s="32"/>
      <c r="AC10" s="4">
        <v>9</v>
      </c>
      <c r="AD10" s="1">
        <v>26.214133520568399</v>
      </c>
      <c r="AE10" s="1">
        <v>16.7915648006135</v>
      </c>
    </row>
    <row r="11" spans="1:31" x14ac:dyDescent="0.25">
      <c r="A11">
        <v>10</v>
      </c>
      <c r="B11">
        <v>0</v>
      </c>
      <c r="C11">
        <v>0</v>
      </c>
      <c r="D11">
        <v>0</v>
      </c>
      <c r="F11">
        <f t="shared" si="4"/>
        <v>27.3</v>
      </c>
      <c r="G11">
        <f t="shared" si="8"/>
        <v>18</v>
      </c>
      <c r="I11">
        <f t="shared" si="0"/>
        <v>0</v>
      </c>
      <c r="J11">
        <f t="shared" si="1"/>
        <v>0</v>
      </c>
      <c r="M11">
        <v>10</v>
      </c>
      <c r="N11" s="14">
        <f>(D11+O12+N10)/(I11+1)-O11</f>
        <v>27.299999999999997</v>
      </c>
      <c r="O11" s="14">
        <f t="shared" si="2"/>
        <v>18</v>
      </c>
      <c r="P11">
        <v>1</v>
      </c>
      <c r="Q11">
        <f t="shared" si="6"/>
        <v>0</v>
      </c>
      <c r="S11">
        <f t="shared" si="7"/>
        <v>0</v>
      </c>
      <c r="U11">
        <v>0</v>
      </c>
      <c r="V11">
        <f t="shared" si="3"/>
        <v>-201321.171371234</v>
      </c>
      <c r="W11">
        <v>-147918.920130657</v>
      </c>
      <c r="X11">
        <v>0</v>
      </c>
      <c r="Y11">
        <v>0</v>
      </c>
      <c r="Z11">
        <v>0</v>
      </c>
      <c r="AB11" s="32"/>
      <c r="AC11" s="4">
        <v>10</v>
      </c>
      <c r="AD11" s="1">
        <v>26.203097608745601</v>
      </c>
      <c r="AE11" s="1">
        <v>16.913275549807999</v>
      </c>
    </row>
    <row r="12" spans="1:31" x14ac:dyDescent="0.25">
      <c r="A12">
        <v>11</v>
      </c>
      <c r="B12">
        <v>0</v>
      </c>
      <c r="C12">
        <v>0</v>
      </c>
      <c r="D12">
        <v>0</v>
      </c>
      <c r="F12">
        <f t="shared" si="4"/>
        <v>27.3</v>
      </c>
      <c r="G12">
        <f t="shared" si="8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27.299999999999997</v>
      </c>
      <c r="O12" s="14">
        <f>O13/(I12+1)</f>
        <v>18</v>
      </c>
      <c r="P12">
        <v>1</v>
      </c>
      <c r="Q12">
        <f t="shared" si="6"/>
        <v>0</v>
      </c>
      <c r="S12">
        <f t="shared" si="7"/>
        <v>0</v>
      </c>
      <c r="U12">
        <v>0</v>
      </c>
      <c r="V12">
        <f t="shared" si="3"/>
        <v>-195151.325047191</v>
      </c>
      <c r="W12">
        <v>-148547.87614082301</v>
      </c>
      <c r="X12">
        <v>0</v>
      </c>
      <c r="Y12">
        <v>0</v>
      </c>
      <c r="Z12">
        <v>0</v>
      </c>
      <c r="AB12" s="32"/>
      <c r="AC12" s="4">
        <v>11</v>
      </c>
      <c r="AD12" s="1">
        <v>25.517547548452399</v>
      </c>
      <c r="AE12" s="1">
        <v>16.9022396379852</v>
      </c>
    </row>
    <row r="13" spans="1:31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8"/>
        <v>18</v>
      </c>
      <c r="I13">
        <f t="shared" si="0"/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 s="14">
        <f>K2*N13</f>
        <v>18</v>
      </c>
      <c r="P13">
        <v>1</v>
      </c>
      <c r="U13">
        <v>0</v>
      </c>
      <c r="V13">
        <f t="shared" si="3"/>
        <v>-196738.49100297401</v>
      </c>
      <c r="W13">
        <v>-150008.51962527301</v>
      </c>
      <c r="X13">
        <v>0</v>
      </c>
      <c r="Y13">
        <v>0</v>
      </c>
      <c r="Z13">
        <v>0</v>
      </c>
      <c r="AB13" s="32"/>
      <c r="AC13" s="4">
        <v>12</v>
      </c>
      <c r="AD13" s="1">
        <v>9.3008579707604007</v>
      </c>
      <c r="AE13" s="1">
        <v>16.216689577692001</v>
      </c>
    </row>
    <row r="14" spans="1:31" x14ac:dyDescent="0.25">
      <c r="Q14">
        <f>SUM(Q3:Q12)</f>
        <v>55.2</v>
      </c>
      <c r="S14">
        <f>SUM(S3:S12)</f>
        <v>26.70967741935484</v>
      </c>
    </row>
    <row r="15" spans="1:31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17.997549685555601</v>
      </c>
      <c r="M18" s="1">
        <f>AD2+B2+C2</f>
        <v>17.9982019279072</v>
      </c>
      <c r="N18" s="1">
        <f>L18-M18</f>
        <v>-6.5224235159888622E-4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9">B19-C19</f>
        <v>0</v>
      </c>
      <c r="F19" s="4">
        <v>2</v>
      </c>
      <c r="G19" s="1">
        <f>D3+N2+O4</f>
        <v>31.5</v>
      </c>
      <c r="H19" s="1">
        <f>B3+C3+O3+N3</f>
        <v>31.5</v>
      </c>
      <c r="I19" s="1">
        <f t="shared" ref="I19:I29" si="10">G19-H19</f>
        <v>0</v>
      </c>
      <c r="K19" s="4">
        <v>2</v>
      </c>
      <c r="L19" s="1">
        <f>D2+AD2+AE4</f>
        <v>38.798126681547799</v>
      </c>
      <c r="M19" s="1">
        <f>B3+C3+AE3+AD3</f>
        <v>38.798126681547799</v>
      </c>
      <c r="N19" s="1">
        <f t="shared" ref="N19:N29" si="11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9"/>
        <v>0</v>
      </c>
      <c r="F20" s="4">
        <v>3</v>
      </c>
      <c r="G20" s="1">
        <f t="shared" ref="G20:G28" si="12">D4+N3+O5</f>
        <v>31.5</v>
      </c>
      <c r="H20" s="4">
        <f t="shared" ref="H20:H28" si="13">B4+C4+N4+O4</f>
        <v>31.5</v>
      </c>
      <c r="I20" s="1">
        <f t="shared" si="10"/>
        <v>0</v>
      </c>
      <c r="K20" s="4">
        <v>3</v>
      </c>
      <c r="L20" s="1">
        <f t="shared" ref="L20:L28" si="14">D3+AD3+AE5</f>
        <v>46.498075228619598</v>
      </c>
      <c r="M20" s="1">
        <f t="shared" ref="M20:M28" si="15">B4+C4+AD4+AE4</f>
        <v>46.498075228619697</v>
      </c>
      <c r="N20" s="1">
        <f t="shared" si="11"/>
        <v>-9.9475983006414026E-14</v>
      </c>
    </row>
    <row r="21" spans="1:14" x14ac:dyDescent="0.25">
      <c r="A21" s="4">
        <v>4</v>
      </c>
      <c r="B21" s="4">
        <f>D5+F4+G6</f>
        <v>31.5</v>
      </c>
      <c r="C21" s="4">
        <f t="shared" ref="C21:C28" si="16">B5+C5+F5+G5</f>
        <v>31.5</v>
      </c>
      <c r="D21" s="4">
        <f t="shared" si="9"/>
        <v>0</v>
      </c>
      <c r="F21" s="4">
        <v>4</v>
      </c>
      <c r="G21" s="4">
        <f t="shared" si="12"/>
        <v>31.5</v>
      </c>
      <c r="H21" s="4">
        <f t="shared" si="13"/>
        <v>31.5</v>
      </c>
      <c r="I21" s="1">
        <f t="shared" si="10"/>
        <v>0</v>
      </c>
      <c r="K21" s="4">
        <v>4</v>
      </c>
      <c r="L21" s="1">
        <f t="shared" si="14"/>
        <v>46.472312739763403</v>
      </c>
      <c r="M21" s="1">
        <f t="shared" si="15"/>
        <v>46.472312739763396</v>
      </c>
      <c r="N21" s="1">
        <f t="shared" si="11"/>
        <v>0</v>
      </c>
    </row>
    <row r="22" spans="1:14" x14ac:dyDescent="0.25">
      <c r="A22" s="4">
        <v>5</v>
      </c>
      <c r="B22" s="4">
        <f>D6+F5+G7</f>
        <v>45.3</v>
      </c>
      <c r="C22" s="4">
        <f t="shared" si="16"/>
        <v>45.3</v>
      </c>
      <c r="D22" s="4">
        <f t="shared" si="9"/>
        <v>0</v>
      </c>
      <c r="F22" s="4">
        <v>5</v>
      </c>
      <c r="G22" s="4">
        <f t="shared" si="12"/>
        <v>45.3</v>
      </c>
      <c r="H22" s="4">
        <f t="shared" si="13"/>
        <v>45.3</v>
      </c>
      <c r="I22" s="1">
        <f t="shared" si="10"/>
        <v>0</v>
      </c>
      <c r="K22" s="4">
        <v>5</v>
      </c>
      <c r="L22" s="1">
        <f t="shared" si="14"/>
        <v>44.531517908454703</v>
      </c>
      <c r="M22" s="1">
        <f t="shared" si="15"/>
        <v>44.531517908454703</v>
      </c>
      <c r="N22" s="1">
        <f>L22-M22</f>
        <v>0</v>
      </c>
    </row>
    <row r="23" spans="1:14" x14ac:dyDescent="0.25">
      <c r="A23" s="4">
        <v>6</v>
      </c>
      <c r="B23" s="4">
        <f t="shared" ref="B23:B28" si="17">D7+F6+G8</f>
        <v>45.3</v>
      </c>
      <c r="C23" s="4">
        <f t="shared" si="16"/>
        <v>45.3</v>
      </c>
      <c r="D23" s="4">
        <f t="shared" si="9"/>
        <v>0</v>
      </c>
      <c r="F23" s="4">
        <v>6</v>
      </c>
      <c r="G23" s="4">
        <f t="shared" si="12"/>
        <v>45.3</v>
      </c>
      <c r="H23" s="4">
        <f t="shared" si="13"/>
        <v>45.3</v>
      </c>
      <c r="I23" s="1">
        <f t="shared" si="10"/>
        <v>0</v>
      </c>
      <c r="K23" s="4">
        <v>6</v>
      </c>
      <c r="L23" s="1">
        <f t="shared" si="14"/>
        <v>49.629968854160509</v>
      </c>
      <c r="M23" s="1">
        <f t="shared" si="15"/>
        <v>49.630174582569197</v>
      </c>
      <c r="N23" s="1">
        <f>L23-M23</f>
        <v>-2.0572840868737785E-4</v>
      </c>
    </row>
    <row r="24" spans="1:14" x14ac:dyDescent="0.25">
      <c r="A24" s="4">
        <v>7</v>
      </c>
      <c r="B24" s="4">
        <f t="shared" si="17"/>
        <v>45.3</v>
      </c>
      <c r="C24" s="4">
        <f t="shared" si="16"/>
        <v>45.3</v>
      </c>
      <c r="D24" s="4">
        <f t="shared" si="9"/>
        <v>0</v>
      </c>
      <c r="F24" s="4">
        <v>7</v>
      </c>
      <c r="G24" s="4">
        <f t="shared" si="12"/>
        <v>45.3</v>
      </c>
      <c r="H24" s="4">
        <f t="shared" si="13"/>
        <v>45.3</v>
      </c>
      <c r="I24" s="1">
        <f t="shared" si="10"/>
        <v>0</v>
      </c>
      <c r="K24" s="4">
        <v>7</v>
      </c>
      <c r="L24" s="1">
        <f t="shared" si="14"/>
        <v>42.629766470498602</v>
      </c>
      <c r="M24" s="1">
        <f t="shared" si="15"/>
        <v>42.629766470498602</v>
      </c>
      <c r="N24" s="1">
        <f t="shared" si="11"/>
        <v>0</v>
      </c>
    </row>
    <row r="25" spans="1:14" x14ac:dyDescent="0.25">
      <c r="A25" s="4">
        <v>8</v>
      </c>
      <c r="B25" s="4">
        <f t="shared" si="17"/>
        <v>45.3</v>
      </c>
      <c r="C25" s="4">
        <f t="shared" si="16"/>
        <v>45.3</v>
      </c>
      <c r="D25" s="4">
        <f t="shared" si="9"/>
        <v>0</v>
      </c>
      <c r="F25" s="4">
        <v>8</v>
      </c>
      <c r="G25" s="4">
        <f t="shared" si="12"/>
        <v>45.3</v>
      </c>
      <c r="H25" s="4">
        <f t="shared" si="13"/>
        <v>45.3</v>
      </c>
      <c r="I25" s="1">
        <f t="shared" si="10"/>
        <v>0</v>
      </c>
      <c r="K25" s="4">
        <v>8</v>
      </c>
      <c r="L25" s="1">
        <f t="shared" si="14"/>
        <v>42.848718060622005</v>
      </c>
      <c r="M25" s="1">
        <f t="shared" si="15"/>
        <v>42.848718060622005</v>
      </c>
      <c r="N25" s="1">
        <f t="shared" si="11"/>
        <v>0</v>
      </c>
    </row>
    <row r="26" spans="1:14" x14ac:dyDescent="0.25">
      <c r="A26" s="4">
        <v>9</v>
      </c>
      <c r="B26" s="4">
        <f t="shared" si="17"/>
        <v>45.3</v>
      </c>
      <c r="C26" s="4">
        <f t="shared" si="16"/>
        <v>45.3</v>
      </c>
      <c r="D26" s="4">
        <f t="shared" si="9"/>
        <v>0</v>
      </c>
      <c r="F26" s="4">
        <v>9</v>
      </c>
      <c r="G26" s="4">
        <f t="shared" si="12"/>
        <v>45.3</v>
      </c>
      <c r="H26" s="4">
        <f t="shared" si="13"/>
        <v>45.3</v>
      </c>
      <c r="I26" s="1">
        <f t="shared" si="10"/>
        <v>0</v>
      </c>
      <c r="K26" s="4">
        <v>9</v>
      </c>
      <c r="L26" s="1">
        <f t="shared" si="14"/>
        <v>43.005698321181896</v>
      </c>
      <c r="M26" s="1">
        <f t="shared" si="15"/>
        <v>43.005698321181896</v>
      </c>
      <c r="N26" s="1">
        <f t="shared" si="11"/>
        <v>0</v>
      </c>
    </row>
    <row r="27" spans="1:14" x14ac:dyDescent="0.25">
      <c r="A27" s="4">
        <v>10</v>
      </c>
      <c r="B27" s="4">
        <f t="shared" si="17"/>
        <v>45.3</v>
      </c>
      <c r="C27" s="4">
        <f t="shared" si="16"/>
        <v>45.3</v>
      </c>
      <c r="D27" s="4">
        <f t="shared" si="9"/>
        <v>0</v>
      </c>
      <c r="F27" s="4">
        <v>10</v>
      </c>
      <c r="G27" s="4">
        <f t="shared" si="12"/>
        <v>45.3</v>
      </c>
      <c r="H27" s="4">
        <f t="shared" si="13"/>
        <v>45.3</v>
      </c>
      <c r="I27" s="1">
        <f t="shared" si="10"/>
        <v>0</v>
      </c>
      <c r="K27" s="4">
        <v>10</v>
      </c>
      <c r="L27" s="1">
        <f t="shared" si="14"/>
        <v>43.1163731585536</v>
      </c>
      <c r="M27" s="1">
        <f t="shared" si="15"/>
        <v>43.1163731585536</v>
      </c>
      <c r="N27" s="1">
        <f t="shared" si="11"/>
        <v>0</v>
      </c>
    </row>
    <row r="28" spans="1:14" x14ac:dyDescent="0.25">
      <c r="A28" s="4">
        <v>11</v>
      </c>
      <c r="B28" s="4">
        <f t="shared" si="17"/>
        <v>45.3</v>
      </c>
      <c r="C28" s="4">
        <f t="shared" si="16"/>
        <v>45.3</v>
      </c>
      <c r="D28" s="4">
        <f t="shared" si="9"/>
        <v>0</v>
      </c>
      <c r="F28" s="4">
        <v>11</v>
      </c>
      <c r="G28" s="4">
        <f t="shared" si="12"/>
        <v>45.3</v>
      </c>
      <c r="H28" s="4">
        <f t="shared" si="13"/>
        <v>45.3</v>
      </c>
      <c r="I28" s="1">
        <f t="shared" si="10"/>
        <v>0</v>
      </c>
      <c r="K28" s="4">
        <v>11</v>
      </c>
      <c r="L28" s="1">
        <f t="shared" si="14"/>
        <v>42.419787186437603</v>
      </c>
      <c r="M28" s="1">
        <f t="shared" si="15"/>
        <v>42.419787186437603</v>
      </c>
      <c r="N28" s="1">
        <f t="shared" si="11"/>
        <v>0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9"/>
        <v>0</v>
      </c>
      <c r="F29" s="4">
        <v>12</v>
      </c>
      <c r="G29" s="1">
        <f>D13+N12</f>
        <v>27.299999999999997</v>
      </c>
      <c r="H29" s="1">
        <f>B13+C13+O13</f>
        <v>27.3</v>
      </c>
      <c r="I29" s="1">
        <f t="shared" si="10"/>
        <v>0</v>
      </c>
      <c r="K29" s="4">
        <v>12</v>
      </c>
      <c r="L29" s="1">
        <f>D13+AD12</f>
        <v>25.517547548452399</v>
      </c>
      <c r="M29" s="1">
        <f>B13+C13+AE13</f>
        <v>25.516689577692002</v>
      </c>
      <c r="N29" s="1">
        <f t="shared" si="11"/>
        <v>8.5797076039639819E-4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-8039211.3599828715</v>
      </c>
      <c r="H34" s="1">
        <f>B3*V3+C3*W3+O3*W3+N3*V3+U3</f>
        <v>-4160511.2943980866</v>
      </c>
      <c r="I34" s="1">
        <f t="shared" ref="I34:I44" si="18">G34-H34</f>
        <v>-3878700.0655847848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9">D4*(Z4*Y4+(1-Z4)*X4)+N3*V3+O5*W5</f>
        <v>-4382944.9157528151</v>
      </c>
      <c r="H35" s="1">
        <f t="shared" ref="H35:H42" si="20">B4*V4+C4*W4+O4*W4+N4*V4+U4</f>
        <v>-4196132.6445511337</v>
      </c>
      <c r="I35" s="1">
        <f t="shared" si="18"/>
        <v>-186812.27120168135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9"/>
        <v>-4317270.0866213348</v>
      </c>
      <c r="H36" s="1">
        <f t="shared" si="20"/>
        <v>-4686607.4481635531</v>
      </c>
      <c r="I36" s="1">
        <f t="shared" si="18"/>
        <v>369337.36154221836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9"/>
        <v>-7279874.0450154748</v>
      </c>
      <c r="H37" s="1">
        <f t="shared" si="20"/>
        <v>-7316258.6984684989</v>
      </c>
      <c r="I37" s="1">
        <f t="shared" si="18"/>
        <v>36384.653453024104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9"/>
        <v>-7521993.2234804463</v>
      </c>
      <c r="H38" s="1">
        <f t="shared" si="20"/>
        <v>-5951672.297625714</v>
      </c>
      <c r="I38" s="1">
        <f t="shared" si="18"/>
        <v>-1570320.9258547323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9"/>
        <v>-6046804.302978497</v>
      </c>
      <c r="H39" s="1">
        <f t="shared" si="20"/>
        <v>-7725796.1175103802</v>
      </c>
      <c r="I39" s="1">
        <f t="shared" si="18"/>
        <v>1678991.8145318832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9"/>
        <v>-7773998.0240992205</v>
      </c>
      <c r="H40" s="1">
        <f t="shared" si="20"/>
        <v>-7445816.7998588402</v>
      </c>
      <c r="I40" s="1">
        <f t="shared" si="18"/>
        <v>-328181.22424038034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9"/>
        <v>-7470232.4338423144</v>
      </c>
      <c r="H41" s="1">
        <f t="shared" si="20"/>
        <v>428845.1164455316</v>
      </c>
      <c r="I41" s="1">
        <f t="shared" si="18"/>
        <v>-7899077.5502878465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9"/>
        <v>408568.09169797925</v>
      </c>
      <c r="H42" s="1">
        <f t="shared" si="20"/>
        <v>-8158608.5407865141</v>
      </c>
      <c r="I42" s="1">
        <f t="shared" si="18"/>
        <v>8567176.6324844938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9"/>
        <v>-8196221.3316896018</v>
      </c>
      <c r="H43" s="1">
        <f>B12*V12+C12*W12+O12*W12+N12*V12+U12</f>
        <v>-8001492.9443231281</v>
      </c>
      <c r="I43" s="1">
        <f t="shared" si="18"/>
        <v>-194728.38736647367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-5327631.1737883138</v>
      </c>
      <c r="H44" s="1">
        <f>B13*V13+C13*W13+O13*W13+U13</f>
        <v>-4529821.3195825722</v>
      </c>
      <c r="I44" s="1">
        <f t="shared" si="18"/>
        <v>-797809.85420574155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1367374.0377434818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1">C51+273.15</f>
        <v>305.42999999999995</v>
      </c>
      <c r="D52">
        <f t="shared" si="21"/>
        <v>369.9</v>
      </c>
      <c r="E52">
        <f t="shared" si="21"/>
        <v>408.04999999999995</v>
      </c>
      <c r="F52">
        <f t="shared" si="21"/>
        <v>425.15</v>
      </c>
      <c r="G52">
        <f t="shared" si="21"/>
        <v>460.34999999999997</v>
      </c>
      <c r="H52">
        <f t="shared" si="21"/>
        <v>469.65</v>
      </c>
      <c r="I52">
        <f t="shared" si="21"/>
        <v>507.84999999999997</v>
      </c>
      <c r="J52">
        <f t="shared" si="21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2">C54+273.15</f>
        <v>184.55000305175778</v>
      </c>
      <c r="D55">
        <f t="shared" si="22"/>
        <v>231.04800415039057</v>
      </c>
      <c r="E55">
        <f t="shared" si="22"/>
        <v>261.42001342773438</v>
      </c>
      <c r="F55">
        <f t="shared" si="22"/>
        <v>272.64801025390625</v>
      </c>
      <c r="G55">
        <f t="shared" si="22"/>
        <v>301.02801513671875</v>
      </c>
      <c r="H55">
        <f t="shared" si="22"/>
        <v>309.20901489257807</v>
      </c>
      <c r="I55">
        <f t="shared" si="22"/>
        <v>341.8800048828125</v>
      </c>
      <c r="J55">
        <f t="shared" si="22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7" si="23">C54/C51</f>
        <v>-2.7447334866246034</v>
      </c>
      <c r="D57">
        <f t="shared" si="23"/>
        <v>-0.43516274779958036</v>
      </c>
      <c r="E57">
        <f t="shared" si="23"/>
        <v>-8.6953199201375828E-2</v>
      </c>
      <c r="F57">
        <f t="shared" si="23"/>
        <v>-3.3025641190376777E-3</v>
      </c>
      <c r="G57">
        <f t="shared" si="23"/>
        <v>0.14892102102948079</v>
      </c>
      <c r="H57">
        <f t="shared" si="23"/>
        <v>0.18350643711235673</v>
      </c>
      <c r="I57">
        <f t="shared" si="23"/>
        <v>0.29284194666728802</v>
      </c>
      <c r="J57">
        <f t="shared" si="23"/>
        <v>0.36864797756466516</v>
      </c>
    </row>
    <row r="58" spans="1:10" x14ac:dyDescent="0.25">
      <c r="B58" s="4">
        <f>B55/B52</f>
        <v>0.58534347142108012</v>
      </c>
      <c r="C58" s="4">
        <f t="shared" ref="C58:J58" si="24">C55/C52</f>
        <v>0.60423011181533515</v>
      </c>
      <c r="D58" s="4">
        <f t="shared" si="24"/>
        <v>0.62462288226653306</v>
      </c>
      <c r="E58" s="4">
        <f t="shared" si="24"/>
        <v>0.64065681516415729</v>
      </c>
      <c r="F58" s="4">
        <f t="shared" si="24"/>
        <v>0.64129838940116723</v>
      </c>
      <c r="G58" s="4">
        <f t="shared" si="24"/>
        <v>0.65391118743720811</v>
      </c>
      <c r="H58" s="4">
        <f t="shared" si="24"/>
        <v>0.65838180537118718</v>
      </c>
      <c r="I58" s="4">
        <f t="shared" si="24"/>
        <v>0.67319091244031215</v>
      </c>
      <c r="J58" s="4">
        <f t="shared" si="24"/>
        <v>0.687918189409915</v>
      </c>
    </row>
  </sheetData>
  <mergeCells count="1">
    <mergeCell ref="AB1:AB13"/>
  </mergeCells>
  <pageMargins left="0.7" right="0.7" top="0.75" bottom="0.75" header="0.3" footer="0.3"/>
  <pageSetup paperSize="9" orientation="portrait" horizontalDpi="1200" verticalDpi="1200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AF58"/>
  <sheetViews>
    <sheetView topLeftCell="G1" workbookViewId="0">
      <selection activeCell="AB1" sqref="AB1:AE13"/>
    </sheetView>
  </sheetViews>
  <sheetFormatPr defaultRowHeight="15" x14ac:dyDescent="0.25"/>
  <cols>
    <col min="5" max="8" width="11.7109375" bestFit="1" customWidth="1"/>
    <col min="9" max="9" width="12" bestFit="1" customWidth="1"/>
    <col min="11" max="11" width="10.5703125" bestFit="1" customWidth="1"/>
    <col min="13" max="13" width="11.28515625" bestFit="1" customWidth="1"/>
  </cols>
  <sheetData>
    <row r="1" spans="1:32" x14ac:dyDescent="0.25">
      <c r="A1" t="s">
        <v>157</v>
      </c>
      <c r="B1" t="s">
        <v>155</v>
      </c>
      <c r="C1" t="s">
        <v>156</v>
      </c>
      <c r="D1" t="s">
        <v>16</v>
      </c>
      <c r="E1" t="s">
        <v>42</v>
      </c>
      <c r="F1" t="s">
        <v>158</v>
      </c>
      <c r="G1" t="s">
        <v>159</v>
      </c>
      <c r="I1" t="s">
        <v>51</v>
      </c>
      <c r="J1" t="s">
        <v>160</v>
      </c>
      <c r="K1" t="s">
        <v>165</v>
      </c>
      <c r="L1" t="s">
        <v>166</v>
      </c>
      <c r="M1" t="s">
        <v>157</v>
      </c>
      <c r="N1" t="s">
        <v>158</v>
      </c>
      <c r="O1" t="s">
        <v>159</v>
      </c>
      <c r="P1" t="s">
        <v>54</v>
      </c>
      <c r="Q1" t="s">
        <v>171</v>
      </c>
      <c r="R1" t="s">
        <v>106</v>
      </c>
      <c r="S1" t="s">
        <v>172</v>
      </c>
      <c r="T1" t="s">
        <v>108</v>
      </c>
      <c r="U1" t="s">
        <v>187</v>
      </c>
      <c r="V1" t="s">
        <v>177</v>
      </c>
      <c r="W1" t="s">
        <v>178</v>
      </c>
      <c r="X1" t="s">
        <v>179</v>
      </c>
      <c r="Y1" t="s">
        <v>180</v>
      </c>
      <c r="Z1" t="s">
        <v>181</v>
      </c>
      <c r="AB1" s="32" t="s">
        <v>170</v>
      </c>
      <c r="AC1" s="4" t="s">
        <v>167</v>
      </c>
      <c r="AD1" s="4" t="s">
        <v>168</v>
      </c>
      <c r="AE1" s="4" t="s">
        <v>169</v>
      </c>
      <c r="AF1" s="4" t="s">
        <v>198</v>
      </c>
    </row>
    <row r="2" spans="1:32" x14ac:dyDescent="0.25">
      <c r="A2">
        <v>1</v>
      </c>
      <c r="B2">
        <v>4.5</v>
      </c>
      <c r="C2">
        <v>0</v>
      </c>
      <c r="D2">
        <v>0</v>
      </c>
      <c r="E2">
        <v>13.5</v>
      </c>
      <c r="F2">
        <v>13.5</v>
      </c>
      <c r="G2">
        <v>0</v>
      </c>
      <c r="I2">
        <f>(B2+C2)/(F2+G2)</f>
        <v>0.33333333333333331</v>
      </c>
      <c r="J2">
        <f>I2/(I2+1)*(D2+G3+0)</f>
        <v>4.5</v>
      </c>
      <c r="K2" s="17">
        <v>1.9354838709677418</v>
      </c>
      <c r="L2">
        <v>3</v>
      </c>
      <c r="M2">
        <v>1</v>
      </c>
      <c r="N2" s="14">
        <f>L2*B2</f>
        <v>13.5</v>
      </c>
      <c r="O2">
        <v>0</v>
      </c>
      <c r="P2">
        <v>1</v>
      </c>
      <c r="R2" s="17">
        <f>($L$2*$D$2+($L$2+1)*$D$13+$Q$14)/($L$2+$K$2+1)</f>
        <v>9.3000000000000007</v>
      </c>
      <c r="T2">
        <f>((K2+1)*$D$2+$L$2*$D$13+$S$14)/($K$2+$L$2+1)</f>
        <v>4.5</v>
      </c>
      <c r="U2">
        <v>0</v>
      </c>
      <c r="V2">
        <f>$N$32*O33</f>
        <v>-426718.55465678498</v>
      </c>
      <c r="W2">
        <v>-80393.924284719804</v>
      </c>
      <c r="X2">
        <v>0</v>
      </c>
      <c r="Y2">
        <v>0</v>
      </c>
      <c r="Z2">
        <v>0</v>
      </c>
      <c r="AB2" s="32"/>
      <c r="AC2" s="4">
        <v>1</v>
      </c>
      <c r="AD2" s="1">
        <v>13.500299833946301</v>
      </c>
      <c r="AE2" s="1">
        <v>2.7741825834638801E-21</v>
      </c>
      <c r="AF2" s="1">
        <v>-167.22737060006699</v>
      </c>
    </row>
    <row r="3" spans="1:32" x14ac:dyDescent="0.25">
      <c r="A3">
        <v>2</v>
      </c>
      <c r="B3">
        <v>0</v>
      </c>
      <c r="C3">
        <v>0</v>
      </c>
      <c r="D3">
        <v>0</v>
      </c>
      <c r="F3">
        <f>F2+D3-B3</f>
        <v>13.5</v>
      </c>
      <c r="G3">
        <f>$C$2+$B$2+$E$2-C3</f>
        <v>18</v>
      </c>
      <c r="I3">
        <f t="shared" ref="I3:I12" si="0">(B3+C3)/(F3+G3)</f>
        <v>0</v>
      </c>
      <c r="J3">
        <f t="shared" ref="J3:J13" si="1">I3/(I3+1)*(D3+G4+F2)</f>
        <v>0</v>
      </c>
      <c r="M3">
        <v>2</v>
      </c>
      <c r="N3" s="14">
        <f>(D3+O4+N2)/(I3+1)-O3</f>
        <v>33.322076055184702</v>
      </c>
      <c r="O3">
        <v>18</v>
      </c>
      <c r="P3">
        <v>1</v>
      </c>
      <c r="Q3">
        <f>(P3+$L$2)*D3+($L$2+1)*B3-C3</f>
        <v>0</v>
      </c>
      <c r="S3">
        <f>($K$2+1-P3)*D3+($L$2+1)*B3+C3</f>
        <v>0</v>
      </c>
      <c r="U3">
        <v>0</v>
      </c>
      <c r="V3">
        <f t="shared" ref="V3:V13" si="2">$N$32*O34</f>
        <v>-151903.04926292301</v>
      </c>
      <c r="W3">
        <v>-117212.229408257</v>
      </c>
      <c r="X3">
        <v>0</v>
      </c>
      <c r="Y3">
        <v>0</v>
      </c>
      <c r="Z3">
        <v>0</v>
      </c>
      <c r="AB3" s="32"/>
      <c r="AC3" s="4">
        <v>2</v>
      </c>
      <c r="AD3" s="1">
        <v>20.737343306692999</v>
      </c>
      <c r="AE3" s="1">
        <v>18.000346885249801</v>
      </c>
      <c r="AF3" s="1">
        <v>-5.7277587554438E-2</v>
      </c>
    </row>
    <row r="4" spans="1:32" x14ac:dyDescent="0.25">
      <c r="A4">
        <v>3</v>
      </c>
      <c r="B4">
        <v>0</v>
      </c>
      <c r="C4">
        <v>0</v>
      </c>
      <c r="D4">
        <v>0</v>
      </c>
      <c r="F4">
        <f t="shared" ref="F4:F12" si="3">F3+D4-B4</f>
        <v>13.5</v>
      </c>
      <c r="G4">
        <f>$C$2+$B$2+$E$2-C4</f>
        <v>18</v>
      </c>
      <c r="I4">
        <f t="shared" si="0"/>
        <v>0</v>
      </c>
      <c r="J4">
        <f t="shared" si="1"/>
        <v>0</v>
      </c>
      <c r="M4">
        <v>3</v>
      </c>
      <c r="N4" s="14">
        <f>(D4+O5+N3)/(I4+1)-O4</f>
        <v>29.065777042467694</v>
      </c>
      <c r="O4">
        <v>37.822076055184702</v>
      </c>
      <c r="P4">
        <v>1</v>
      </c>
      <c r="Q4">
        <f t="shared" ref="Q4:Q12" si="4">(P4+$L$2)*D4+($L$2+1)*B4-C4</f>
        <v>0</v>
      </c>
      <c r="S4">
        <f t="shared" ref="S4:S12" si="5">($K$2+1-P4)*D4+($L$2+1)*B4+C4</f>
        <v>0</v>
      </c>
      <c r="U4">
        <v>0</v>
      </c>
      <c r="V4">
        <f t="shared" si="2"/>
        <v>-142046.057217397</v>
      </c>
      <c r="W4">
        <v>-126583.937339793</v>
      </c>
      <c r="X4">
        <v>0</v>
      </c>
      <c r="Y4">
        <v>0</v>
      </c>
      <c r="Z4">
        <v>0</v>
      </c>
      <c r="AB4" s="32"/>
      <c r="AC4" s="4">
        <v>3</v>
      </c>
      <c r="AD4" s="1">
        <v>20.928700985846302</v>
      </c>
      <c r="AE4" s="1">
        <v>25.2373903579965</v>
      </c>
      <c r="AF4" s="1">
        <v>10.6644419041259</v>
      </c>
    </row>
    <row r="5" spans="1:32" x14ac:dyDescent="0.25">
      <c r="A5">
        <v>4</v>
      </c>
      <c r="B5">
        <v>0</v>
      </c>
      <c r="C5">
        <v>0</v>
      </c>
      <c r="D5">
        <v>0</v>
      </c>
      <c r="F5">
        <f t="shared" si="3"/>
        <v>13.5</v>
      </c>
      <c r="G5">
        <f t="shared" ref="G5:G13" si="6">$C$2+$B$2+$E$2-C5</f>
        <v>18</v>
      </c>
      <c r="I5">
        <f t="shared" si="0"/>
        <v>0</v>
      </c>
      <c r="J5">
        <f t="shared" si="1"/>
        <v>0</v>
      </c>
      <c r="M5">
        <v>4</v>
      </c>
      <c r="N5" s="14">
        <f>(D5+O6+N4)/(I5+1)-O5</f>
        <v>27.406106766416997</v>
      </c>
      <c r="O5">
        <v>33.565777042467701</v>
      </c>
      <c r="P5">
        <v>1</v>
      </c>
      <c r="Q5">
        <f t="shared" si="4"/>
        <v>0</v>
      </c>
      <c r="S5">
        <f t="shared" si="5"/>
        <v>0</v>
      </c>
      <c r="U5">
        <v>0</v>
      </c>
      <c r="V5">
        <f t="shared" si="2"/>
        <v>-174396.57018223699</v>
      </c>
      <c r="W5">
        <v>-129569.65281685301</v>
      </c>
      <c r="X5">
        <v>0</v>
      </c>
      <c r="Y5">
        <v>0</v>
      </c>
      <c r="Z5">
        <v>0</v>
      </c>
      <c r="AB5" s="32"/>
      <c r="AC5" s="4">
        <v>4</v>
      </c>
      <c r="AD5" s="1">
        <v>19.550301112881002</v>
      </c>
      <c r="AE5" s="1">
        <v>25.428748037149798</v>
      </c>
      <c r="AF5" s="1">
        <v>15.6439259774756</v>
      </c>
    </row>
    <row r="6" spans="1:32" x14ac:dyDescent="0.25">
      <c r="A6">
        <v>5</v>
      </c>
      <c r="B6">
        <v>0</v>
      </c>
      <c r="C6">
        <v>0</v>
      </c>
      <c r="D6">
        <v>13.8</v>
      </c>
      <c r="F6">
        <f>F5+D6-B6</f>
        <v>27.3</v>
      </c>
      <c r="G6">
        <f t="shared" si="6"/>
        <v>18</v>
      </c>
      <c r="I6">
        <f t="shared" si="0"/>
        <v>0</v>
      </c>
      <c r="J6">
        <f t="shared" si="1"/>
        <v>0</v>
      </c>
      <c r="M6">
        <v>5</v>
      </c>
      <c r="N6" s="14">
        <f>(D6+O7+N5)/(I6+1)-O6</f>
        <v>32.715513790071597</v>
      </c>
      <c r="O6">
        <v>31.906106766417</v>
      </c>
      <c r="P6">
        <v>1</v>
      </c>
      <c r="Q6">
        <f t="shared" si="4"/>
        <v>55.2</v>
      </c>
      <c r="S6">
        <f t="shared" si="5"/>
        <v>26.70967741935484</v>
      </c>
      <c r="U6">
        <v>0</v>
      </c>
      <c r="V6">
        <f t="shared" si="2"/>
        <v>-180095.61847186901</v>
      </c>
      <c r="W6">
        <v>-133313.79523258199</v>
      </c>
      <c r="X6">
        <v>-204729.639128804</v>
      </c>
      <c r="Y6">
        <v>-128586.68658062301</v>
      </c>
      <c r="Z6">
        <v>0.42134857177734403</v>
      </c>
      <c r="AB6" s="32"/>
      <c r="AC6" s="4">
        <v>5</v>
      </c>
      <c r="AD6" s="1">
        <v>26.036399214896399</v>
      </c>
      <c r="AE6" s="1">
        <v>24.050348164184602</v>
      </c>
      <c r="AF6" s="1">
        <v>27.739040126014899</v>
      </c>
    </row>
    <row r="7" spans="1:32" x14ac:dyDescent="0.25">
      <c r="A7">
        <v>6</v>
      </c>
      <c r="B7">
        <v>0</v>
      </c>
      <c r="C7">
        <v>0</v>
      </c>
      <c r="D7">
        <v>0</v>
      </c>
      <c r="F7">
        <f>F6+D7-B7</f>
        <v>27.3</v>
      </c>
      <c r="G7">
        <f t="shared" si="6"/>
        <v>18</v>
      </c>
      <c r="I7">
        <f t="shared" si="0"/>
        <v>0</v>
      </c>
      <c r="J7">
        <f t="shared" si="1"/>
        <v>0</v>
      </c>
      <c r="M7">
        <v>6</v>
      </c>
      <c r="N7" s="14">
        <f>(D7+O8+N6)/(I7+1)-O7</f>
        <v>30.468159470664602</v>
      </c>
      <c r="O7">
        <v>23.4155137900716</v>
      </c>
      <c r="P7">
        <v>1</v>
      </c>
      <c r="Q7">
        <f t="shared" si="4"/>
        <v>0</v>
      </c>
      <c r="S7">
        <f t="shared" si="5"/>
        <v>0</v>
      </c>
      <c r="U7">
        <v>0</v>
      </c>
      <c r="V7">
        <f t="shared" si="2"/>
        <v>-124860.05035202</v>
      </c>
      <c r="W7">
        <v>-141277.38461197601</v>
      </c>
      <c r="X7">
        <v>0</v>
      </c>
      <c r="Y7">
        <v>0</v>
      </c>
      <c r="Z7">
        <v>0</v>
      </c>
      <c r="AB7" s="32"/>
      <c r="AC7" s="4">
        <v>6</v>
      </c>
      <c r="AD7" s="1">
        <v>26.207099493930599</v>
      </c>
      <c r="AE7" s="1">
        <v>16.7362405377912</v>
      </c>
      <c r="AF7" s="1">
        <v>32.748497660796303</v>
      </c>
    </row>
    <row r="8" spans="1:32" x14ac:dyDescent="0.25">
      <c r="A8">
        <v>7</v>
      </c>
      <c r="B8">
        <v>0</v>
      </c>
      <c r="C8">
        <v>0</v>
      </c>
      <c r="D8">
        <v>0</v>
      </c>
      <c r="F8">
        <f t="shared" si="3"/>
        <v>27.3</v>
      </c>
      <c r="G8">
        <f t="shared" si="6"/>
        <v>18</v>
      </c>
      <c r="I8">
        <f t="shared" si="0"/>
        <v>0</v>
      </c>
      <c r="J8">
        <f t="shared" si="1"/>
        <v>0</v>
      </c>
      <c r="M8">
        <v>7</v>
      </c>
      <c r="N8" s="14">
        <f t="shared" ref="N8:N9" si="7">(D8+O9+N7)/(I8+1)-O8</f>
        <v>29.550342733754601</v>
      </c>
      <c r="O8">
        <v>21.168159470664602</v>
      </c>
      <c r="P8">
        <v>1</v>
      </c>
      <c r="Q8">
        <f t="shared" si="4"/>
        <v>0</v>
      </c>
      <c r="S8">
        <f t="shared" si="5"/>
        <v>0</v>
      </c>
      <c r="U8">
        <v>0</v>
      </c>
      <c r="V8">
        <f t="shared" si="2"/>
        <v>-187560.92594549301</v>
      </c>
      <c r="W8">
        <v>-144743.49106657901</v>
      </c>
      <c r="X8">
        <v>0</v>
      </c>
      <c r="Y8">
        <v>0</v>
      </c>
      <c r="Z8">
        <v>0</v>
      </c>
      <c r="AB8" s="32"/>
      <c r="AC8" s="4">
        <v>7</v>
      </c>
      <c r="AD8" s="1">
        <v>26.116418529036</v>
      </c>
      <c r="AE8" s="1">
        <v>16.906940816825401</v>
      </c>
      <c r="AF8" s="1">
        <v>37.3819776296641</v>
      </c>
    </row>
    <row r="9" spans="1:32" x14ac:dyDescent="0.25">
      <c r="A9">
        <v>8</v>
      </c>
      <c r="B9">
        <v>0</v>
      </c>
      <c r="C9">
        <v>0</v>
      </c>
      <c r="D9">
        <v>0</v>
      </c>
      <c r="F9">
        <f t="shared" si="3"/>
        <v>27.3</v>
      </c>
      <c r="G9">
        <f t="shared" si="6"/>
        <v>18</v>
      </c>
      <c r="I9">
        <f t="shared" si="0"/>
        <v>0</v>
      </c>
      <c r="J9">
        <f t="shared" si="1"/>
        <v>0</v>
      </c>
      <c r="M9">
        <v>8</v>
      </c>
      <c r="N9" s="14">
        <f t="shared" si="7"/>
        <v>28.989148261254499</v>
      </c>
      <c r="O9">
        <v>20.2503427337546</v>
      </c>
      <c r="P9">
        <v>1</v>
      </c>
      <c r="Q9">
        <f t="shared" si="4"/>
        <v>0</v>
      </c>
      <c r="S9">
        <f t="shared" si="5"/>
        <v>0</v>
      </c>
      <c r="U9">
        <v>0</v>
      </c>
      <c r="V9">
        <f t="shared" si="2"/>
        <v>-176105.92935862599</v>
      </c>
      <c r="W9">
        <v>-146562.49602046399</v>
      </c>
      <c r="X9">
        <v>0</v>
      </c>
      <c r="Y9">
        <v>0</v>
      </c>
      <c r="Z9">
        <v>0</v>
      </c>
      <c r="AB9" s="32"/>
      <c r="AC9" s="4">
        <v>8</v>
      </c>
      <c r="AD9" s="1">
        <v>26.099089973248098</v>
      </c>
      <c r="AE9" s="1">
        <v>16.816259851930798</v>
      </c>
      <c r="AF9" s="1">
        <v>43.074263272006498</v>
      </c>
    </row>
    <row r="10" spans="1:32" x14ac:dyDescent="0.25">
      <c r="A10">
        <v>9</v>
      </c>
      <c r="B10">
        <v>0</v>
      </c>
      <c r="C10">
        <v>0</v>
      </c>
      <c r="D10">
        <v>0</v>
      </c>
      <c r="F10">
        <f t="shared" si="3"/>
        <v>27.3</v>
      </c>
      <c r="G10">
        <f t="shared" si="6"/>
        <v>18</v>
      </c>
      <c r="I10">
        <f t="shared" si="0"/>
        <v>0</v>
      </c>
      <c r="J10">
        <f t="shared" si="1"/>
        <v>0</v>
      </c>
      <c r="M10">
        <v>9</v>
      </c>
      <c r="N10" s="14">
        <f>(D10+O11+N9)/(I10+1)-O10</f>
        <v>28.499614341478296</v>
      </c>
      <c r="O10">
        <v>19.689148261254498</v>
      </c>
      <c r="P10">
        <v>1</v>
      </c>
      <c r="Q10">
        <f t="shared" si="4"/>
        <v>0</v>
      </c>
      <c r="S10">
        <f t="shared" si="5"/>
        <v>0</v>
      </c>
      <c r="U10">
        <v>0</v>
      </c>
      <c r="V10">
        <f t="shared" si="2"/>
        <v>112909.518763106</v>
      </c>
      <c r="W10">
        <v>-147421.37476595899</v>
      </c>
      <c r="X10">
        <v>0</v>
      </c>
      <c r="Y10">
        <v>0</v>
      </c>
      <c r="Z10">
        <v>0</v>
      </c>
      <c r="AB10" s="32"/>
      <c r="AC10" s="4">
        <v>9</v>
      </c>
      <c r="AD10" s="1">
        <v>26.2015883534268</v>
      </c>
      <c r="AE10" s="1">
        <v>16.7989312961429</v>
      </c>
      <c r="AF10" s="1">
        <v>49.128270014461897</v>
      </c>
    </row>
    <row r="11" spans="1:32" x14ac:dyDescent="0.25">
      <c r="A11">
        <v>10</v>
      </c>
      <c r="B11">
        <v>0</v>
      </c>
      <c r="C11">
        <v>0</v>
      </c>
      <c r="D11">
        <v>0</v>
      </c>
      <c r="F11">
        <f t="shared" si="3"/>
        <v>27.3</v>
      </c>
      <c r="G11">
        <f t="shared" si="6"/>
        <v>18</v>
      </c>
      <c r="I11">
        <f t="shared" si="0"/>
        <v>0</v>
      </c>
      <c r="J11">
        <f t="shared" si="1"/>
        <v>0</v>
      </c>
      <c r="M11">
        <v>10</v>
      </c>
      <c r="N11" s="14">
        <f>(D11+O12+N10)/(I11+1)-O11</f>
        <v>27.958744928028697</v>
      </c>
      <c r="O11">
        <v>19.199614341478298</v>
      </c>
      <c r="P11">
        <v>1</v>
      </c>
      <c r="Q11">
        <f t="shared" si="4"/>
        <v>0</v>
      </c>
      <c r="S11">
        <f t="shared" si="5"/>
        <v>0</v>
      </c>
      <c r="U11">
        <v>0</v>
      </c>
      <c r="V11">
        <f t="shared" si="2"/>
        <v>-201321.171371234</v>
      </c>
      <c r="W11">
        <v>-147918.920130657</v>
      </c>
      <c r="X11">
        <v>0</v>
      </c>
      <c r="Y11">
        <v>0</v>
      </c>
      <c r="Z11">
        <v>0</v>
      </c>
      <c r="AB11" s="32"/>
      <c r="AC11" s="4">
        <v>10</v>
      </c>
      <c r="AD11" s="1">
        <v>26.189796836678799</v>
      </c>
      <c r="AE11" s="1">
        <v>16.901429676321602</v>
      </c>
      <c r="AF11" s="1">
        <v>54.728997348304503</v>
      </c>
    </row>
    <row r="12" spans="1:32" x14ac:dyDescent="0.25">
      <c r="A12">
        <v>11</v>
      </c>
      <c r="B12">
        <v>0</v>
      </c>
      <c r="C12">
        <v>0</v>
      </c>
      <c r="D12">
        <v>0</v>
      </c>
      <c r="F12">
        <f t="shared" si="3"/>
        <v>27.3</v>
      </c>
      <c r="G12">
        <f t="shared" si="6"/>
        <v>18</v>
      </c>
      <c r="I12">
        <f t="shared" si="0"/>
        <v>0</v>
      </c>
      <c r="J12">
        <f t="shared" si="1"/>
        <v>0</v>
      </c>
      <c r="M12">
        <v>11</v>
      </c>
      <c r="N12" s="14">
        <f>(D12+O13+N11)/(I12+1)-O12</f>
        <v>27.299999999999994</v>
      </c>
      <c r="O12">
        <v>18.6587449280287</v>
      </c>
      <c r="P12">
        <v>1</v>
      </c>
      <c r="Q12">
        <f t="shared" si="4"/>
        <v>0</v>
      </c>
      <c r="S12">
        <f t="shared" si="5"/>
        <v>0</v>
      </c>
      <c r="U12">
        <v>0</v>
      </c>
      <c r="V12">
        <f t="shared" si="2"/>
        <v>-195151.325047191</v>
      </c>
      <c r="W12">
        <v>-148547.87614082301</v>
      </c>
      <c r="X12">
        <v>0</v>
      </c>
      <c r="Y12">
        <v>0</v>
      </c>
      <c r="Z12">
        <v>0</v>
      </c>
      <c r="AB12" s="32"/>
      <c r="AC12" s="4">
        <v>11</v>
      </c>
      <c r="AD12" s="1">
        <v>25.511424209470999</v>
      </c>
      <c r="AE12" s="1">
        <v>16.8896381595736</v>
      </c>
      <c r="AF12" s="1">
        <v>60.958189063953597</v>
      </c>
    </row>
    <row r="13" spans="1:32" x14ac:dyDescent="0.25">
      <c r="A13">
        <v>12</v>
      </c>
      <c r="B13">
        <v>9.3000000000000007</v>
      </c>
      <c r="C13">
        <v>0</v>
      </c>
      <c r="D13">
        <v>0</v>
      </c>
      <c r="F13">
        <f>B13</f>
        <v>9.3000000000000007</v>
      </c>
      <c r="G13">
        <f t="shared" si="6"/>
        <v>18</v>
      </c>
      <c r="I13">
        <f>(B13+C13)/(F13+G13)</f>
        <v>0.34065934065934067</v>
      </c>
      <c r="J13">
        <f t="shared" si="1"/>
        <v>6.9368852459016397</v>
      </c>
      <c r="M13">
        <v>12</v>
      </c>
      <c r="N13" s="14">
        <f>B13</f>
        <v>9.3000000000000007</v>
      </c>
      <c r="O13">
        <v>18</v>
      </c>
      <c r="P13">
        <v>1</v>
      </c>
      <c r="U13">
        <v>0</v>
      </c>
      <c r="V13">
        <f t="shared" si="2"/>
        <v>-196738.49100297401</v>
      </c>
      <c r="W13">
        <v>-150008.51962527301</v>
      </c>
      <c r="X13">
        <v>0</v>
      </c>
      <c r="Y13">
        <v>0</v>
      </c>
      <c r="Z13">
        <v>0</v>
      </c>
      <c r="AB13" s="32"/>
      <c r="AC13" s="4">
        <v>12</v>
      </c>
      <c r="AD13" s="1">
        <v>9.3001586771051894</v>
      </c>
      <c r="AE13" s="1">
        <v>16.2112655323659</v>
      </c>
      <c r="AF13" s="1">
        <v>72.912097970374106</v>
      </c>
    </row>
    <row r="14" spans="1:32" x14ac:dyDescent="0.25">
      <c r="Q14">
        <f>SUM(Q3:Q12)</f>
        <v>55.2</v>
      </c>
      <c r="S14">
        <f>SUM(S3:S12)</f>
        <v>26.70967741935484</v>
      </c>
    </row>
    <row r="15" spans="1:32" x14ac:dyDescent="0.25">
      <c r="A15" t="s">
        <v>161</v>
      </c>
    </row>
    <row r="17" spans="1:14" x14ac:dyDescent="0.25">
      <c r="A17" s="27" t="s">
        <v>157</v>
      </c>
      <c r="B17" s="27" t="s">
        <v>162</v>
      </c>
      <c r="C17" s="27" t="s">
        <v>163</v>
      </c>
      <c r="D17" s="27" t="s">
        <v>164</v>
      </c>
      <c r="F17" s="28" t="s">
        <v>157</v>
      </c>
      <c r="G17" s="28" t="s">
        <v>162</v>
      </c>
      <c r="H17" s="28" t="s">
        <v>163</v>
      </c>
      <c r="I17" s="28" t="s">
        <v>164</v>
      </c>
      <c r="K17" s="29" t="s">
        <v>157</v>
      </c>
      <c r="L17" s="29" t="s">
        <v>162</v>
      </c>
      <c r="M17" s="29" t="s">
        <v>163</v>
      </c>
      <c r="N17" s="29" t="s">
        <v>164</v>
      </c>
    </row>
    <row r="18" spans="1:14" x14ac:dyDescent="0.25">
      <c r="A18" s="4">
        <v>1</v>
      </c>
      <c r="B18" s="4">
        <f>D2+G3</f>
        <v>18</v>
      </c>
      <c r="C18" s="4">
        <f>E2+B2</f>
        <v>18</v>
      </c>
      <c r="D18" s="4">
        <f>B18-C18</f>
        <v>0</v>
      </c>
      <c r="F18" s="4">
        <v>1</v>
      </c>
      <c r="G18" s="1">
        <f>D2+O3</f>
        <v>18</v>
      </c>
      <c r="H18" s="1">
        <f>N2+B2+C2+O2</f>
        <v>18</v>
      </c>
      <c r="I18" s="1">
        <f>G18-H18</f>
        <v>0</v>
      </c>
      <c r="K18" s="4">
        <v>1</v>
      </c>
      <c r="L18" s="1">
        <f>D2+AE3</f>
        <v>18.000346885249801</v>
      </c>
      <c r="M18" s="1">
        <f>AD2+B2+C2</f>
        <v>18.000299833946301</v>
      </c>
      <c r="N18" s="1">
        <f>L18-M18</f>
        <v>4.7051303500467156E-5</v>
      </c>
    </row>
    <row r="19" spans="1:14" x14ac:dyDescent="0.25">
      <c r="A19" s="4">
        <v>2</v>
      </c>
      <c r="B19" s="4">
        <f>D3+$E$2+G4</f>
        <v>31.5</v>
      </c>
      <c r="C19" s="4">
        <f>B3+C3+G3+F3</f>
        <v>31.5</v>
      </c>
      <c r="D19" s="4">
        <f t="shared" ref="D19:D29" si="8">B19-C19</f>
        <v>0</v>
      </c>
      <c r="F19" s="4">
        <v>2</v>
      </c>
      <c r="G19" s="1">
        <f>D3+N2+O4</f>
        <v>51.322076055184702</v>
      </c>
      <c r="H19" s="1">
        <f>B3+C3+O3+N3</f>
        <v>51.322076055184702</v>
      </c>
      <c r="I19" s="1">
        <f t="shared" ref="I19:I29" si="9">G19-H19</f>
        <v>0</v>
      </c>
      <c r="K19" s="4">
        <v>2</v>
      </c>
      <c r="L19" s="1">
        <f>D2+AD2+AE4</f>
        <v>38.737690191942804</v>
      </c>
      <c r="M19" s="1">
        <f>B3+C3+AE3+AD3</f>
        <v>38.737690191942804</v>
      </c>
      <c r="N19" s="1">
        <f t="shared" ref="N19:N29" si="10">L19-M19</f>
        <v>0</v>
      </c>
    </row>
    <row r="20" spans="1:14" x14ac:dyDescent="0.25">
      <c r="A20" s="4">
        <v>3</v>
      </c>
      <c r="B20" s="4">
        <f>D4+F3+G5</f>
        <v>31.5</v>
      </c>
      <c r="C20" s="4">
        <f>B4+C4+F4+G4</f>
        <v>31.5</v>
      </c>
      <c r="D20" s="4">
        <f t="shared" si="8"/>
        <v>0</v>
      </c>
      <c r="F20" s="4">
        <v>3</v>
      </c>
      <c r="G20" s="1">
        <f t="shared" ref="G20:G28" si="11">D4+N3+O5</f>
        <v>66.887853097652396</v>
      </c>
      <c r="H20" s="4">
        <f t="shared" ref="H20:H28" si="12">B4+C4+N4+O4</f>
        <v>66.887853097652396</v>
      </c>
      <c r="I20" s="1">
        <f t="shared" si="9"/>
        <v>0</v>
      </c>
      <c r="K20" s="4">
        <v>3</v>
      </c>
      <c r="L20" s="1">
        <f t="shared" ref="L20:L28" si="13">D3+AD3+AE5</f>
        <v>46.166091343842794</v>
      </c>
      <c r="M20" s="1">
        <f t="shared" ref="M20:M28" si="14">B4+C4+AD4+AE4</f>
        <v>46.166091343842801</v>
      </c>
      <c r="N20" s="1">
        <f t="shared" si="10"/>
        <v>0</v>
      </c>
    </row>
    <row r="21" spans="1:14" x14ac:dyDescent="0.25">
      <c r="A21" s="4">
        <v>4</v>
      </c>
      <c r="B21" s="4">
        <f>D5+F4+G6</f>
        <v>31.5</v>
      </c>
      <c r="C21" s="4">
        <f t="shared" ref="C21:C28" si="15">B5+C5+F5+G5</f>
        <v>31.5</v>
      </c>
      <c r="D21" s="4">
        <f t="shared" si="8"/>
        <v>0</v>
      </c>
      <c r="F21" s="4">
        <v>4</v>
      </c>
      <c r="G21" s="4">
        <f t="shared" si="11"/>
        <v>60.971883808884698</v>
      </c>
      <c r="H21" s="4">
        <f t="shared" si="12"/>
        <v>60.971883808884698</v>
      </c>
      <c r="I21" s="1">
        <f t="shared" si="9"/>
        <v>0</v>
      </c>
      <c r="K21" s="4">
        <v>4</v>
      </c>
      <c r="L21" s="1">
        <f t="shared" si="13"/>
        <v>44.979049150030903</v>
      </c>
      <c r="M21" s="1">
        <f t="shared" si="14"/>
        <v>44.979049150030804</v>
      </c>
      <c r="N21" s="1">
        <f t="shared" si="10"/>
        <v>9.9475983006414026E-14</v>
      </c>
    </row>
    <row r="22" spans="1:14" x14ac:dyDescent="0.25">
      <c r="A22" s="4">
        <v>5</v>
      </c>
      <c r="B22" s="4">
        <f>D6+F5+G7</f>
        <v>45.3</v>
      </c>
      <c r="C22" s="4">
        <f t="shared" si="15"/>
        <v>45.3</v>
      </c>
      <c r="D22" s="4">
        <f t="shared" si="8"/>
        <v>0</v>
      </c>
      <c r="F22" s="4">
        <v>5</v>
      </c>
      <c r="G22" s="4">
        <f t="shared" si="11"/>
        <v>64.621620556488594</v>
      </c>
      <c r="H22" s="4">
        <f t="shared" si="12"/>
        <v>64.621620556488594</v>
      </c>
      <c r="I22" s="1">
        <f t="shared" si="9"/>
        <v>0</v>
      </c>
      <c r="K22" s="4">
        <v>5</v>
      </c>
      <c r="L22" s="1">
        <f t="shared" si="13"/>
        <v>36.286541650672206</v>
      </c>
      <c r="M22" s="1">
        <f t="shared" si="14"/>
        <v>50.086747379081004</v>
      </c>
      <c r="N22" s="1">
        <f>L22-M22</f>
        <v>-13.800205728408798</v>
      </c>
    </row>
    <row r="23" spans="1:14" x14ac:dyDescent="0.25">
      <c r="A23" s="4">
        <v>6</v>
      </c>
      <c r="B23" s="4">
        <f t="shared" ref="B23:B28" si="16">D7+F6+G8</f>
        <v>45.3</v>
      </c>
      <c r="C23" s="4">
        <f t="shared" si="15"/>
        <v>45.3</v>
      </c>
      <c r="D23" s="4">
        <f t="shared" si="8"/>
        <v>0</v>
      </c>
      <c r="F23" s="4">
        <v>6</v>
      </c>
      <c r="G23" s="4">
        <f t="shared" si="11"/>
        <v>53.883673260736202</v>
      </c>
      <c r="H23" s="4">
        <f t="shared" si="12"/>
        <v>53.883673260736202</v>
      </c>
      <c r="I23" s="1">
        <f t="shared" si="9"/>
        <v>0</v>
      </c>
      <c r="K23" s="4">
        <v>6</v>
      </c>
      <c r="L23" s="1">
        <f t="shared" si="13"/>
        <v>56.7433400317218</v>
      </c>
      <c r="M23" s="1">
        <f t="shared" si="14"/>
        <v>42.943340031721803</v>
      </c>
      <c r="N23" s="1">
        <f>L23-M23</f>
        <v>13.799999999999997</v>
      </c>
    </row>
    <row r="24" spans="1:14" x14ac:dyDescent="0.25">
      <c r="A24" s="4">
        <v>7</v>
      </c>
      <c r="B24" s="4">
        <f t="shared" si="16"/>
        <v>45.3</v>
      </c>
      <c r="C24" s="4">
        <f t="shared" si="15"/>
        <v>45.3</v>
      </c>
      <c r="D24" s="4">
        <f t="shared" si="8"/>
        <v>0</v>
      </c>
      <c r="F24" s="4">
        <v>7</v>
      </c>
      <c r="G24" s="4">
        <f t="shared" si="11"/>
        <v>50.718502204419202</v>
      </c>
      <c r="H24" s="4">
        <f t="shared" si="12"/>
        <v>50.718502204419202</v>
      </c>
      <c r="I24" s="1">
        <f t="shared" si="9"/>
        <v>0</v>
      </c>
      <c r="K24" s="4">
        <v>7</v>
      </c>
      <c r="L24" s="1">
        <f t="shared" si="13"/>
        <v>43.023359345861394</v>
      </c>
      <c r="M24" s="1">
        <f t="shared" si="14"/>
        <v>43.023359345861401</v>
      </c>
      <c r="N24" s="1">
        <f t="shared" si="10"/>
        <v>0</v>
      </c>
    </row>
    <row r="25" spans="1:14" x14ac:dyDescent="0.25">
      <c r="A25" s="4">
        <v>8</v>
      </c>
      <c r="B25" s="4">
        <f t="shared" si="16"/>
        <v>45.3</v>
      </c>
      <c r="C25" s="4">
        <f t="shared" si="15"/>
        <v>45.3</v>
      </c>
      <c r="D25" s="4">
        <f t="shared" si="8"/>
        <v>0</v>
      </c>
      <c r="F25" s="4">
        <v>8</v>
      </c>
      <c r="G25" s="4">
        <f t="shared" si="11"/>
        <v>49.239490995009099</v>
      </c>
      <c r="H25" s="4">
        <f t="shared" si="12"/>
        <v>49.239490995009099</v>
      </c>
      <c r="I25" s="1">
        <f t="shared" si="9"/>
        <v>0</v>
      </c>
      <c r="K25" s="4">
        <v>8</v>
      </c>
      <c r="L25" s="1">
        <f t="shared" si="13"/>
        <v>42.9153498251789</v>
      </c>
      <c r="M25" s="1">
        <f t="shared" si="14"/>
        <v>42.915349825178893</v>
      </c>
      <c r="N25" s="1">
        <f t="shared" si="10"/>
        <v>0</v>
      </c>
    </row>
    <row r="26" spans="1:14" x14ac:dyDescent="0.25">
      <c r="A26" s="4">
        <v>9</v>
      </c>
      <c r="B26" s="4">
        <f t="shared" si="16"/>
        <v>45.3</v>
      </c>
      <c r="C26" s="4">
        <f t="shared" si="15"/>
        <v>45.3</v>
      </c>
      <c r="D26" s="4">
        <f t="shared" si="8"/>
        <v>0</v>
      </c>
      <c r="F26" s="4">
        <v>9</v>
      </c>
      <c r="G26" s="4">
        <f t="shared" si="11"/>
        <v>48.188762602732794</v>
      </c>
      <c r="H26" s="4">
        <f t="shared" si="12"/>
        <v>48.188762602732794</v>
      </c>
      <c r="I26" s="1">
        <f t="shared" si="9"/>
        <v>0</v>
      </c>
      <c r="K26" s="4">
        <v>9</v>
      </c>
      <c r="L26" s="1">
        <f t="shared" si="13"/>
        <v>43.000519649569696</v>
      </c>
      <c r="M26" s="1">
        <f t="shared" si="14"/>
        <v>43.000519649569696</v>
      </c>
      <c r="N26" s="1">
        <f t="shared" si="10"/>
        <v>0</v>
      </c>
    </row>
    <row r="27" spans="1:14" x14ac:dyDescent="0.25">
      <c r="A27" s="4">
        <v>10</v>
      </c>
      <c r="B27" s="4">
        <f t="shared" si="16"/>
        <v>45.3</v>
      </c>
      <c r="C27" s="4">
        <f t="shared" si="15"/>
        <v>45.3</v>
      </c>
      <c r="D27" s="4">
        <f t="shared" si="8"/>
        <v>0</v>
      </c>
      <c r="F27" s="4">
        <v>10</v>
      </c>
      <c r="G27" s="4">
        <f t="shared" si="11"/>
        <v>47.158359269506995</v>
      </c>
      <c r="H27" s="4">
        <f t="shared" si="12"/>
        <v>47.158359269506995</v>
      </c>
      <c r="I27" s="1">
        <f t="shared" si="9"/>
        <v>0</v>
      </c>
      <c r="K27" s="4">
        <v>10</v>
      </c>
      <c r="L27" s="1">
        <f t="shared" si="13"/>
        <v>43.0912265130004</v>
      </c>
      <c r="M27" s="1">
        <f t="shared" si="14"/>
        <v>43.0912265130004</v>
      </c>
      <c r="N27" s="1">
        <f t="shared" si="10"/>
        <v>0</v>
      </c>
    </row>
    <row r="28" spans="1:14" x14ac:dyDescent="0.25">
      <c r="A28" s="4">
        <v>11</v>
      </c>
      <c r="B28" s="4">
        <f t="shared" si="16"/>
        <v>45.3</v>
      </c>
      <c r="C28" s="4">
        <f t="shared" si="15"/>
        <v>45.3</v>
      </c>
      <c r="D28" s="4">
        <f t="shared" si="8"/>
        <v>0</v>
      </c>
      <c r="F28" s="4">
        <v>11</v>
      </c>
      <c r="G28" s="4">
        <f t="shared" si="11"/>
        <v>45.958744928028693</v>
      </c>
      <c r="H28" s="4">
        <f t="shared" si="12"/>
        <v>45.958744928028693</v>
      </c>
      <c r="I28" s="1">
        <f t="shared" si="9"/>
        <v>0</v>
      </c>
      <c r="K28" s="4">
        <v>11</v>
      </c>
      <c r="L28" s="1">
        <f t="shared" si="13"/>
        <v>42.401062369044695</v>
      </c>
      <c r="M28" s="1">
        <f t="shared" si="14"/>
        <v>42.401062369044595</v>
      </c>
      <c r="N28" s="1">
        <f t="shared" si="10"/>
        <v>9.9475983006414026E-14</v>
      </c>
    </row>
    <row r="29" spans="1:14" x14ac:dyDescent="0.25">
      <c r="A29" s="4">
        <v>12</v>
      </c>
      <c r="B29" s="4">
        <f>D13+F12</f>
        <v>27.3</v>
      </c>
      <c r="C29" s="4">
        <f>B13+C13+G13</f>
        <v>27.3</v>
      </c>
      <c r="D29" s="4">
        <f t="shared" si="8"/>
        <v>0</v>
      </c>
      <c r="F29" s="4">
        <v>12</v>
      </c>
      <c r="G29" s="1">
        <f>D13+N12</f>
        <v>27.299999999999994</v>
      </c>
      <c r="H29" s="1">
        <f>B13+C13+O13</f>
        <v>27.3</v>
      </c>
      <c r="I29" s="1">
        <f t="shared" si="9"/>
        <v>0</v>
      </c>
      <c r="K29" s="4">
        <v>12</v>
      </c>
      <c r="L29" s="1">
        <f>D13+AD12</f>
        <v>25.511424209470999</v>
      </c>
      <c r="M29" s="1">
        <f>B13+C13+AE13</f>
        <v>25.511265532365901</v>
      </c>
      <c r="N29" s="1">
        <f t="shared" si="10"/>
        <v>1.5867710509809285E-4</v>
      </c>
    </row>
    <row r="30" spans="1:14" x14ac:dyDescent="0.25">
      <c r="J30" s="15"/>
    </row>
    <row r="31" spans="1:14" x14ac:dyDescent="0.25">
      <c r="F31" t="s">
        <v>182</v>
      </c>
      <c r="J31" t="s">
        <v>184</v>
      </c>
      <c r="K31" t="s">
        <v>185</v>
      </c>
      <c r="L31" t="s">
        <v>184</v>
      </c>
      <c r="M31" t="s">
        <v>185</v>
      </c>
      <c r="N31" t="s">
        <v>188</v>
      </c>
    </row>
    <row r="32" spans="1:14" x14ac:dyDescent="0.25">
      <c r="F32" s="28" t="s">
        <v>157</v>
      </c>
      <c r="G32" s="28" t="s">
        <v>162</v>
      </c>
      <c r="H32" s="28" t="s">
        <v>163</v>
      </c>
      <c r="I32" s="28" t="s">
        <v>164</v>
      </c>
      <c r="J32" t="s">
        <v>183</v>
      </c>
      <c r="K32" s="1">
        <v>7680933.9838221297</v>
      </c>
      <c r="L32" t="s">
        <v>186</v>
      </c>
      <c r="M32" s="1">
        <v>-3497963.20746064</v>
      </c>
      <c r="N32">
        <v>1</v>
      </c>
    </row>
    <row r="33" spans="6:15" x14ac:dyDescent="0.25">
      <c r="F33" s="4">
        <v>1</v>
      </c>
      <c r="G33" s="1">
        <f>D2*(Z2*Y2+(1-Z2)*X2)+O3*W3</f>
        <v>-2109820.1293486259</v>
      </c>
      <c r="H33" s="1">
        <f>N2*V2+B2*V2+C2*W2+O2*W2+U2</f>
        <v>-7680933.9838221297</v>
      </c>
      <c r="I33" s="1">
        <f>G33-H33</f>
        <v>5571113.8544735033</v>
      </c>
      <c r="N33">
        <v>-426718.55465678498</v>
      </c>
      <c r="O33">
        <v>-426718.55465678498</v>
      </c>
    </row>
    <row r="34" spans="6:15" x14ac:dyDescent="0.25">
      <c r="F34" s="4">
        <v>2</v>
      </c>
      <c r="G34" s="1">
        <f>D3*(Z3*Y3+(1-Z3)*X3)+N2*V2+O4*W4</f>
        <v>-10548367.793296982</v>
      </c>
      <c r="H34" s="1">
        <f>B3*V3+C3*W3+O3*W3+N3*V3+U3</f>
        <v>-7171545.0899022147</v>
      </c>
      <c r="I34" s="1">
        <f t="shared" ref="I34:I44" si="17">G34-H34</f>
        <v>-3376822.7033947669</v>
      </c>
      <c r="N34">
        <v>-151903.04926292301</v>
      </c>
      <c r="O34">
        <v>-151903.04926292301</v>
      </c>
    </row>
    <row r="35" spans="6:15" x14ac:dyDescent="0.25">
      <c r="F35" s="4">
        <v>3</v>
      </c>
      <c r="G35" s="1">
        <f t="shared" ref="G35:G43" si="18">D4*(Z4*Y4+(1-Z4)*X4)+N3*V3+O5*W5</f>
        <v>-9410831.0384740233</v>
      </c>
      <c r="H35" s="1">
        <f t="shared" ref="H35:H42" si="19">B4*V4+C4*W4+O4*W4+N4*V4+U4</f>
        <v>-8916346.3342728559</v>
      </c>
      <c r="I35" s="1">
        <f t="shared" si="17"/>
        <v>-494484.70420116745</v>
      </c>
      <c r="N35">
        <v>-142046.057217397</v>
      </c>
      <c r="O35">
        <v>-142046.057217397</v>
      </c>
    </row>
    <row r="36" spans="6:15" x14ac:dyDescent="0.25">
      <c r="F36" s="4">
        <v>4</v>
      </c>
      <c r="G36" s="1">
        <f t="shared" si="18"/>
        <v>-8382203.2129694857</v>
      </c>
      <c r="H36" s="1">
        <f t="shared" si="19"/>
        <v>-9128637.1000317559</v>
      </c>
      <c r="I36" s="1">
        <f t="shared" si="17"/>
        <v>746433.88706227019</v>
      </c>
      <c r="N36">
        <v>-174396.57018223699</v>
      </c>
      <c r="O36">
        <v>-174396.57018223699</v>
      </c>
    </row>
    <row r="37" spans="6:15" x14ac:dyDescent="0.25">
      <c r="F37" s="4">
        <v>5</v>
      </c>
      <c r="G37" s="1">
        <f t="shared" si="18"/>
        <v>-10470140.994258001</v>
      </c>
      <c r="H37" s="1">
        <f t="shared" si="19"/>
        <v>-10145444.87377492</v>
      </c>
      <c r="I37" s="1">
        <f t="shared" si="17"/>
        <v>-324696.12048308179</v>
      </c>
      <c r="N37">
        <v>-180095.61847186901</v>
      </c>
      <c r="O37">
        <v>-180095.61847186901</v>
      </c>
    </row>
    <row r="38" spans="6:15" x14ac:dyDescent="0.25">
      <c r="F38" s="4">
        <v>6</v>
      </c>
      <c r="G38" s="1">
        <f t="shared" si="18"/>
        <v>-8955873.9908859655</v>
      </c>
      <c r="H38" s="1">
        <f t="shared" si="19"/>
        <v>-7112338.4732475309</v>
      </c>
      <c r="I38" s="1">
        <f t="shared" si="17"/>
        <v>-1843535.5176384347</v>
      </c>
      <c r="N38">
        <v>-124860.05035202</v>
      </c>
      <c r="O38">
        <v>-124860.05035202</v>
      </c>
    </row>
    <row r="39" spans="6:15" x14ac:dyDescent="0.25">
      <c r="F39" s="4">
        <v>7</v>
      </c>
      <c r="G39" s="1">
        <f t="shared" si="18"/>
        <v>-6772196.7019694978</v>
      </c>
      <c r="H39" s="1">
        <f t="shared" si="19"/>
        <v>-8606442.9463877454</v>
      </c>
      <c r="I39" s="1">
        <f t="shared" si="17"/>
        <v>1834246.2444182476</v>
      </c>
      <c r="N39">
        <v>-187560.92594549301</v>
      </c>
      <c r="O39">
        <v>-187560.92594549301</v>
      </c>
    </row>
    <row r="40" spans="6:15" x14ac:dyDescent="0.25">
      <c r="F40" s="4">
        <v>8</v>
      </c>
      <c r="G40" s="1">
        <f t="shared" si="18"/>
        <v>-8445090.9497946128</v>
      </c>
      <c r="H40" s="1">
        <f t="shared" si="19"/>
        <v>-8073101.67219216</v>
      </c>
      <c r="I40" s="1">
        <f t="shared" si="17"/>
        <v>-371989.27760245278</v>
      </c>
      <c r="N40">
        <v>-176105.92935862599</v>
      </c>
      <c r="O40">
        <v>-176105.92935862599</v>
      </c>
    </row>
    <row r="41" spans="6:15" x14ac:dyDescent="0.25">
      <c r="F41" s="4">
        <v>9</v>
      </c>
      <c r="G41" s="1">
        <f t="shared" si="18"/>
        <v>-7945147.1161797652</v>
      </c>
      <c r="H41" s="1">
        <f t="shared" si="19"/>
        <v>315276.43558549928</v>
      </c>
      <c r="I41" s="1">
        <f t="shared" si="17"/>
        <v>-8260423.5517652649</v>
      </c>
      <c r="N41">
        <v>112909.518763106</v>
      </c>
      <c r="O41">
        <v>112909.518763106</v>
      </c>
    </row>
    <row r="42" spans="6:15" x14ac:dyDescent="0.25">
      <c r="F42" s="4">
        <v>10</v>
      </c>
      <c r="G42" s="1">
        <f t="shared" si="18"/>
        <v>446160.80971841188</v>
      </c>
      <c r="H42" s="1">
        <f t="shared" si="19"/>
        <v>-8468673.4992968291</v>
      </c>
      <c r="I42" s="1">
        <f t="shared" si="17"/>
        <v>8914834.3090152405</v>
      </c>
      <c r="N42">
        <v>-201321.171371234</v>
      </c>
      <c r="O42">
        <v>-201321.171371234</v>
      </c>
    </row>
    <row r="43" spans="6:15" x14ac:dyDescent="0.25">
      <c r="F43" s="4">
        <v>11</v>
      </c>
      <c r="G43" s="1">
        <f t="shared" si="18"/>
        <v>-8328840.6322351992</v>
      </c>
      <c r="H43" s="1">
        <f>B12*V12+C12*W12+O12*W12+N12*V12+U12</f>
        <v>-8099348.1043003295</v>
      </c>
      <c r="I43" s="1">
        <f t="shared" si="17"/>
        <v>-229492.52793486975</v>
      </c>
      <c r="N43">
        <v>-195151.325047191</v>
      </c>
      <c r="O43">
        <v>-195151.325047191</v>
      </c>
    </row>
    <row r="44" spans="6:15" x14ac:dyDescent="0.25">
      <c r="F44" s="4">
        <v>12</v>
      </c>
      <c r="G44" s="1">
        <f>D13*(Z13*Y13+(1-Z13)*X13)+N12*V12</f>
        <v>-5327631.1737883128</v>
      </c>
      <c r="H44" s="1">
        <f>B13*V13+C13*W13+O13*W13+U13</f>
        <v>-4529821.3195825722</v>
      </c>
      <c r="I44" s="1">
        <f t="shared" si="17"/>
        <v>-797809.85420574062</v>
      </c>
      <c r="N44">
        <v>-196738.49100297401</v>
      </c>
      <c r="O44">
        <v>-196738.49100297401</v>
      </c>
    </row>
    <row r="45" spans="6:15" x14ac:dyDescent="0.25">
      <c r="I45" s="14">
        <f>SUM(I33:I44)</f>
        <v>1367374.0377434827</v>
      </c>
    </row>
    <row r="50" spans="1:10" x14ac:dyDescent="0.25">
      <c r="A50" t="s">
        <v>0</v>
      </c>
      <c r="B50" s="4" t="s">
        <v>28</v>
      </c>
      <c r="C50" s="4" t="s">
        <v>29</v>
      </c>
      <c r="D50" s="4" t="s">
        <v>30</v>
      </c>
      <c r="E50" s="4" t="s">
        <v>31</v>
      </c>
      <c r="F50" s="4" t="s">
        <v>32</v>
      </c>
      <c r="G50" s="4" t="s">
        <v>33</v>
      </c>
      <c r="H50" s="4" t="s">
        <v>34</v>
      </c>
      <c r="I50" s="4" t="s">
        <v>35</v>
      </c>
      <c r="J50" s="4" t="s">
        <v>36</v>
      </c>
    </row>
    <row r="51" spans="1:10" x14ac:dyDescent="0.25">
      <c r="B51" s="4">
        <v>-82.45</v>
      </c>
      <c r="C51" s="4">
        <v>32.28</v>
      </c>
      <c r="D51" s="4">
        <v>96.75</v>
      </c>
      <c r="E51" s="4">
        <v>134.9</v>
      </c>
      <c r="F51" s="4">
        <v>152</v>
      </c>
      <c r="G51" s="4">
        <v>187.2</v>
      </c>
      <c r="H51" s="4">
        <v>196.5</v>
      </c>
      <c r="I51" s="4">
        <v>234.7</v>
      </c>
      <c r="J51" s="4">
        <v>267</v>
      </c>
    </row>
    <row r="52" spans="1:10" x14ac:dyDescent="0.25">
      <c r="B52">
        <f>B51+273.15</f>
        <v>190.7</v>
      </c>
      <c r="C52">
        <f t="shared" ref="C52:J52" si="20">C51+273.15</f>
        <v>305.42999999999995</v>
      </c>
      <c r="D52">
        <f t="shared" si="20"/>
        <v>369.9</v>
      </c>
      <c r="E52">
        <f t="shared" si="20"/>
        <v>408.04999999999995</v>
      </c>
      <c r="F52">
        <f t="shared" si="20"/>
        <v>425.15</v>
      </c>
      <c r="G52">
        <f t="shared" si="20"/>
        <v>460.34999999999997</v>
      </c>
      <c r="H52">
        <f t="shared" si="20"/>
        <v>469.65</v>
      </c>
      <c r="I52">
        <f t="shared" si="20"/>
        <v>507.84999999999997</v>
      </c>
      <c r="J52">
        <f t="shared" si="20"/>
        <v>540.15</v>
      </c>
    </row>
    <row r="53" spans="1:10" x14ac:dyDescent="0.25">
      <c r="A53" t="s">
        <v>134</v>
      </c>
      <c r="B53" s="4" t="s">
        <v>28</v>
      </c>
      <c r="C53" s="4" t="s">
        <v>29</v>
      </c>
      <c r="D53" s="4" t="s">
        <v>30</v>
      </c>
      <c r="E53" s="4" t="s">
        <v>31</v>
      </c>
      <c r="F53" s="4" t="s">
        <v>32</v>
      </c>
      <c r="G53" s="4" t="s">
        <v>33</v>
      </c>
      <c r="H53" s="4" t="s">
        <v>34</v>
      </c>
      <c r="I53" s="4" t="s">
        <v>35</v>
      </c>
      <c r="J53" s="4" t="s">
        <v>36</v>
      </c>
    </row>
    <row r="54" spans="1:10" x14ac:dyDescent="0.25">
      <c r="B54" s="4">
        <v>-161.52500000000001</v>
      </c>
      <c r="C54" s="4">
        <v>-88.599996948242193</v>
      </c>
      <c r="D54" s="4">
        <v>-42.101995849609402</v>
      </c>
      <c r="E54" s="4">
        <v>-11.7299865722656</v>
      </c>
      <c r="F54" s="4">
        <v>-0.50198974609372704</v>
      </c>
      <c r="G54" s="4">
        <v>27.878015136718801</v>
      </c>
      <c r="H54" s="4">
        <v>36.059014892578098</v>
      </c>
      <c r="I54" s="4">
        <v>68.730004882812494</v>
      </c>
      <c r="J54" s="4">
        <v>98.429010009765605</v>
      </c>
    </row>
    <row r="55" spans="1:10" x14ac:dyDescent="0.25">
      <c r="B55">
        <f>B54+273.15</f>
        <v>111.62499999999997</v>
      </c>
      <c r="C55">
        <f t="shared" ref="C55:J55" si="21">C54+273.15</f>
        <v>184.55000305175778</v>
      </c>
      <c r="D55">
        <f t="shared" si="21"/>
        <v>231.04800415039057</v>
      </c>
      <c r="E55">
        <f t="shared" si="21"/>
        <v>261.42001342773438</v>
      </c>
      <c r="F55">
        <f t="shared" si="21"/>
        <v>272.64801025390625</v>
      </c>
      <c r="G55">
        <f t="shared" si="21"/>
        <v>301.02801513671875</v>
      </c>
      <c r="H55">
        <f t="shared" si="21"/>
        <v>309.20901489257807</v>
      </c>
      <c r="I55">
        <f t="shared" si="21"/>
        <v>341.8800048828125</v>
      </c>
      <c r="J55">
        <f t="shared" si="21"/>
        <v>371.57901000976557</v>
      </c>
    </row>
    <row r="56" spans="1:10" x14ac:dyDescent="0.25">
      <c r="A56" t="s">
        <v>197</v>
      </c>
      <c r="B56" s="4" t="s">
        <v>28</v>
      </c>
      <c r="C56" s="4" t="s">
        <v>29</v>
      </c>
      <c r="D56" s="4" t="s">
        <v>30</v>
      </c>
      <c r="E56" s="4" t="s">
        <v>31</v>
      </c>
      <c r="F56" s="4" t="s">
        <v>32</v>
      </c>
      <c r="G56" s="4" t="s">
        <v>33</v>
      </c>
      <c r="H56" s="4" t="s">
        <v>34</v>
      </c>
      <c r="I56" s="4" t="s">
        <v>35</v>
      </c>
      <c r="J56" s="4" t="s">
        <v>36</v>
      </c>
    </row>
    <row r="57" spans="1:10" x14ac:dyDescent="0.25">
      <c r="B57">
        <f>B54/B51</f>
        <v>1.9590661006670709</v>
      </c>
      <c r="C57">
        <f t="shared" ref="C57:J58" si="22">C54/C51</f>
        <v>-2.7447334866246034</v>
      </c>
      <c r="D57">
        <f t="shared" si="22"/>
        <v>-0.43516274779958036</v>
      </c>
      <c r="E57">
        <f t="shared" si="22"/>
        <v>-8.6953199201375828E-2</v>
      </c>
      <c r="F57">
        <f t="shared" si="22"/>
        <v>-3.3025641190376777E-3</v>
      </c>
      <c r="G57">
        <f t="shared" si="22"/>
        <v>0.14892102102948079</v>
      </c>
      <c r="H57">
        <f t="shared" si="22"/>
        <v>0.18350643711235673</v>
      </c>
      <c r="I57">
        <f t="shared" si="22"/>
        <v>0.29284194666728802</v>
      </c>
      <c r="J57">
        <f t="shared" si="22"/>
        <v>0.36864797756466516</v>
      </c>
    </row>
    <row r="58" spans="1:10" x14ac:dyDescent="0.25">
      <c r="B58" s="4">
        <f>B55/B52</f>
        <v>0.58534347142108012</v>
      </c>
      <c r="C58" s="4">
        <f t="shared" si="22"/>
        <v>0.60423011181533515</v>
      </c>
      <c r="D58" s="4">
        <f t="shared" si="22"/>
        <v>0.62462288226653306</v>
      </c>
      <c r="E58" s="4">
        <f t="shared" si="22"/>
        <v>0.64065681516415729</v>
      </c>
      <c r="F58" s="4">
        <f t="shared" si="22"/>
        <v>0.64129838940116723</v>
      </c>
      <c r="G58" s="4">
        <f t="shared" si="22"/>
        <v>0.65391118743720811</v>
      </c>
      <c r="H58" s="4">
        <f t="shared" si="22"/>
        <v>0.65838180537118718</v>
      </c>
      <c r="I58" s="4">
        <f t="shared" si="22"/>
        <v>0.67319091244031215</v>
      </c>
      <c r="J58" s="4">
        <f t="shared" si="22"/>
        <v>0.687918189409915</v>
      </c>
    </row>
  </sheetData>
  <mergeCells count="1">
    <mergeCell ref="AB1:AB13"/>
  </mergeCells>
  <pageMargins left="0.7" right="0.7" top="0.75" bottom="0.75" header="0.3" footer="0.3"/>
  <drawing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V57"/>
  <sheetViews>
    <sheetView tabSelected="1" workbookViewId="0">
      <selection activeCell="C47" sqref="C47"/>
    </sheetView>
  </sheetViews>
  <sheetFormatPr defaultRowHeight="15" x14ac:dyDescent="0.25"/>
  <cols>
    <col min="1" max="1" width="16.7109375" bestFit="1" customWidth="1"/>
    <col min="2" max="2" width="16.7109375" customWidth="1"/>
  </cols>
  <sheetData>
    <row r="1" spans="1:22" x14ac:dyDescent="0.25">
      <c r="A1" t="s">
        <v>165</v>
      </c>
      <c r="B1" t="s">
        <v>157</v>
      </c>
      <c r="C1" t="s">
        <v>199</v>
      </c>
      <c r="D1" t="s">
        <v>16</v>
      </c>
      <c r="E1" t="s">
        <v>181</v>
      </c>
      <c r="F1" t="s">
        <v>155</v>
      </c>
      <c r="G1" t="s">
        <v>156</v>
      </c>
      <c r="H1" t="s">
        <v>180</v>
      </c>
      <c r="I1" t="s">
        <v>179</v>
      </c>
      <c r="J1" t="s">
        <v>178</v>
      </c>
      <c r="K1" t="s">
        <v>177</v>
      </c>
      <c r="M1" t="s">
        <v>55</v>
      </c>
      <c r="N1" t="s">
        <v>200</v>
      </c>
      <c r="O1" s="24" t="s">
        <v>201</v>
      </c>
      <c r="P1" s="24" t="s">
        <v>202</v>
      </c>
      <c r="Q1" s="24" t="s">
        <v>203</v>
      </c>
      <c r="R1" s="24" t="s">
        <v>199</v>
      </c>
      <c r="T1" s="24" t="s">
        <v>20</v>
      </c>
      <c r="U1" s="24" t="s">
        <v>204</v>
      </c>
      <c r="V1" s="24" t="s">
        <v>205</v>
      </c>
    </row>
    <row r="2" spans="1:22" x14ac:dyDescent="0.25">
      <c r="A2">
        <v>1.73</v>
      </c>
      <c r="B2">
        <v>1</v>
      </c>
      <c r="C2">
        <v>0</v>
      </c>
      <c r="D2">
        <v>0</v>
      </c>
      <c r="E2">
        <v>0</v>
      </c>
      <c r="F2">
        <v>4.5</v>
      </c>
      <c r="G2">
        <v>0</v>
      </c>
      <c r="H2">
        <v>0</v>
      </c>
      <c r="I2">
        <v>0</v>
      </c>
      <c r="J2">
        <f>J18*$J$15</f>
        <v>-74957.333608159694</v>
      </c>
      <c r="K2">
        <f>K18*$K$15</f>
        <v>11283.3440412698</v>
      </c>
      <c r="L2">
        <f>D2-F2-G2</f>
        <v>-4.5</v>
      </c>
      <c r="M2">
        <v>11</v>
      </c>
      <c r="N2">
        <f>SUM(L2:L11)</f>
        <v>9.3000000000000007</v>
      </c>
      <c r="R2">
        <v>0</v>
      </c>
      <c r="T2">
        <f>L2</f>
        <v>-4.5</v>
      </c>
      <c r="U2">
        <f>R3+T2-$R$2</f>
        <v>23.580948435943313</v>
      </c>
      <c r="V2">
        <f>D2+R3-F2-U2</f>
        <v>0</v>
      </c>
    </row>
    <row r="3" spans="1:22" x14ac:dyDescent="0.25">
      <c r="B3">
        <v>2</v>
      </c>
      <c r="C3">
        <v>32.944541138439298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f t="shared" ref="J3:J13" si="0">J19*$J$15</f>
        <v>-114834.775509484</v>
      </c>
      <c r="K3">
        <f>K19</f>
        <v>-33763.508964799803</v>
      </c>
      <c r="L3">
        <f>D3-F3-G3</f>
        <v>0</v>
      </c>
      <c r="M3">
        <v>10</v>
      </c>
      <c r="N3">
        <f>SUM(L2:L10)</f>
        <v>9.3000000000000007</v>
      </c>
      <c r="O3">
        <f>(I3*(1-E3)+J3*E3-K3)*D3+(K2-K3)*N3+(K3-J3)*G3</f>
        <v>418935.73295644735</v>
      </c>
      <c r="P3">
        <f t="shared" ref="P3:P12" si="1">J4-K3</f>
        <v>-91333.906337367196</v>
      </c>
      <c r="Q3">
        <f>J3-K2</f>
        <v>-126118.11955075379</v>
      </c>
      <c r="R3">
        <f>(P3*R4+O3)/Q3</f>
        <v>28.080948435943313</v>
      </c>
      <c r="S3">
        <v>18</v>
      </c>
      <c r="T3">
        <f>SUM(L2:L3)</f>
        <v>-4.5</v>
      </c>
      <c r="U3">
        <f>R4+T3-$R$2</f>
        <v>38.86234267994918</v>
      </c>
      <c r="V3">
        <f>D3+R4+U2-U3-R3</f>
        <v>0</v>
      </c>
    </row>
    <row r="4" spans="1:22" x14ac:dyDescent="0.25">
      <c r="B4">
        <v>3</v>
      </c>
      <c r="C4">
        <v>43.271911799289398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f t="shared" si="0"/>
        <v>-125097.41530216701</v>
      </c>
      <c r="K4">
        <f t="shared" ref="K4:K13" si="2">K20</f>
        <v>-25199.9240403189</v>
      </c>
      <c r="L4">
        <f t="shared" ref="L2:L13" si="3">D4-F4-G4</f>
        <v>0</v>
      </c>
      <c r="M4">
        <v>9</v>
      </c>
      <c r="N4">
        <f>SUM(L2:L9)</f>
        <v>9.3000000000000007</v>
      </c>
      <c r="O4">
        <f t="shared" ref="O4:O12" si="4">(I4*(1-E4)+J4*E4-K4)*D4+(K3-K4)*N4+(K4-J4)*G4</f>
        <v>-79641.339797672408</v>
      </c>
      <c r="P4">
        <f t="shared" si="1"/>
        <v>-103149.99188424609</v>
      </c>
      <c r="Q4">
        <f t="shared" ref="Q4:Q12" si="5">J4-K3</f>
        <v>-91333.906337367196</v>
      </c>
      <c r="R4">
        <f t="shared" ref="R4:R10" si="6">(P4*R5+O4)/Q4</f>
        <v>43.36234267994918</v>
      </c>
      <c r="T4">
        <f>SUM(L2:L4)</f>
        <v>-4.5</v>
      </c>
      <c r="U4">
        <f>R5+T4-$R$2</f>
        <v>33.12298701348066</v>
      </c>
      <c r="V4">
        <f t="shared" ref="V4:V12" si="7">D4+R5+U3-U4-R4</f>
        <v>0</v>
      </c>
    </row>
    <row r="5" spans="1:22" x14ac:dyDescent="0.25">
      <c r="B5">
        <v>4</v>
      </c>
      <c r="C5">
        <v>38.688600925472002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f t="shared" si="0"/>
        <v>-128349.91592456499</v>
      </c>
      <c r="K5">
        <f t="shared" si="2"/>
        <v>-13326.7129545849</v>
      </c>
      <c r="L5">
        <f t="shared" si="3"/>
        <v>0</v>
      </c>
      <c r="M5">
        <v>8</v>
      </c>
      <c r="N5">
        <f>SUM(L2:L8)</f>
        <v>9.3000000000000007</v>
      </c>
      <c r="O5">
        <f t="shared" si="4"/>
        <v>-110420.8630973262</v>
      </c>
      <c r="P5">
        <f t="shared" si="1"/>
        <v>-119000.97497962309</v>
      </c>
      <c r="Q5">
        <f t="shared" si="5"/>
        <v>-103149.99188424609</v>
      </c>
      <c r="R5">
        <f t="shared" si="6"/>
        <v>37.62298701348066</v>
      </c>
      <c r="T5">
        <f>SUM(L2:L5)</f>
        <v>-4.5</v>
      </c>
      <c r="U5">
        <f t="shared" ref="U3:U12" si="8">R6+T5-$R$2</f>
        <v>27.183689504644104</v>
      </c>
      <c r="V5">
        <f t="shared" si="7"/>
        <v>0</v>
      </c>
    </row>
    <row r="6" spans="1:22" x14ac:dyDescent="0.25">
      <c r="B6">
        <v>5</v>
      </c>
      <c r="C6">
        <v>33.984245272389998</v>
      </c>
      <c r="D6">
        <v>13.8</v>
      </c>
      <c r="E6">
        <v>0.42134857177734403</v>
      </c>
      <c r="F6">
        <v>0</v>
      </c>
      <c r="G6">
        <v>0</v>
      </c>
      <c r="H6">
        <v>-127001.378460454</v>
      </c>
      <c r="I6">
        <v>46299.904034970401</v>
      </c>
      <c r="J6">
        <f t="shared" si="0"/>
        <v>-132327.68793420799</v>
      </c>
      <c r="K6">
        <f t="shared" si="2"/>
        <v>10661.5307713367</v>
      </c>
      <c r="L6">
        <f>D6-F6-G6</f>
        <v>13.8</v>
      </c>
      <c r="M6">
        <v>7</v>
      </c>
      <c r="N6">
        <f>SUM(L2:L7)</f>
        <v>9.3000000000000007</v>
      </c>
      <c r="O6">
        <f t="shared" si="4"/>
        <v>-769930.95004903083</v>
      </c>
      <c r="P6">
        <f t="shared" si="1"/>
        <v>-151575.25496984669</v>
      </c>
      <c r="Q6">
        <f t="shared" si="5"/>
        <v>-119000.97497962309</v>
      </c>
      <c r="R6">
        <f t="shared" si="6"/>
        <v>31.683689504644104</v>
      </c>
      <c r="T6">
        <f>SUM(L2:L6)</f>
        <v>9.3000000000000007</v>
      </c>
      <c r="U6">
        <f t="shared" si="8"/>
        <v>29.095176940669894</v>
      </c>
      <c r="V6">
        <f t="shared" si="7"/>
        <v>0</v>
      </c>
    </row>
    <row r="7" spans="1:22" x14ac:dyDescent="0.25">
      <c r="B7">
        <v>6</v>
      </c>
      <c r="C7">
        <v>23.989638343869199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f t="shared" si="0"/>
        <v>-140913.72419851</v>
      </c>
      <c r="K7">
        <f t="shared" si="2"/>
        <v>14403.503686275501</v>
      </c>
      <c r="L7">
        <f t="shared" si="3"/>
        <v>0</v>
      </c>
      <c r="M7">
        <v>6</v>
      </c>
      <c r="N7">
        <f>SUM(L2:L6)</f>
        <v>9.3000000000000007</v>
      </c>
      <c r="O7">
        <f t="shared" si="4"/>
        <v>-34800.348108930848</v>
      </c>
      <c r="P7">
        <f t="shared" si="1"/>
        <v>-158991.21212758351</v>
      </c>
      <c r="Q7">
        <f t="shared" si="5"/>
        <v>-151575.25496984669</v>
      </c>
      <c r="R7">
        <f t="shared" si="6"/>
        <v>19.795176940669894</v>
      </c>
      <c r="T7">
        <f>SUM(L2:L7)</f>
        <v>9.3000000000000007</v>
      </c>
      <c r="U7">
        <f t="shared" si="8"/>
        <v>27.952972099278838</v>
      </c>
      <c r="V7">
        <f t="shared" si="7"/>
        <v>0</v>
      </c>
    </row>
    <row r="8" spans="1:22" x14ac:dyDescent="0.25">
      <c r="B8">
        <v>7</v>
      </c>
      <c r="C8">
        <v>22.6517878082938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f t="shared" si="0"/>
        <v>-144587.708441308</v>
      </c>
      <c r="K8">
        <f t="shared" si="2"/>
        <v>16500.866541977201</v>
      </c>
      <c r="L8">
        <f t="shared" si="3"/>
        <v>0</v>
      </c>
      <c r="M8">
        <v>5</v>
      </c>
      <c r="N8">
        <f>SUM(L2:L5)</f>
        <v>-4.5</v>
      </c>
      <c r="O8">
        <f t="shared" si="4"/>
        <v>9438.1328506576501</v>
      </c>
      <c r="P8">
        <f t="shared" si="1"/>
        <v>-162999.31775212922</v>
      </c>
      <c r="Q8">
        <f t="shared" si="5"/>
        <v>-158991.21212758351</v>
      </c>
      <c r="R8">
        <f t="shared" si="6"/>
        <v>18.652972099278838</v>
      </c>
      <c r="T8">
        <f>SUM(L2:L8)</f>
        <v>9.3000000000000007</v>
      </c>
      <c r="U8">
        <f t="shared" si="8"/>
        <v>27.55220386027127</v>
      </c>
      <c r="V8">
        <f t="shared" si="7"/>
        <v>0</v>
      </c>
    </row>
    <row r="9" spans="1:22" x14ac:dyDescent="0.25">
      <c r="B9">
        <v>8</v>
      </c>
      <c r="C9">
        <v>21.975120971895301</v>
      </c>
      <c r="D9">
        <v>0</v>
      </c>
      <c r="E9">
        <v>0</v>
      </c>
      <c r="F9">
        <v>0</v>
      </c>
      <c r="G9">
        <v>0</v>
      </c>
      <c r="H9">
        <v>0</v>
      </c>
      <c r="I9">
        <v>0</v>
      </c>
      <c r="J9">
        <f t="shared" si="0"/>
        <v>-146498.45121015201</v>
      </c>
      <c r="K9">
        <f t="shared" si="2"/>
        <v>18408.134733127401</v>
      </c>
      <c r="L9">
        <f t="shared" si="3"/>
        <v>0</v>
      </c>
      <c r="M9">
        <v>4</v>
      </c>
      <c r="N9">
        <f>SUM(L2:L4)</f>
        <v>-4.5</v>
      </c>
      <c r="O9">
        <f t="shared" si="4"/>
        <v>8582.706860175902</v>
      </c>
      <c r="P9">
        <f t="shared" si="1"/>
        <v>-165803.77011186341</v>
      </c>
      <c r="Q9">
        <f t="shared" si="5"/>
        <v>-162999.31775212922</v>
      </c>
      <c r="R9">
        <f t="shared" si="6"/>
        <v>18.252203860271269</v>
      </c>
      <c r="T9">
        <f>SUM(L2:L9)</f>
        <v>9.3000000000000007</v>
      </c>
      <c r="U9">
        <f t="shared" si="8"/>
        <v>27.295245111399836</v>
      </c>
      <c r="V9">
        <f t="shared" si="7"/>
        <v>0</v>
      </c>
    </row>
    <row r="10" spans="1:22" x14ac:dyDescent="0.25">
      <c r="B10">
        <v>9</v>
      </c>
      <c r="C10">
        <v>21.496448056380601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f t="shared" si="0"/>
        <v>-147395.63537873601</v>
      </c>
      <c r="K10">
        <f t="shared" si="2"/>
        <v>21495.883797724498</v>
      </c>
      <c r="L10">
        <f t="shared" si="3"/>
        <v>0</v>
      </c>
      <c r="M10">
        <v>3</v>
      </c>
      <c r="N10">
        <f>SUM(L2:L3)</f>
        <v>-4.5</v>
      </c>
      <c r="O10">
        <f t="shared" si="4"/>
        <v>13894.870790686939</v>
      </c>
      <c r="P10">
        <f t="shared" si="1"/>
        <v>-169404.4306430385</v>
      </c>
      <c r="Q10">
        <f t="shared" si="5"/>
        <v>-165803.77011186341</v>
      </c>
      <c r="R10">
        <f t="shared" si="6"/>
        <v>17.995245111399836</v>
      </c>
      <c r="T10">
        <f>SUM(L2:L10)</f>
        <v>9.3000000000000007</v>
      </c>
      <c r="U10">
        <f t="shared" si="8"/>
        <v>26.994781316931522</v>
      </c>
      <c r="V10">
        <f t="shared" si="7"/>
        <v>0</v>
      </c>
    </row>
    <row r="11" spans="1:22" x14ac:dyDescent="0.25">
      <c r="B11">
        <v>10</v>
      </c>
      <c r="C11">
        <v>20.870033044830901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f t="shared" si="0"/>
        <v>-147908.54684531401</v>
      </c>
      <c r="K11">
        <f t="shared" si="2"/>
        <v>27275.605246266401</v>
      </c>
      <c r="L11">
        <f t="shared" si="3"/>
        <v>0</v>
      </c>
      <c r="M11">
        <v>2</v>
      </c>
      <c r="N11">
        <f>SUM(L2)</f>
        <v>-4.5</v>
      </c>
      <c r="O11">
        <f t="shared" si="4"/>
        <v>26008.746518438562</v>
      </c>
      <c r="P11">
        <f t="shared" si="1"/>
        <v>-175819.25573237942</v>
      </c>
      <c r="Q11">
        <f t="shared" si="5"/>
        <v>-169404.4306430385</v>
      </c>
      <c r="R11">
        <f>(P11*R12+O11)/Q11</f>
        <v>17.694781316931522</v>
      </c>
      <c r="T11">
        <f>SUM(L2:L11)</f>
        <v>9.3000000000000007</v>
      </c>
      <c r="U11">
        <f t="shared" si="8"/>
        <v>26.497110113289292</v>
      </c>
      <c r="V11">
        <f t="shared" si="7"/>
        <v>0</v>
      </c>
    </row>
    <row r="12" spans="1:22" x14ac:dyDescent="0.25">
      <c r="B12">
        <v>11</v>
      </c>
      <c r="C12">
        <v>19.802863124896898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f t="shared" si="0"/>
        <v>-148543.65048611301</v>
      </c>
      <c r="K12">
        <f t="shared" si="2"/>
        <v>37921.715118711698</v>
      </c>
      <c r="L12">
        <f t="shared" si="3"/>
        <v>0</v>
      </c>
      <c r="N12">
        <f>SUM(L10:L12)</f>
        <v>0</v>
      </c>
      <c r="O12">
        <f t="shared" si="4"/>
        <v>0</v>
      </c>
      <c r="P12">
        <f t="shared" si="1"/>
        <v>-187928.5910166137</v>
      </c>
      <c r="Q12">
        <f t="shared" si="5"/>
        <v>-175819.25573237942</v>
      </c>
      <c r="R12">
        <f>(P12*R13+O12)/Q12</f>
        <v>17.197110113289291</v>
      </c>
      <c r="T12">
        <f>SUM(L2:L12)</f>
        <v>9.3000000000000007</v>
      </c>
      <c r="U12">
        <f t="shared" si="8"/>
        <v>25.389000000000003</v>
      </c>
      <c r="V12">
        <f t="shared" si="7"/>
        <v>0</v>
      </c>
    </row>
    <row r="13" spans="1:22" x14ac:dyDescent="0.25">
      <c r="B13">
        <v>12</v>
      </c>
      <c r="C13">
        <f>A2*F13</f>
        <v>16.089000000000002</v>
      </c>
      <c r="D13">
        <v>0</v>
      </c>
      <c r="E13">
        <v>0</v>
      </c>
      <c r="F13">
        <v>9.3000000000000007</v>
      </c>
      <c r="G13">
        <v>0</v>
      </c>
      <c r="H13">
        <v>0</v>
      </c>
      <c r="I13">
        <v>0</v>
      </c>
      <c r="J13">
        <f t="shared" si="0"/>
        <v>-150006.87589790201</v>
      </c>
      <c r="K13">
        <f t="shared" si="2"/>
        <v>57424.972644685899</v>
      </c>
      <c r="L13">
        <f t="shared" si="3"/>
        <v>-9.3000000000000007</v>
      </c>
      <c r="R13">
        <f>F13*A2</f>
        <v>16.089000000000002</v>
      </c>
      <c r="T13">
        <f>SUM(L2:L13)</f>
        <v>0</v>
      </c>
      <c r="U13">
        <f>F13</f>
        <v>9.3000000000000007</v>
      </c>
      <c r="V13">
        <f>D13+U12-U13-R13-G13</f>
        <v>0</v>
      </c>
    </row>
    <row r="15" spans="1:22" x14ac:dyDescent="0.25">
      <c r="J15">
        <v>1</v>
      </c>
      <c r="K15">
        <v>1</v>
      </c>
    </row>
    <row r="17" spans="3:14" x14ac:dyDescent="0.25">
      <c r="J17" t="s">
        <v>178</v>
      </c>
      <c r="K17" t="s">
        <v>177</v>
      </c>
    </row>
    <row r="18" spans="3:14" x14ac:dyDescent="0.25">
      <c r="J18">
        <v>-74957.333608159694</v>
      </c>
      <c r="K18">
        <v>11283.3440412698</v>
      </c>
    </row>
    <row r="19" spans="3:14" x14ac:dyDescent="0.25">
      <c r="J19">
        <v>-114834.775509484</v>
      </c>
      <c r="K19">
        <v>-33763.508964799803</v>
      </c>
    </row>
    <row r="20" spans="3:14" x14ac:dyDescent="0.25">
      <c r="J20">
        <v>-125097.41530216701</v>
      </c>
      <c r="K20">
        <v>-25199.9240403189</v>
      </c>
    </row>
    <row r="21" spans="3:14" x14ac:dyDescent="0.25">
      <c r="J21">
        <v>-128349.91592456499</v>
      </c>
      <c r="K21">
        <v>-13326.7129545849</v>
      </c>
    </row>
    <row r="22" spans="3:14" x14ac:dyDescent="0.25">
      <c r="J22">
        <v>-132327.68793420799</v>
      </c>
      <c r="K22">
        <v>10661.5307713367</v>
      </c>
    </row>
    <row r="23" spans="3:14" x14ac:dyDescent="0.25">
      <c r="J23">
        <v>-140913.72419851</v>
      </c>
      <c r="K23">
        <v>14403.503686275501</v>
      </c>
    </row>
    <row r="24" spans="3:14" x14ac:dyDescent="0.25">
      <c r="J24">
        <v>-144587.708441308</v>
      </c>
      <c r="K24">
        <v>16500.866541977201</v>
      </c>
    </row>
    <row r="25" spans="3:14" x14ac:dyDescent="0.25">
      <c r="J25">
        <v>-146498.45121015201</v>
      </c>
      <c r="K25">
        <v>18408.134733127401</v>
      </c>
    </row>
    <row r="26" spans="3:14" x14ac:dyDescent="0.25">
      <c r="J26">
        <v>-147395.63537873601</v>
      </c>
      <c r="K26">
        <v>21495.883797724498</v>
      </c>
    </row>
    <row r="27" spans="3:14" x14ac:dyDescent="0.25">
      <c r="J27">
        <v>-147908.54684531401</v>
      </c>
      <c r="K27">
        <v>27275.605246266401</v>
      </c>
    </row>
    <row r="28" spans="3:14" x14ac:dyDescent="0.25">
      <c r="J28">
        <v>-148543.65048611301</v>
      </c>
      <c r="K28">
        <v>37921.715118711698</v>
      </c>
    </row>
    <row r="29" spans="3:14" x14ac:dyDescent="0.25">
      <c r="J29">
        <v>-150006.87589790201</v>
      </c>
      <c r="K29">
        <v>57424.972644685899</v>
      </c>
    </row>
    <row r="31" spans="3:14" x14ac:dyDescent="0.25">
      <c r="C31" t="s">
        <v>43</v>
      </c>
      <c r="D31" t="s">
        <v>44</v>
      </c>
      <c r="E31" t="s">
        <v>208</v>
      </c>
    </row>
    <row r="32" spans="3:14" x14ac:dyDescent="0.25">
      <c r="C32" s="14">
        <v>13.5</v>
      </c>
      <c r="D32" s="14">
        <v>0</v>
      </c>
      <c r="E32" s="14">
        <f>D2+D33-F2-C32</f>
        <v>9.6604754251368377</v>
      </c>
      <c r="N32">
        <v>13.5</v>
      </c>
    </row>
    <row r="33" spans="3:13" x14ac:dyDescent="0.25">
      <c r="C33" s="14">
        <v>22.068954069943626</v>
      </c>
      <c r="D33" s="14">
        <v>27.660475425136838</v>
      </c>
      <c r="E33" s="14">
        <f>D3+C32+D34-F3-G3-D33-C33</f>
        <v>-9.6604754251368341</v>
      </c>
    </row>
    <row r="34" spans="3:13" x14ac:dyDescent="0.25">
      <c r="C34" s="14">
        <v>21.081647506853809</v>
      </c>
      <c r="D34" s="14">
        <v>26.568954069943626</v>
      </c>
      <c r="E34" s="14">
        <f t="shared" ref="E34:E42" si="9">D4+C33+D35-F4-G4-D34-C34</f>
        <v>0</v>
      </c>
    </row>
    <row r="35" spans="3:13" x14ac:dyDescent="0.25">
      <c r="C35" s="14">
        <v>20.418283917662507</v>
      </c>
      <c r="D35" s="14">
        <v>25.581647506853809</v>
      </c>
      <c r="E35" s="14">
        <f t="shared" si="9"/>
        <v>0</v>
      </c>
    </row>
    <row r="36" spans="3:13" x14ac:dyDescent="0.25">
      <c r="C36" s="14">
        <v>27.951983743995061</v>
      </c>
      <c r="D36" s="14">
        <v>24.918283917662507</v>
      </c>
      <c r="E36" s="14">
        <f t="shared" si="9"/>
        <v>0</v>
      </c>
    </row>
    <row r="37" spans="3:13" x14ac:dyDescent="0.25">
      <c r="C37" s="14">
        <v>27.772689531131345</v>
      </c>
      <c r="D37" s="14">
        <v>18.651983743995061</v>
      </c>
      <c r="E37" s="14">
        <f t="shared" si="9"/>
        <v>0</v>
      </c>
    </row>
    <row r="38" spans="3:13" x14ac:dyDescent="0.25">
      <c r="C38" s="14">
        <v>27.691229036142968</v>
      </c>
      <c r="D38" s="14">
        <v>18.472689531131344</v>
      </c>
      <c r="E38" s="14">
        <f t="shared" si="9"/>
        <v>0</v>
      </c>
    </row>
    <row r="39" spans="3:13" x14ac:dyDescent="0.25">
      <c r="C39" s="14">
        <v>27.643542186949087</v>
      </c>
      <c r="D39" s="14">
        <v>18.391229036142967</v>
      </c>
      <c r="E39" s="14">
        <f t="shared" si="9"/>
        <v>0</v>
      </c>
    </row>
    <row r="40" spans="3:13" x14ac:dyDescent="0.25">
      <c r="C40" s="14">
        <v>27.594651015604168</v>
      </c>
      <c r="D40" s="14">
        <v>18.343542186949087</v>
      </c>
      <c r="E40" s="14">
        <f t="shared" si="9"/>
        <v>0</v>
      </c>
    </row>
    <row r="41" spans="3:13" x14ac:dyDescent="0.25">
      <c r="C41" s="14">
        <v>27.514370739711502</v>
      </c>
      <c r="D41" s="14">
        <v>18.294651015604167</v>
      </c>
      <c r="E41" s="14">
        <f t="shared" si="9"/>
        <v>0</v>
      </c>
    </row>
    <row r="42" spans="3:13" x14ac:dyDescent="0.25">
      <c r="C42" s="14">
        <v>30.29999999999999</v>
      </c>
      <c r="D42" s="14">
        <v>18.214370739711502</v>
      </c>
      <c r="E42" s="14">
        <f>D12+C41+D43-F12-G12-D42-C42</f>
        <v>-2.9999936365363702</v>
      </c>
    </row>
    <row r="43" spans="3:13" x14ac:dyDescent="0.25">
      <c r="C43" s="14">
        <v>9.3000000000000025</v>
      </c>
      <c r="D43" s="14">
        <v>18.000006363463623</v>
      </c>
      <c r="E43" s="14">
        <f>D13+C42-D43-F13-G13</f>
        <v>2.9999936365363666</v>
      </c>
    </row>
    <row r="45" spans="3:13" x14ac:dyDescent="0.25">
      <c r="C45" t="s">
        <v>43</v>
      </c>
      <c r="D45" t="s">
        <v>44</v>
      </c>
      <c r="E45" t="s">
        <v>208</v>
      </c>
      <c r="F45" t="s">
        <v>209</v>
      </c>
      <c r="G45" t="s">
        <v>210</v>
      </c>
      <c r="J45" s="32" t="s">
        <v>170</v>
      </c>
      <c r="K45" s="4" t="s">
        <v>167</v>
      </c>
      <c r="L45" s="4" t="s">
        <v>168</v>
      </c>
      <c r="M45" s="4" t="s">
        <v>169</v>
      </c>
    </row>
    <row r="46" spans="3:13" x14ac:dyDescent="0.25">
      <c r="C46" s="14">
        <f>F46*F2</f>
        <v>13.5</v>
      </c>
      <c r="D46" s="14">
        <v>0</v>
      </c>
      <c r="E46" s="14">
        <f>D2+D47-F2-C46</f>
        <v>0</v>
      </c>
      <c r="F46">
        <v>3</v>
      </c>
      <c r="G46" s="14">
        <v>1.75</v>
      </c>
      <c r="J46" s="32"/>
      <c r="K46" s="4">
        <v>1</v>
      </c>
      <c r="L46" s="1">
        <v>13.500299833946301</v>
      </c>
      <c r="M46" s="1">
        <v>2.7741825834638801E-21</v>
      </c>
    </row>
    <row r="47" spans="3:13" x14ac:dyDescent="0.25">
      <c r="C47" s="14">
        <f>D48+T3-$D$46</f>
        <v>22.068954069943626</v>
      </c>
      <c r="D47" s="14">
        <f>C46+F2+G2</f>
        <v>18</v>
      </c>
      <c r="E47" s="14">
        <f>D3+C46+D48-F3-G3-D47-C47</f>
        <v>0</v>
      </c>
      <c r="J47" s="32"/>
      <c r="K47" s="4">
        <v>2</v>
      </c>
      <c r="L47" s="1">
        <v>20.737343306692999</v>
      </c>
      <c r="M47" s="1">
        <v>18.000346885249801</v>
      </c>
    </row>
    <row r="48" spans="3:13" x14ac:dyDescent="0.25">
      <c r="C48" s="14">
        <f t="shared" ref="C48:C55" si="10">D49+T4-$D$46</f>
        <v>21.081647506853809</v>
      </c>
      <c r="D48" s="14">
        <v>26.568954069943626</v>
      </c>
      <c r="E48" s="14">
        <f t="shared" ref="E48:E56" si="11">D4+C47+D49-F4-G4-D48-C48</f>
        <v>0</v>
      </c>
      <c r="J48" s="32"/>
      <c r="K48" s="4">
        <v>3</v>
      </c>
      <c r="L48" s="1">
        <v>20.928700985846302</v>
      </c>
      <c r="M48" s="1">
        <v>25.2373903579965</v>
      </c>
    </row>
    <row r="49" spans="3:13" x14ac:dyDescent="0.25">
      <c r="C49" s="14">
        <f t="shared" si="10"/>
        <v>20.418283917662507</v>
      </c>
      <c r="D49" s="14">
        <v>25.581647506853809</v>
      </c>
      <c r="E49" s="14">
        <f t="shared" si="11"/>
        <v>0</v>
      </c>
      <c r="J49" s="32"/>
      <c r="K49" s="4">
        <v>4</v>
      </c>
      <c r="L49" s="1">
        <v>19.550301112881002</v>
      </c>
      <c r="M49" s="1">
        <v>25.428748037149798</v>
      </c>
    </row>
    <row r="50" spans="3:13" x14ac:dyDescent="0.25">
      <c r="C50" s="14">
        <f t="shared" si="10"/>
        <v>27.951983743995061</v>
      </c>
      <c r="D50" s="14">
        <v>24.918283917662507</v>
      </c>
      <c r="E50" s="14">
        <f t="shared" si="11"/>
        <v>0</v>
      </c>
      <c r="J50" s="32"/>
      <c r="K50" s="4">
        <v>5</v>
      </c>
      <c r="L50" s="1">
        <v>26.036399214896399</v>
      </c>
      <c r="M50" s="1">
        <v>24.050348164184602</v>
      </c>
    </row>
    <row r="51" spans="3:13" x14ac:dyDescent="0.25">
      <c r="C51" s="14">
        <f t="shared" si="10"/>
        <v>27.772689531131345</v>
      </c>
      <c r="D51" s="14">
        <v>18.651983743995061</v>
      </c>
      <c r="E51" s="14">
        <f t="shared" si="11"/>
        <v>0</v>
      </c>
      <c r="J51" s="32"/>
      <c r="K51" s="4">
        <v>6</v>
      </c>
      <c r="L51" s="1">
        <v>26.207099493930599</v>
      </c>
      <c r="M51" s="1">
        <v>16.7362405377912</v>
      </c>
    </row>
    <row r="52" spans="3:13" x14ac:dyDescent="0.25">
      <c r="C52" s="14">
        <f t="shared" si="10"/>
        <v>27.691229036142968</v>
      </c>
      <c r="D52" s="14">
        <v>18.472689531131344</v>
      </c>
      <c r="E52" s="14">
        <f t="shared" si="11"/>
        <v>0</v>
      </c>
      <c r="J52" s="32"/>
      <c r="K52" s="4">
        <v>7</v>
      </c>
      <c r="L52" s="1">
        <v>26.116418529036</v>
      </c>
      <c r="M52" s="1">
        <v>16.906940816825401</v>
      </c>
    </row>
    <row r="53" spans="3:13" x14ac:dyDescent="0.25">
      <c r="C53" s="14">
        <f t="shared" si="10"/>
        <v>27.643542186949087</v>
      </c>
      <c r="D53" s="14">
        <v>18.391229036142967</v>
      </c>
      <c r="E53" s="14">
        <f t="shared" si="11"/>
        <v>0</v>
      </c>
      <c r="J53" s="32"/>
      <c r="K53" s="4">
        <v>8</v>
      </c>
      <c r="L53" s="1">
        <v>26.099089973248098</v>
      </c>
      <c r="M53" s="1">
        <v>16.816259851930798</v>
      </c>
    </row>
    <row r="54" spans="3:13" x14ac:dyDescent="0.25">
      <c r="C54" s="14">
        <f t="shared" si="10"/>
        <v>27.594651015604168</v>
      </c>
      <c r="D54" s="14">
        <v>18.343542186949087</v>
      </c>
      <c r="E54" s="14">
        <f t="shared" si="11"/>
        <v>0</v>
      </c>
      <c r="J54" s="32"/>
      <c r="K54" s="4">
        <v>9</v>
      </c>
      <c r="L54" s="1">
        <v>26.2015883534268</v>
      </c>
      <c r="M54" s="1">
        <v>16.7989312961429</v>
      </c>
    </row>
    <row r="55" spans="3:13" x14ac:dyDescent="0.25">
      <c r="C55" s="14">
        <f>D56+T11-$D$46</f>
        <v>27.514370739711502</v>
      </c>
      <c r="D55" s="14">
        <v>18.294651015604167</v>
      </c>
      <c r="E55" s="14">
        <f t="shared" si="11"/>
        <v>0</v>
      </c>
      <c r="J55" s="32"/>
      <c r="K55" s="4">
        <v>10</v>
      </c>
      <c r="L55" s="1">
        <v>26.189796836678799</v>
      </c>
      <c r="M55" s="1">
        <v>16.901429676321602</v>
      </c>
    </row>
    <row r="56" spans="3:13" x14ac:dyDescent="0.25">
      <c r="C56" s="14">
        <f>C57+D57+G13</f>
        <v>25.57500000000001</v>
      </c>
      <c r="D56" s="14">
        <v>18.214370739711502</v>
      </c>
      <c r="E56" s="14">
        <f t="shared" si="11"/>
        <v>0</v>
      </c>
      <c r="J56" s="32"/>
      <c r="K56" s="4">
        <v>11</v>
      </c>
      <c r="L56" s="1">
        <v>25.511424209470999</v>
      </c>
      <c r="M56" s="1">
        <v>16.8896381595736</v>
      </c>
    </row>
    <row r="57" spans="3:13" x14ac:dyDescent="0.25">
      <c r="C57" s="14">
        <v>9.3000000000000025</v>
      </c>
      <c r="D57" s="14">
        <f>G46*C57</f>
        <v>16.275000000000006</v>
      </c>
      <c r="E57" s="14">
        <f>D13+C56-D57-F13-G13</f>
        <v>3.5527136788005009E-15</v>
      </c>
      <c r="J57" s="32"/>
      <c r="K57" s="4">
        <v>12</v>
      </c>
      <c r="L57" s="1">
        <v>9.3001586771051894</v>
      </c>
      <c r="M57" s="1">
        <v>16.2112655323659</v>
      </c>
    </row>
  </sheetData>
  <mergeCells count="1">
    <mergeCell ref="J45:J57"/>
  </mergeCells>
  <pageMargins left="0.7" right="0.7" top="0.75" bottom="0.75" header="0.3" footer="0.3"/>
  <pageSetup paperSize="9" orientation="portrait" horizontalDpi="1200" verticalDpi="1200" r:id="rId1"/>
  <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AL24"/>
  <sheetViews>
    <sheetView topLeftCell="O1" workbookViewId="0">
      <selection activeCell="AE26" sqref="AE26"/>
    </sheetView>
  </sheetViews>
  <sheetFormatPr defaultRowHeight="15" x14ac:dyDescent="0.25"/>
  <sheetData>
    <row r="1" spans="1:38" x14ac:dyDescent="0.25">
      <c r="A1" t="s">
        <v>206</v>
      </c>
      <c r="N1" s="31">
        <v>1</v>
      </c>
      <c r="O1" s="31">
        <v>2</v>
      </c>
      <c r="P1" s="31">
        <v>3</v>
      </c>
      <c r="Q1" s="31">
        <v>4</v>
      </c>
      <c r="R1" s="31">
        <v>5</v>
      </c>
      <c r="S1" s="31">
        <v>6</v>
      </c>
      <c r="T1" s="31">
        <v>7</v>
      </c>
      <c r="U1" s="31">
        <v>8</v>
      </c>
      <c r="V1" s="31">
        <v>9</v>
      </c>
      <c r="W1" s="31">
        <v>10</v>
      </c>
      <c r="X1" s="31">
        <v>11</v>
      </c>
      <c r="Y1" s="31">
        <v>12</v>
      </c>
      <c r="AA1" s="31">
        <v>1</v>
      </c>
      <c r="AB1" s="31">
        <v>2</v>
      </c>
      <c r="AC1" s="31">
        <v>3</v>
      </c>
      <c r="AD1" s="31">
        <v>4</v>
      </c>
      <c r="AE1" s="31">
        <v>5</v>
      </c>
      <c r="AF1" s="31">
        <v>6</v>
      </c>
      <c r="AG1" s="31">
        <v>7</v>
      </c>
      <c r="AH1" s="31">
        <v>8</v>
      </c>
      <c r="AI1" s="31">
        <v>9</v>
      </c>
      <c r="AJ1" s="31">
        <v>10</v>
      </c>
      <c r="AK1" s="31">
        <v>11</v>
      </c>
      <c r="AL1" s="31">
        <v>12</v>
      </c>
    </row>
    <row r="3" spans="1:38" x14ac:dyDescent="0.25">
      <c r="A3">
        <v>0</v>
      </c>
      <c r="B3">
        <v>0</v>
      </c>
      <c r="C3">
        <v>0</v>
      </c>
      <c r="D3">
        <v>0</v>
      </c>
      <c r="E3">
        <v>0</v>
      </c>
      <c r="F3">
        <v>0</v>
      </c>
      <c r="G3">
        <v>0</v>
      </c>
      <c r="H3">
        <v>0</v>
      </c>
      <c r="I3">
        <v>0</v>
      </c>
      <c r="J3">
        <v>0</v>
      </c>
      <c r="K3">
        <v>0</v>
      </c>
      <c r="L3">
        <v>0</v>
      </c>
      <c r="N3" s="18">
        <v>0.99462492101449473</v>
      </c>
      <c r="O3" s="18">
        <v>5.7137861297218213E-2</v>
      </c>
      <c r="P3" s="18">
        <v>1.1403749787079549E-2</v>
      </c>
      <c r="Q3" s="18">
        <v>1.1660871928764749E-2</v>
      </c>
      <c r="R3" s="18">
        <v>1.1772628573707542E-2</v>
      </c>
      <c r="S3" s="18">
        <v>7.5697324282969229E-5</v>
      </c>
      <c r="T3" s="18">
        <v>4.7104321808558049E-7</v>
      </c>
      <c r="U3" s="18">
        <v>2.9429754779543094E-9</v>
      </c>
      <c r="V3" s="18">
        <v>1.875819131137431E-11</v>
      </c>
      <c r="W3" s="18">
        <v>1.2437263169766653E-13</v>
      </c>
      <c r="X3" s="18">
        <v>8.9353933964006076E-16</v>
      </c>
      <c r="Y3" s="18">
        <v>7.0203213719898806E-18</v>
      </c>
      <c r="AA3">
        <f>N3*A3</f>
        <v>0</v>
      </c>
      <c r="AB3">
        <f t="shared" ref="AB3:AL11" si="0">O3*B3</f>
        <v>0</v>
      </c>
      <c r="AC3">
        <f t="shared" si="0"/>
        <v>0</v>
      </c>
      <c r="AD3">
        <f t="shared" si="0"/>
        <v>0</v>
      </c>
      <c r="AE3">
        <f t="shared" si="0"/>
        <v>0</v>
      </c>
      <c r="AF3">
        <f t="shared" si="0"/>
        <v>0</v>
      </c>
      <c r="AG3">
        <f t="shared" si="0"/>
        <v>0</v>
      </c>
      <c r="AH3">
        <f t="shared" si="0"/>
        <v>0</v>
      </c>
      <c r="AI3">
        <f t="shared" si="0"/>
        <v>0</v>
      </c>
      <c r="AJ3">
        <f t="shared" si="0"/>
        <v>0</v>
      </c>
      <c r="AK3">
        <f t="shared" si="0"/>
        <v>0</v>
      </c>
      <c r="AL3">
        <f t="shared" si="0"/>
        <v>0</v>
      </c>
    </row>
    <row r="4" spans="1:38" x14ac:dyDescent="0.2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  <c r="K4">
        <v>0</v>
      </c>
      <c r="L4">
        <v>0</v>
      </c>
      <c r="N4" s="18">
        <v>5.1796834531926544E-3</v>
      </c>
      <c r="O4" s="18">
        <v>0.11446432255140951</v>
      </c>
      <c r="P4" s="18">
        <v>2.7819230458327203E-2</v>
      </c>
      <c r="Q4" s="18">
        <v>2.4168646895975938E-2</v>
      </c>
      <c r="R4" s="18">
        <v>2.4150056137909316E-2</v>
      </c>
      <c r="S4" s="18">
        <v>1.0735209683084212E-3</v>
      </c>
      <c r="T4" s="18">
        <v>4.4179799258828919E-5</v>
      </c>
      <c r="U4" s="18">
        <v>1.79590489819718E-6</v>
      </c>
      <c r="V4" s="18">
        <v>7.3695003295372257E-8</v>
      </c>
      <c r="W4" s="18">
        <v>3.1116637245451759E-9</v>
      </c>
      <c r="X4" s="18">
        <v>1.4007376657573076E-10</v>
      </c>
      <c r="Y4" s="18">
        <v>6.6165532118243978E-12</v>
      </c>
      <c r="AA4">
        <f t="shared" ref="AA4:AA11" si="1">N4*A4</f>
        <v>0</v>
      </c>
      <c r="AB4">
        <f t="shared" si="0"/>
        <v>0</v>
      </c>
      <c r="AC4">
        <f t="shared" si="0"/>
        <v>0</v>
      </c>
      <c r="AD4">
        <f t="shared" si="0"/>
        <v>0</v>
      </c>
      <c r="AE4">
        <f t="shared" si="0"/>
        <v>0</v>
      </c>
      <c r="AF4">
        <f t="shared" si="0"/>
        <v>0</v>
      </c>
      <c r="AG4">
        <f t="shared" si="0"/>
        <v>0</v>
      </c>
      <c r="AH4">
        <f t="shared" si="0"/>
        <v>0</v>
      </c>
      <c r="AI4">
        <f t="shared" si="0"/>
        <v>0</v>
      </c>
      <c r="AJ4">
        <f t="shared" si="0"/>
        <v>0</v>
      </c>
      <c r="AK4">
        <f t="shared" si="0"/>
        <v>0</v>
      </c>
      <c r="AL4">
        <f t="shared" si="0"/>
        <v>0</v>
      </c>
    </row>
    <row r="5" spans="1:38" x14ac:dyDescent="0.2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N5" s="18">
        <v>1.69799497610859E-4</v>
      </c>
      <c r="O5" s="18">
        <v>0.17187664622613752</v>
      </c>
      <c r="P5" s="18">
        <v>6.9321908879274835E-2</v>
      </c>
      <c r="Q5" s="18">
        <v>4.3823685907793133E-2</v>
      </c>
      <c r="R5" s="18">
        <v>3.9817531700977536E-2</v>
      </c>
      <c r="S5" s="18">
        <v>6.2920074031965001E-3</v>
      </c>
      <c r="T5" s="18">
        <v>8.9491063328938443E-4</v>
      </c>
      <c r="U5" s="18">
        <v>1.2442159348452728E-4</v>
      </c>
      <c r="V5" s="18">
        <v>1.734397603930037E-5</v>
      </c>
      <c r="W5" s="18">
        <v>2.4686400768253244E-6</v>
      </c>
      <c r="X5" s="18">
        <v>3.6865396876990282E-7</v>
      </c>
      <c r="Y5" s="18">
        <v>5.4759503180154318E-8</v>
      </c>
      <c r="AA5">
        <f t="shared" si="1"/>
        <v>0</v>
      </c>
      <c r="AB5">
        <f t="shared" si="0"/>
        <v>0</v>
      </c>
      <c r="AC5">
        <f t="shared" si="0"/>
        <v>0</v>
      </c>
      <c r="AD5">
        <f t="shared" si="0"/>
        <v>0</v>
      </c>
      <c r="AE5">
        <f t="shared" si="0"/>
        <v>0</v>
      </c>
      <c r="AF5">
        <f t="shared" si="0"/>
        <v>0</v>
      </c>
      <c r="AG5">
        <f t="shared" si="0"/>
        <v>0</v>
      </c>
      <c r="AH5">
        <f t="shared" si="0"/>
        <v>0</v>
      </c>
      <c r="AI5">
        <f t="shared" si="0"/>
        <v>0</v>
      </c>
      <c r="AJ5">
        <f t="shared" si="0"/>
        <v>0</v>
      </c>
      <c r="AK5">
        <f t="shared" si="0"/>
        <v>0</v>
      </c>
      <c r="AL5">
        <f t="shared" si="0"/>
        <v>0</v>
      </c>
    </row>
    <row r="6" spans="1:38" x14ac:dyDescent="0.2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0</v>
      </c>
      <c r="N6" s="18">
        <v>1.7861751135636902E-5</v>
      </c>
      <c r="O6" s="18">
        <v>0.22930777968415123</v>
      </c>
      <c r="P6" s="18">
        <v>0.18116168735989688</v>
      </c>
      <c r="Q6" s="18">
        <v>0.1089944180249182</v>
      </c>
      <c r="R6" s="18">
        <v>7.6779162871090226E-2</v>
      </c>
      <c r="S6" s="18">
        <v>3.0721287175746636E-2</v>
      </c>
      <c r="T6" s="18">
        <v>1.0866562883875651E-2</v>
      </c>
      <c r="U6" s="18">
        <v>3.7300082526704158E-3</v>
      </c>
      <c r="V6" s="18">
        <v>1.2753767208206872E-3</v>
      </c>
      <c r="W6" s="18">
        <v>4.4017245874140371E-4</v>
      </c>
      <c r="X6" s="18">
        <v>1.5494056122215409E-4</v>
      </c>
      <c r="Y6" s="18">
        <v>5.1043693970886127E-5</v>
      </c>
      <c r="AA6">
        <f t="shared" si="1"/>
        <v>0</v>
      </c>
      <c r="AB6">
        <f t="shared" si="0"/>
        <v>0</v>
      </c>
      <c r="AC6">
        <f t="shared" si="0"/>
        <v>0</v>
      </c>
      <c r="AD6">
        <f t="shared" si="0"/>
        <v>0</v>
      </c>
      <c r="AE6">
        <f t="shared" si="0"/>
        <v>0</v>
      </c>
      <c r="AF6">
        <f t="shared" si="0"/>
        <v>0</v>
      </c>
      <c r="AG6">
        <f t="shared" si="0"/>
        <v>0</v>
      </c>
      <c r="AH6">
        <f t="shared" si="0"/>
        <v>0</v>
      </c>
      <c r="AI6">
        <f t="shared" si="0"/>
        <v>0</v>
      </c>
      <c r="AJ6">
        <f t="shared" si="0"/>
        <v>0</v>
      </c>
      <c r="AK6">
        <f t="shared" si="0"/>
        <v>0</v>
      </c>
      <c r="AL6">
        <f t="shared" si="0"/>
        <v>0</v>
      </c>
    </row>
    <row r="7" spans="1:38" x14ac:dyDescent="0.2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N7" s="18">
        <v>7.5166485471317435E-6</v>
      </c>
      <c r="O7" s="18">
        <v>0.28649972963727444</v>
      </c>
      <c r="P7" s="18">
        <v>0.3051034360621539</v>
      </c>
      <c r="Q7" s="18">
        <v>0.2072675116257939</v>
      </c>
      <c r="R7" s="18">
        <v>0.13801777542927154</v>
      </c>
      <c r="S7" s="18">
        <v>7.6250093399455737E-2</v>
      </c>
      <c r="T7" s="18">
        <v>3.6895431122164868E-2</v>
      </c>
      <c r="U7" s="18">
        <v>1.7240359803656308E-2</v>
      </c>
      <c r="V7" s="18">
        <v>7.9793647857525785E-3</v>
      </c>
      <c r="W7" s="18">
        <v>3.6929603107305311E-3</v>
      </c>
      <c r="X7" s="18">
        <v>1.7140413180016015E-3</v>
      </c>
      <c r="Y7" s="18">
        <v>7.2826832626168294E-4</v>
      </c>
      <c r="AA7">
        <f t="shared" si="1"/>
        <v>0</v>
      </c>
      <c r="AB7">
        <f t="shared" si="0"/>
        <v>0</v>
      </c>
      <c r="AC7">
        <f t="shared" si="0"/>
        <v>0</v>
      </c>
      <c r="AD7">
        <f t="shared" si="0"/>
        <v>0</v>
      </c>
      <c r="AE7">
        <f t="shared" si="0"/>
        <v>0</v>
      </c>
      <c r="AF7">
        <f t="shared" si="0"/>
        <v>0</v>
      </c>
      <c r="AG7">
        <f t="shared" si="0"/>
        <v>0</v>
      </c>
      <c r="AH7">
        <f t="shared" si="0"/>
        <v>0</v>
      </c>
      <c r="AI7">
        <f t="shared" si="0"/>
        <v>0</v>
      </c>
      <c r="AJ7">
        <f t="shared" si="0"/>
        <v>0</v>
      </c>
      <c r="AK7">
        <f t="shared" si="0"/>
        <v>0</v>
      </c>
      <c r="AL7">
        <f t="shared" si="0"/>
        <v>0</v>
      </c>
    </row>
    <row r="8" spans="1:38" x14ac:dyDescent="0.25">
      <c r="A8">
        <v>686.2655921352</v>
      </c>
      <c r="B8">
        <v>690.85725447796995</v>
      </c>
      <c r="C8">
        <v>695.43510651977704</v>
      </c>
      <c r="D8">
        <v>699.99925220890998</v>
      </c>
      <c r="E8">
        <v>704.54979426029695</v>
      </c>
      <c r="F8">
        <v>709.086834175425</v>
      </c>
      <c r="G8">
        <v>713.61047226184405</v>
      </c>
      <c r="H8">
        <v>718.12080765227699</v>
      </c>
      <c r="I8">
        <v>722.61793832335195</v>
      </c>
      <c r="J8">
        <v>727.10196111394498</v>
      </c>
      <c r="K8">
        <v>731.572971743165</v>
      </c>
      <c r="L8">
        <v>740.476333900452</v>
      </c>
      <c r="N8" s="18">
        <v>1.4153419323669718E-7</v>
      </c>
      <c r="O8" s="18">
        <v>9.0166271589009597E-2</v>
      </c>
      <c r="P8" s="18">
        <v>0.24790799936204827</v>
      </c>
      <c r="Q8" s="18">
        <v>0.34833387489117323</v>
      </c>
      <c r="R8" s="18">
        <v>0.37021746456364252</v>
      </c>
      <c r="S8" s="18">
        <v>0.45251250674182442</v>
      </c>
      <c r="T8" s="18">
        <v>0.4732428639160457</v>
      </c>
      <c r="U8" s="18">
        <v>0.47065600671976432</v>
      </c>
      <c r="V8" s="18">
        <v>0.45562595180459065</v>
      </c>
      <c r="W8" s="18">
        <v>0.43079586923572599</v>
      </c>
      <c r="X8" s="18">
        <v>0.39471331276970784</v>
      </c>
      <c r="Y8" s="18">
        <v>0.3265649688214583</v>
      </c>
      <c r="AA8">
        <f t="shared" si="1"/>
        <v>9.713004692895981E-5</v>
      </c>
      <c r="AB8">
        <f t="shared" si="0"/>
        <v>62.292022836498155</v>
      </c>
      <c r="AC8">
        <f t="shared" si="0"/>
        <v>172.40392594345084</v>
      </c>
      <c r="AD8">
        <f t="shared" si="0"/>
        <v>243.83345194285326</v>
      </c>
      <c r="AE8">
        <f t="shared" si="0"/>
        <v>260.83663848988311</v>
      </c>
      <c r="AF8">
        <f t="shared" si="0"/>
        <v>320.87066083034591</v>
      </c>
      <c r="AG8">
        <f t="shared" si="0"/>
        <v>337.71106361367697</v>
      </c>
      <c r="AH8">
        <f t="shared" si="0"/>
        <v>337.98787167199265</v>
      </c>
      <c r="AI8">
        <f t="shared" si="0"/>
        <v>329.24348593964822</v>
      </c>
      <c r="AJ8">
        <f t="shared" si="0"/>
        <v>313.23252136108295</v>
      </c>
      <c r="AK8">
        <f t="shared" si="0"/>
        <v>288.76159120952451</v>
      </c>
      <c r="AL8">
        <f t="shared" si="0"/>
        <v>241.81363089322886</v>
      </c>
    </row>
    <row r="9" spans="1:38" x14ac:dyDescent="0.25">
      <c r="A9">
        <v>955.57385185810904</v>
      </c>
      <c r="B9">
        <v>960.37463707490201</v>
      </c>
      <c r="C9">
        <v>965.16081424548202</v>
      </c>
      <c r="D9">
        <v>969.93249373548099</v>
      </c>
      <c r="E9">
        <v>974.689784597992</v>
      </c>
      <c r="F9">
        <v>979.43279459480095</v>
      </c>
      <c r="G9">
        <v>984.16163021717796</v>
      </c>
      <c r="H9">
        <v>988.87639670625197</v>
      </c>
      <c r="I9">
        <v>993.57719807296905</v>
      </c>
      <c r="J9">
        <v>998.26413711764599</v>
      </c>
      <c r="K9">
        <v>1002.93731544915</v>
      </c>
      <c r="L9">
        <v>1012.24279056306</v>
      </c>
      <c r="N9" s="18">
        <v>7.609270800264603E-8</v>
      </c>
      <c r="O9" s="18">
        <v>5.0358138157222877E-2</v>
      </c>
      <c r="P9" s="18">
        <v>0.15520435857472625</v>
      </c>
      <c r="Q9" s="18">
        <v>0.244580818448974</v>
      </c>
      <c r="R9" s="18">
        <v>0.2908932576009986</v>
      </c>
      <c r="S9" s="18">
        <v>0.36978296679622685</v>
      </c>
      <c r="T9" s="18">
        <v>0.40589542658820116</v>
      </c>
      <c r="U9" s="18">
        <v>0.42681136420449528</v>
      </c>
      <c r="V9" s="18">
        <v>0.43976340814322484</v>
      </c>
      <c r="W9" s="18">
        <v>0.44518184625894996</v>
      </c>
      <c r="X9" s="18">
        <v>0.4388144337658384</v>
      </c>
      <c r="Y9" s="18">
        <v>0.39520189148905482</v>
      </c>
      <c r="AA9">
        <f t="shared" si="1"/>
        <v>7.2712202084402819E-5</v>
      </c>
      <c r="AB9">
        <f t="shared" si="0"/>
        <v>48.362678656510695</v>
      </c>
      <c r="AC9">
        <f t="shared" si="0"/>
        <v>149.79716509643055</v>
      </c>
      <c r="AD9">
        <f t="shared" si="0"/>
        <v>237.22688315807829</v>
      </c>
      <c r="AE9">
        <f t="shared" si="0"/>
        <v>283.53068659212551</v>
      </c>
      <c r="AF9">
        <f t="shared" si="0"/>
        <v>362.17756456278494</v>
      </c>
      <c r="AG9">
        <f t="shared" si="0"/>
        <v>399.46670472874092</v>
      </c>
      <c r="AH9">
        <f t="shared" si="0"/>
        <v>422.06368390782109</v>
      </c>
      <c r="AI9">
        <f t="shared" si="0"/>
        <v>436.93889487796486</v>
      </c>
      <c r="AJ9">
        <f t="shared" si="0"/>
        <v>444.4090716161312</v>
      </c>
      <c r="AK9">
        <f t="shared" si="0"/>
        <v>440.10337018144878</v>
      </c>
      <c r="AL9">
        <f t="shared" si="0"/>
        <v>400.04026547668047</v>
      </c>
    </row>
    <row r="10" spans="1:38" x14ac:dyDescent="0.25">
      <c r="A10">
        <v>2476.2617408389901</v>
      </c>
      <c r="B10">
        <v>2482.9928901005001</v>
      </c>
      <c r="C10">
        <v>2489.7033238250801</v>
      </c>
      <c r="D10">
        <v>2496.3931989952798</v>
      </c>
      <c r="E10">
        <v>2503.06267072336</v>
      </c>
      <c r="F10">
        <v>2509.7118922816499</v>
      </c>
      <c r="G10">
        <v>2516.34101513216</v>
      </c>
      <c r="H10">
        <v>2522.95018895564</v>
      </c>
      <c r="I10">
        <v>2529.5395616801102</v>
      </c>
      <c r="J10">
        <v>2536.1092795086702</v>
      </c>
      <c r="K10">
        <v>2542.65948694694</v>
      </c>
      <c r="L10">
        <v>2555.7019403476002</v>
      </c>
      <c r="N10" s="18">
        <v>8.1111088330825735E-12</v>
      </c>
      <c r="O10" s="18">
        <v>1.8647896703829795E-4</v>
      </c>
      <c r="P10" s="18">
        <v>1.9884137943471615E-3</v>
      </c>
      <c r="Q10" s="18">
        <v>9.915493048373681E-3</v>
      </c>
      <c r="R10" s="18">
        <v>3.592226061660625E-2</v>
      </c>
      <c r="S10" s="18">
        <v>4.6890928119570845E-2</v>
      </c>
      <c r="T10" s="18">
        <v>5.3508050741182318E-2</v>
      </c>
      <c r="U10" s="18">
        <v>6.054557292336455E-2</v>
      </c>
      <c r="V10" s="18">
        <v>7.113366817840884E-2</v>
      </c>
      <c r="W10" s="18">
        <v>8.9555275616799587E-2</v>
      </c>
      <c r="X10" s="18">
        <v>0.12217604163317321</v>
      </c>
      <c r="Y10" s="18">
        <v>0.18974031897879412</v>
      </c>
      <c r="AA10">
        <f t="shared" si="1"/>
        <v>2.0085228479143563E-8</v>
      </c>
      <c r="AB10">
        <f t="shared" si="0"/>
        <v>0.46302594930937929</v>
      </c>
      <c r="AC10">
        <f t="shared" si="0"/>
        <v>4.9505604329257675</v>
      </c>
      <c r="AD10">
        <f t="shared" si="0"/>
        <v>24.752969410645033</v>
      </c>
      <c r="AE10">
        <f t="shared" si="0"/>
        <v>89.915669597423019</v>
      </c>
      <c r="AF10">
        <f t="shared" si="0"/>
        <v>117.68271994181097</v>
      </c>
      <c r="AG10">
        <f t="shared" si="0"/>
        <v>134.64450271980985</v>
      </c>
      <c r="AH10">
        <f t="shared" si="0"/>
        <v>152.75346464743006</v>
      </c>
      <c r="AI10">
        <f t="shared" si="0"/>
        <v>179.9354278247107</v>
      </c>
      <c r="AJ10">
        <f t="shared" si="0"/>
        <v>227.12196552072197</v>
      </c>
      <c r="AK10">
        <f t="shared" si="0"/>
        <v>310.65207133621215</v>
      </c>
      <c r="AL10">
        <f t="shared" si="0"/>
        <v>484.91970137627669</v>
      </c>
    </row>
    <row r="11" spans="1:38" x14ac:dyDescent="0.25">
      <c r="A11">
        <v>4389.5275001148602</v>
      </c>
      <c r="B11">
        <v>4398.4395495910703</v>
      </c>
      <c r="C11">
        <v>4407.3239010735597</v>
      </c>
      <c r="D11">
        <v>4416.1807650236897</v>
      </c>
      <c r="E11">
        <v>4425.0103493914603</v>
      </c>
      <c r="F11">
        <v>4433.8128596562101</v>
      </c>
      <c r="G11">
        <v>4442.5884988665102</v>
      </c>
      <c r="H11">
        <v>4451.33746767923</v>
      </c>
      <c r="I11">
        <v>4460.0599643978303</v>
      </c>
      <c r="J11">
        <v>4468.75618500981</v>
      </c>
      <c r="K11">
        <v>4477.4263232235198</v>
      </c>
      <c r="L11">
        <v>4494.6891161089698</v>
      </c>
      <c r="N11" s="18">
        <v>6.5906568411911234E-15</v>
      </c>
      <c r="O11" s="18">
        <v>2.7718905383861029E-6</v>
      </c>
      <c r="P11" s="18">
        <v>8.9215722146089894E-5</v>
      </c>
      <c r="Q11" s="18">
        <v>1.2546792282330179E-3</v>
      </c>
      <c r="R11" s="18">
        <v>1.2429862505796571E-2</v>
      </c>
      <c r="S11" s="18">
        <v>1.6400992071387687E-2</v>
      </c>
      <c r="T11" s="18">
        <v>1.8652103272764082E-2</v>
      </c>
      <c r="U11" s="18">
        <v>2.0890467654690988E-2</v>
      </c>
      <c r="V11" s="18">
        <v>2.4204812677401683E-2</v>
      </c>
      <c r="W11" s="18">
        <v>3.0331404367187443E-2</v>
      </c>
      <c r="X11" s="18">
        <v>4.2426861158013369E-2</v>
      </c>
      <c r="Y11" s="18">
        <v>8.7713453924340379E-2</v>
      </c>
      <c r="AA11">
        <f t="shared" si="1"/>
        <v>2.8929869448228574E-11</v>
      </c>
      <c r="AB11">
        <f t="shared" si="0"/>
        <v>1.2191992971174719E-2</v>
      </c>
      <c r="AC11">
        <f t="shared" si="0"/>
        <v>0.39320258456599966</v>
      </c>
      <c r="AD11">
        <f t="shared" si="0"/>
        <v>5.5408902739974213</v>
      </c>
      <c r="AE11">
        <f t="shared" si="0"/>
        <v>55.002270229662699</v>
      </c>
      <c r="AF11">
        <f t="shared" si="0"/>
        <v>72.718929557238269</v>
      </c>
      <c r="AG11">
        <f t="shared" si="0"/>
        <v>82.863619479252108</v>
      </c>
      <c r="AH11">
        <f t="shared" si="0"/>
        <v>92.990521388667048</v>
      </c>
      <c r="AI11">
        <f t="shared" si="0"/>
        <v>107.95491596822831</v>
      </c>
      <c r="AJ11">
        <f t="shared" si="0"/>
        <v>135.54365086590244</v>
      </c>
      <c r="AK11">
        <f t="shared" si="0"/>
        <v>189.96314496063857</v>
      </c>
      <c r="AL11">
        <f t="shared" si="0"/>
        <v>394.24470669005831</v>
      </c>
    </row>
    <row r="12" spans="1:38" x14ac:dyDescent="0.25">
      <c r="AA12" s="22">
        <f>SUM(AA3:AA11)</f>
        <v>1.6986236317171122E-4</v>
      </c>
      <c r="AB12" s="22">
        <f t="shared" ref="AB12:AL12" si="2">SUM(AB3:AB11)</f>
        <v>111.12991943528939</v>
      </c>
      <c r="AC12" s="22">
        <f t="shared" si="2"/>
        <v>327.54485405737313</v>
      </c>
      <c r="AD12" s="22">
        <f t="shared" si="2"/>
        <v>511.35419478557401</v>
      </c>
      <c r="AE12" s="22">
        <f t="shared" si="2"/>
        <v>689.28526490909439</v>
      </c>
      <c r="AF12" s="22">
        <f t="shared" si="2"/>
        <v>873.44987489218022</v>
      </c>
      <c r="AG12" s="22">
        <f t="shared" si="2"/>
        <v>954.68589054147992</v>
      </c>
      <c r="AH12" s="22">
        <f t="shared" si="2"/>
        <v>1005.7955416159109</v>
      </c>
      <c r="AI12" s="22">
        <f t="shared" si="2"/>
        <v>1054.0727246105521</v>
      </c>
      <c r="AJ12" s="22">
        <f t="shared" si="2"/>
        <v>1120.3072093638386</v>
      </c>
      <c r="AK12" s="22">
        <f t="shared" si="2"/>
        <v>1229.4801776878242</v>
      </c>
      <c r="AL12" s="22">
        <f t="shared" si="2"/>
        <v>1521.0183044362443</v>
      </c>
    </row>
    <row r="13" spans="1:38" x14ac:dyDescent="0.25">
      <c r="A13" t="s">
        <v>207</v>
      </c>
    </row>
    <row r="15" spans="1:38" x14ac:dyDescent="0.25">
      <c r="A15">
        <v>0</v>
      </c>
      <c r="B15">
        <v>0</v>
      </c>
      <c r="C15">
        <v>0</v>
      </c>
      <c r="D15">
        <v>0</v>
      </c>
      <c r="E15">
        <v>0</v>
      </c>
      <c r="F15">
        <v>0</v>
      </c>
      <c r="G15">
        <v>0</v>
      </c>
      <c r="H15">
        <v>0</v>
      </c>
      <c r="I15">
        <v>0</v>
      </c>
      <c r="J15">
        <v>0</v>
      </c>
      <c r="K15">
        <v>0</v>
      </c>
      <c r="L15">
        <v>0</v>
      </c>
      <c r="N15" s="18">
        <v>5.7315136361736907E-2</v>
      </c>
      <c r="O15" s="18">
        <v>3.7397724155206378E-4</v>
      </c>
      <c r="P15" s="18">
        <v>6.0426267614939337E-5</v>
      </c>
      <c r="Q15" s="18">
        <v>5.6546867928618912E-5</v>
      </c>
      <c r="R15" s="18">
        <v>5.2515217191591902E-5</v>
      </c>
      <c r="S15" s="18">
        <v>3.1942177690628679E-7</v>
      </c>
      <c r="T15" s="18">
        <v>1.952620930967006E-9</v>
      </c>
      <c r="U15" s="18">
        <v>1.2077911373976397E-11</v>
      </c>
      <c r="V15" s="18">
        <v>7.6178359843927507E-14</v>
      </c>
      <c r="W15" s="18">
        <v>4.9665364097341761E-16</v>
      </c>
      <c r="X15" s="18">
        <v>3.4665356836445635E-18</v>
      </c>
      <c r="Y15" s="18">
        <v>2.5441741502753819E-20</v>
      </c>
      <c r="AA15">
        <f>N15*A15</f>
        <v>0</v>
      </c>
      <c r="AB15">
        <f t="shared" ref="AB15:AL15" si="3">O15*B15</f>
        <v>0</v>
      </c>
      <c r="AC15">
        <f t="shared" si="3"/>
        <v>0</v>
      </c>
      <c r="AD15">
        <f t="shared" si="3"/>
        <v>0</v>
      </c>
      <c r="AE15">
        <f t="shared" si="3"/>
        <v>0</v>
      </c>
      <c r="AF15">
        <f t="shared" si="3"/>
        <v>0</v>
      </c>
      <c r="AG15">
        <f t="shared" si="3"/>
        <v>0</v>
      </c>
      <c r="AH15">
        <f t="shared" si="3"/>
        <v>0</v>
      </c>
      <c r="AI15">
        <f t="shared" si="3"/>
        <v>0</v>
      </c>
      <c r="AJ15">
        <f t="shared" si="3"/>
        <v>0</v>
      </c>
      <c r="AK15">
        <f t="shared" si="3"/>
        <v>0</v>
      </c>
      <c r="AL15">
        <f t="shared" si="3"/>
        <v>0</v>
      </c>
    </row>
    <row r="16" spans="1:38" x14ac:dyDescent="0.25">
      <c r="A16">
        <v>612.13791352616397</v>
      </c>
      <c r="B16">
        <v>0</v>
      </c>
      <c r="C16">
        <v>0</v>
      </c>
      <c r="D16">
        <v>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</v>
      </c>
      <c r="L16">
        <v>0</v>
      </c>
      <c r="N16" s="18">
        <v>0.11463027272325486</v>
      </c>
      <c r="O16" s="18">
        <v>6.9422496889424241E-3</v>
      </c>
      <c r="P16" s="18">
        <v>1.1646215355613407E-3</v>
      </c>
      <c r="Q16" s="18">
        <v>8.6442104305665978E-4</v>
      </c>
      <c r="R16" s="18">
        <v>7.4459122005827863E-4</v>
      </c>
      <c r="S16" s="18">
        <v>2.9954195874304747E-5</v>
      </c>
      <c r="T16" s="18">
        <v>1.1913908537884408E-6</v>
      </c>
      <c r="U16" s="18">
        <v>4.7443177577132877E-8</v>
      </c>
      <c r="V16" s="18">
        <v>1.905567972072618E-9</v>
      </c>
      <c r="W16" s="18">
        <v>7.7893595668693379E-11</v>
      </c>
      <c r="X16" s="18">
        <v>3.3242055847513676E-12</v>
      </c>
      <c r="Y16" s="18">
        <v>1.3861123624660426E-13</v>
      </c>
      <c r="AA16">
        <f t="shared" ref="AA16:AA23" si="4">N16*A16</f>
        <v>70.169535971748374</v>
      </c>
      <c r="AB16">
        <f t="shared" ref="AB16:AB23" si="5">O16*B16</f>
        <v>0</v>
      </c>
      <c r="AC16">
        <f t="shared" ref="AC16:AC23" si="6">P16*C16</f>
        <v>0</v>
      </c>
      <c r="AD16">
        <f t="shared" ref="AD16:AD23" si="7">Q16*D16</f>
        <v>0</v>
      </c>
      <c r="AE16">
        <f t="shared" ref="AE16:AE23" si="8">R16*E16</f>
        <v>0</v>
      </c>
      <c r="AF16">
        <f t="shared" ref="AF16:AF23" si="9">S16*F16</f>
        <v>0</v>
      </c>
      <c r="AG16">
        <f t="shared" ref="AG16:AG23" si="10">T16*G16</f>
        <v>0</v>
      </c>
      <c r="AH16">
        <f t="shared" ref="AH16:AH23" si="11">U16*H16</f>
        <v>0</v>
      </c>
      <c r="AI16">
        <f t="shared" ref="AI16:AI23" si="12">V16*I16</f>
        <v>0</v>
      </c>
      <c r="AJ16">
        <f t="shared" ref="AJ16:AJ23" si="13">W16*J16</f>
        <v>0</v>
      </c>
      <c r="AK16">
        <f t="shared" ref="AK16:AK23" si="14">X16*K16</f>
        <v>0</v>
      </c>
      <c r="AL16">
        <f t="shared" ref="AL16:AL23" si="15">Y16*L16</f>
        <v>0</v>
      </c>
    </row>
    <row r="17" spans="1:38" x14ac:dyDescent="0.25">
      <c r="A17">
        <v>-179.27725997739299</v>
      </c>
      <c r="B17">
        <v>0</v>
      </c>
      <c r="C17">
        <v>0</v>
      </c>
      <c r="D17">
        <v>0</v>
      </c>
      <c r="E17">
        <v>0</v>
      </c>
      <c r="F17">
        <v>0</v>
      </c>
      <c r="G17">
        <v>0</v>
      </c>
      <c r="H17">
        <v>0</v>
      </c>
      <c r="I17">
        <v>0</v>
      </c>
      <c r="J17">
        <v>0</v>
      </c>
      <c r="K17">
        <v>0</v>
      </c>
      <c r="L17">
        <v>0</v>
      </c>
      <c r="N17" s="18">
        <v>0.17194540333799108</v>
      </c>
      <c r="O17" s="18">
        <v>4.4646168708562681E-2</v>
      </c>
      <c r="P17" s="18">
        <v>1.1230677542503004E-2</v>
      </c>
      <c r="Q17" s="18">
        <v>5.806075343363787E-3</v>
      </c>
      <c r="R17" s="18">
        <v>4.3634987782919556E-3</v>
      </c>
      <c r="S17" s="18">
        <v>6.0669444169407321E-4</v>
      </c>
      <c r="T17" s="18">
        <v>8.2534345491803291E-5</v>
      </c>
      <c r="U17" s="18">
        <v>1.1165872546441032E-5</v>
      </c>
      <c r="V17" s="18">
        <v>1.5129591659114256E-6</v>
      </c>
      <c r="W17" s="18">
        <v>2.0642208556449376E-7</v>
      </c>
      <c r="X17" s="18">
        <v>2.8772511947576236E-8</v>
      </c>
      <c r="Y17" s="18">
        <v>3.6393671432058296E-9</v>
      </c>
      <c r="AA17">
        <f t="shared" si="4"/>
        <v>-30.825900776142721</v>
      </c>
      <c r="AB17">
        <f t="shared" si="5"/>
        <v>0</v>
      </c>
      <c r="AC17">
        <f t="shared" si="6"/>
        <v>0</v>
      </c>
      <c r="AD17">
        <f t="shared" si="7"/>
        <v>0</v>
      </c>
      <c r="AE17">
        <f t="shared" si="8"/>
        <v>0</v>
      </c>
      <c r="AF17">
        <f t="shared" si="9"/>
        <v>0</v>
      </c>
      <c r="AG17">
        <f t="shared" si="10"/>
        <v>0</v>
      </c>
      <c r="AH17">
        <f t="shared" si="11"/>
        <v>0</v>
      </c>
      <c r="AI17">
        <f t="shared" si="12"/>
        <v>0</v>
      </c>
      <c r="AJ17">
        <f t="shared" si="13"/>
        <v>0</v>
      </c>
      <c r="AK17">
        <f t="shared" si="14"/>
        <v>0</v>
      </c>
      <c r="AL17">
        <f t="shared" si="15"/>
        <v>0</v>
      </c>
    </row>
    <row r="18" spans="1:38" x14ac:dyDescent="0.25">
      <c r="A18">
        <v>-981.28487316190797</v>
      </c>
      <c r="B18">
        <v>5649.5029141268697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0</v>
      </c>
      <c r="J18">
        <v>0</v>
      </c>
      <c r="K18">
        <v>0</v>
      </c>
      <c r="L18">
        <v>0</v>
      </c>
      <c r="N18" s="18">
        <v>0.22924791785574308</v>
      </c>
      <c r="O18" s="18">
        <v>0.16963564280254087</v>
      </c>
      <c r="P18" s="18">
        <v>7.8410409180314028E-2</v>
      </c>
      <c r="Q18" s="18">
        <v>3.7529910749505214E-2</v>
      </c>
      <c r="R18" s="18">
        <v>2.1305706026847282E-2</v>
      </c>
      <c r="S18" s="18">
        <v>7.3689493072165114E-3</v>
      </c>
      <c r="T18" s="18">
        <v>2.4767976656417628E-3</v>
      </c>
      <c r="U18" s="18">
        <v>8.2377908714725465E-4</v>
      </c>
      <c r="V18" s="18">
        <v>2.7259706462204347E-4</v>
      </c>
      <c r="W18" s="18">
        <v>8.9621733804807474E-5</v>
      </c>
      <c r="X18" s="18">
        <v>2.9157773160590803E-5</v>
      </c>
      <c r="Y18" s="18">
        <v>7.9962905550777201E-6</v>
      </c>
      <c r="AA18">
        <f t="shared" si="4"/>
        <v>-224.95751399570435</v>
      </c>
      <c r="AB18">
        <f t="shared" si="5"/>
        <v>958.35705835273939</v>
      </c>
      <c r="AC18">
        <f t="shared" si="6"/>
        <v>0</v>
      </c>
      <c r="AD18">
        <f t="shared" si="7"/>
        <v>0</v>
      </c>
      <c r="AE18">
        <f t="shared" si="8"/>
        <v>0</v>
      </c>
      <c r="AF18">
        <f t="shared" si="9"/>
        <v>0</v>
      </c>
      <c r="AG18">
        <f t="shared" si="10"/>
        <v>0</v>
      </c>
      <c r="AH18">
        <f t="shared" si="11"/>
        <v>0</v>
      </c>
      <c r="AI18">
        <f t="shared" si="12"/>
        <v>0</v>
      </c>
      <c r="AJ18">
        <f t="shared" si="13"/>
        <v>0</v>
      </c>
      <c r="AK18">
        <f t="shared" si="14"/>
        <v>0</v>
      </c>
      <c r="AL18">
        <f t="shared" si="15"/>
        <v>0</v>
      </c>
    </row>
    <row r="19" spans="1:38" x14ac:dyDescent="0.25">
      <c r="A19">
        <v>-1388.2724951008299</v>
      </c>
      <c r="B19">
        <v>1297.8472369016199</v>
      </c>
      <c r="C19">
        <v>12959.2182253591</v>
      </c>
      <c r="D19">
        <v>0</v>
      </c>
      <c r="E19">
        <v>0</v>
      </c>
      <c r="F19">
        <v>0</v>
      </c>
      <c r="G19">
        <v>0</v>
      </c>
      <c r="H19">
        <v>0</v>
      </c>
      <c r="I19">
        <v>0</v>
      </c>
      <c r="J19">
        <v>0</v>
      </c>
      <c r="K19">
        <v>0</v>
      </c>
      <c r="L19">
        <v>0</v>
      </c>
      <c r="N19" s="18">
        <v>0.28633506583366741</v>
      </c>
      <c r="O19" s="18">
        <v>0.30965410222030598</v>
      </c>
      <c r="P19" s="18">
        <v>0.1871675835279209</v>
      </c>
      <c r="Q19" s="18">
        <v>9.983825706717861E-2</v>
      </c>
      <c r="R19" s="18">
        <v>5.2919049981190479E-2</v>
      </c>
      <c r="S19" s="18">
        <v>2.5059499723995553E-2</v>
      </c>
      <c r="T19" s="18">
        <v>1.148649557898752E-2</v>
      </c>
      <c r="U19" s="18">
        <v>5.1902799508242682E-3</v>
      </c>
      <c r="V19" s="18">
        <v>2.3200243660409605E-3</v>
      </c>
      <c r="W19" s="18">
        <v>1.019809730547005E-3</v>
      </c>
      <c r="X19" s="18">
        <v>4.3545308430360965E-4</v>
      </c>
      <c r="Y19" s="18">
        <v>1.5236755904034569E-4</v>
      </c>
      <c r="AA19">
        <f t="shared" si="4"/>
        <v>-397.51109627976587</v>
      </c>
      <c r="AB19">
        <f t="shared" si="5"/>
        <v>401.88372096187589</v>
      </c>
      <c r="AC19">
        <f t="shared" si="6"/>
        <v>2425.5455596514544</v>
      </c>
      <c r="AD19">
        <f t="shared" si="7"/>
        <v>0</v>
      </c>
      <c r="AE19">
        <f t="shared" si="8"/>
        <v>0</v>
      </c>
      <c r="AF19">
        <f t="shared" si="9"/>
        <v>0</v>
      </c>
      <c r="AG19">
        <f t="shared" si="10"/>
        <v>0</v>
      </c>
      <c r="AH19">
        <f t="shared" si="11"/>
        <v>0</v>
      </c>
      <c r="AI19">
        <f t="shared" si="12"/>
        <v>0</v>
      </c>
      <c r="AJ19">
        <f t="shared" si="13"/>
        <v>0</v>
      </c>
      <c r="AK19">
        <f t="shared" si="14"/>
        <v>0</v>
      </c>
      <c r="AL19">
        <f t="shared" si="15"/>
        <v>0</v>
      </c>
    </row>
    <row r="20" spans="1:38" x14ac:dyDescent="0.25">
      <c r="A20">
        <v>-1275.2227163433199</v>
      </c>
      <c r="B20">
        <v>658.01787363872199</v>
      </c>
      <c r="C20">
        <v>1006.09744453213</v>
      </c>
      <c r="D20">
        <v>1367.7553603700501</v>
      </c>
      <c r="E20">
        <v>2703.91732874741</v>
      </c>
      <c r="F20">
        <v>36262.367264159802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N20" s="18">
        <v>9.004506938680458E-2</v>
      </c>
      <c r="O20" s="18">
        <v>0.28581190798222483</v>
      </c>
      <c r="P20" s="18">
        <v>0.4140137639697925</v>
      </c>
      <c r="Q20" s="18">
        <v>0.44233650480191644</v>
      </c>
      <c r="R20" s="18">
        <v>0.36303673491889649</v>
      </c>
      <c r="S20" s="18">
        <v>0.37256324449513134</v>
      </c>
      <c r="T20" s="18">
        <v>0.36628998895838705</v>
      </c>
      <c r="U20" s="18">
        <v>0.35053480369534773</v>
      </c>
      <c r="V20" s="18">
        <v>0.32606344674662852</v>
      </c>
      <c r="W20" s="18">
        <v>0.29068698159856493</v>
      </c>
      <c r="X20" s="18">
        <v>0.24224004677752592</v>
      </c>
      <c r="Y20" s="18">
        <v>0.16074517542799674</v>
      </c>
      <c r="AA20">
        <f t="shared" si="4"/>
        <v>-114.82751797676366</v>
      </c>
      <c r="AB20">
        <f t="shared" si="5"/>
        <v>188.06934395108965</v>
      </c>
      <c r="AC20">
        <f t="shared" si="6"/>
        <v>416.53818993113669</v>
      </c>
      <c r="AD20">
        <f t="shared" si="7"/>
        <v>605.00812553017363</v>
      </c>
      <c r="AE20">
        <f t="shared" si="8"/>
        <v>981.62131851908418</v>
      </c>
      <c r="AF20">
        <f t="shared" si="9"/>
        <v>13510.025201009415</v>
      </c>
      <c r="AG20">
        <f t="shared" si="10"/>
        <v>0</v>
      </c>
      <c r="AH20">
        <f t="shared" si="11"/>
        <v>0</v>
      </c>
      <c r="AI20">
        <f t="shared" si="12"/>
        <v>0</v>
      </c>
      <c r="AJ20">
        <f t="shared" si="13"/>
        <v>0</v>
      </c>
      <c r="AK20">
        <f t="shared" si="14"/>
        <v>0</v>
      </c>
      <c r="AL20">
        <f t="shared" si="15"/>
        <v>0</v>
      </c>
    </row>
    <row r="21" spans="1:38" x14ac:dyDescent="0.25">
      <c r="A21">
        <v>-1168.41667484348</v>
      </c>
      <c r="B21">
        <v>733.55985415019097</v>
      </c>
      <c r="C21">
        <v>1024.7532402086699</v>
      </c>
      <c r="D21">
        <v>1285.0698489644501</v>
      </c>
      <c r="E21">
        <v>1914.8482563986199</v>
      </c>
      <c r="F21">
        <v>3155.6566026711598</v>
      </c>
      <c r="G21">
        <v>5299.3341455354303</v>
      </c>
      <c r="H21">
        <v>10409.163460871699</v>
      </c>
      <c r="I21">
        <v>194879.05387384599</v>
      </c>
      <c r="J21">
        <v>0</v>
      </c>
      <c r="K21">
        <v>0</v>
      </c>
      <c r="L21">
        <v>0</v>
      </c>
      <c r="N21" s="18">
        <v>5.0292322189198588E-2</v>
      </c>
      <c r="O21" s="18">
        <v>0.18040620293293569</v>
      </c>
      <c r="P21" s="18">
        <v>0.29399506546426363</v>
      </c>
      <c r="Q21" s="18">
        <v>0.35283112737758177</v>
      </c>
      <c r="R21" s="18">
        <v>0.32452844808718528</v>
      </c>
      <c r="S21" s="18">
        <v>0.3467181810305916</v>
      </c>
      <c r="T21" s="18">
        <v>0.35791161259509485</v>
      </c>
      <c r="U21" s="18">
        <v>0.36223294518931204</v>
      </c>
      <c r="V21" s="18">
        <v>0.35871074654224094</v>
      </c>
      <c r="W21" s="18">
        <v>0.34251229125098015</v>
      </c>
      <c r="X21" s="18">
        <v>0.30723465467329947</v>
      </c>
      <c r="Y21" s="18">
        <v>0.22221240127652431</v>
      </c>
      <c r="AA21">
        <f t="shared" si="4"/>
        <v>-58.762387862460379</v>
      </c>
      <c r="AB21">
        <f t="shared" si="5"/>
        <v>132.33874791127406</v>
      </c>
      <c r="AC21">
        <f t="shared" si="6"/>
        <v>301.27239593986417</v>
      </c>
      <c r="AD21">
        <f t="shared" si="7"/>
        <v>453.41264356906566</v>
      </c>
      <c r="AE21">
        <f t="shared" si="8"/>
        <v>621.42273297149677</v>
      </c>
      <c r="AF21">
        <f t="shared" si="9"/>
        <v>1094.1235172353208</v>
      </c>
      <c r="AG21">
        <f t="shared" si="10"/>
        <v>1896.6932297088349</v>
      </c>
      <c r="AH21">
        <f t="shared" si="11"/>
        <v>3770.5419373885279</v>
      </c>
      <c r="AI21">
        <f t="shared" si="12"/>
        <v>69905.210900532882</v>
      </c>
      <c r="AJ21">
        <f t="shared" si="13"/>
        <v>0</v>
      </c>
      <c r="AK21">
        <f t="shared" si="14"/>
        <v>0</v>
      </c>
      <c r="AL21">
        <f t="shared" si="15"/>
        <v>0</v>
      </c>
    </row>
    <row r="22" spans="1:38" x14ac:dyDescent="0.25">
      <c r="A22">
        <v>-251.503179698476</v>
      </c>
      <c r="B22">
        <v>1577.4461412077901</v>
      </c>
      <c r="C22">
        <v>1790.61997536793</v>
      </c>
      <c r="D22">
        <v>1947.3936520989701</v>
      </c>
      <c r="E22">
        <v>2196.3987127700202</v>
      </c>
      <c r="F22">
        <v>2402.2980731257699</v>
      </c>
      <c r="G22">
        <v>2516.9074165823199</v>
      </c>
      <c r="H22">
        <v>2590.6033425856399</v>
      </c>
      <c r="I22">
        <v>2654.4666846962</v>
      </c>
      <c r="J22">
        <v>2743.6285413839501</v>
      </c>
      <c r="K22">
        <v>2915.63337906468</v>
      </c>
      <c r="L22">
        <v>3388.9488396045199</v>
      </c>
      <c r="N22" s="18">
        <v>1.8604900228611179E-4</v>
      </c>
      <c r="O22" s="18">
        <v>2.4198940710138213E-3</v>
      </c>
      <c r="P22" s="18">
        <v>1.2385451153929658E-2</v>
      </c>
      <c r="Q22" s="18">
        <v>4.5113494825951762E-2</v>
      </c>
      <c r="R22" s="18">
        <v>0.12151099927005203</v>
      </c>
      <c r="S22" s="18">
        <v>0.1297736902841877</v>
      </c>
      <c r="T22" s="18">
        <v>0.1378945617894474</v>
      </c>
      <c r="U22" s="18">
        <v>0.1492165226908207</v>
      </c>
      <c r="V22" s="18">
        <v>0.16738146546291013</v>
      </c>
      <c r="W22" s="18">
        <v>0.19689369908374654</v>
      </c>
      <c r="X22" s="18">
        <v>0.24083898224524486</v>
      </c>
      <c r="Y22" s="18">
        <v>0.29023588957744295</v>
      </c>
      <c r="AA22">
        <f t="shared" si="4"/>
        <v>-4.6791915654686149E-2</v>
      </c>
      <c r="AB22">
        <f t="shared" si="5"/>
        <v>3.8172525644523625</v>
      </c>
      <c r="AC22">
        <f t="shared" si="6"/>
        <v>22.177636240170223</v>
      </c>
      <c r="AD22">
        <f t="shared" si="7"/>
        <v>87.853733448058193</v>
      </c>
      <c r="AE22">
        <f t="shared" si="8"/>
        <v>266.88660238414116</v>
      </c>
      <c r="AF22">
        <f t="shared" si="9"/>
        <v>311.75508611212456</v>
      </c>
      <c r="AG22">
        <f t="shared" si="10"/>
        <v>347.06784527422911</v>
      </c>
      <c r="AH22">
        <f t="shared" si="11"/>
        <v>386.56082245184609</v>
      </c>
      <c r="AI22">
        <f t="shared" si="12"/>
        <v>444.30852370692259</v>
      </c>
      <c r="AJ22">
        <f t="shared" si="13"/>
        <v>540.20317242482986</v>
      </c>
      <c r="AK22">
        <f t="shared" si="14"/>
        <v>702.19817561420177</v>
      </c>
      <c r="AL22">
        <f t="shared" si="15"/>
        <v>983.59458119506087</v>
      </c>
    </row>
    <row r="23" spans="1:38" x14ac:dyDescent="0.25">
      <c r="A23">
        <v>1017.40719051264</v>
      </c>
      <c r="B23">
        <v>2834.6134033244998</v>
      </c>
      <c r="C23">
        <v>3033.3641436274302</v>
      </c>
      <c r="D23">
        <v>3174.5686500069201</v>
      </c>
      <c r="E23">
        <v>3384.0865650486098</v>
      </c>
      <c r="F23">
        <v>3541.9187591735699</v>
      </c>
      <c r="G23">
        <v>3624.0205318143999</v>
      </c>
      <c r="H23">
        <v>3675.3235389132901</v>
      </c>
      <c r="I23">
        <v>3718.5411288984401</v>
      </c>
      <c r="J23">
        <v>3774.4115475490398</v>
      </c>
      <c r="K23">
        <v>3868.2315778944499</v>
      </c>
      <c r="L23">
        <v>4059.98871157539</v>
      </c>
      <c r="N23" s="18">
        <v>2.7633093172889065E-6</v>
      </c>
      <c r="O23" s="18">
        <v>1.0985435192172731E-4</v>
      </c>
      <c r="P23" s="18">
        <v>1.5720013580999637E-3</v>
      </c>
      <c r="Q23" s="18">
        <v>1.562366192351701E-2</v>
      </c>
      <c r="R23" s="18">
        <v>0.11153845650028661</v>
      </c>
      <c r="S23" s="18">
        <v>0.11787946709953211</v>
      </c>
      <c r="T23" s="18">
        <v>0.1238568157234749</v>
      </c>
      <c r="U23" s="18">
        <v>0.1319904560587461</v>
      </c>
      <c r="V23" s="18">
        <v>0.14525020495274749</v>
      </c>
      <c r="W23" s="18">
        <v>0.16879739010237685</v>
      </c>
      <c r="X23" s="18">
        <v>0.20922167667062935</v>
      </c>
      <c r="Y23" s="18">
        <v>0.32664616622893478</v>
      </c>
      <c r="AA23">
        <f t="shared" si="4"/>
        <v>2.8114107690203078E-3</v>
      </c>
      <c r="AB23">
        <f t="shared" si="5"/>
        <v>0.31139461837085475</v>
      </c>
      <c r="AC23">
        <f t="shared" si="6"/>
        <v>4.7684525533940532</v>
      </c>
      <c r="AD23">
        <f t="shared" si="7"/>
        <v>49.598387340703916</v>
      </c>
      <c r="AE23">
        <f t="shared" si="8"/>
        <v>377.45579212887873</v>
      </c>
      <c r="AF23">
        <f t="shared" si="9"/>
        <v>417.51949584121644</v>
      </c>
      <c r="AG23">
        <f t="shared" si="10"/>
        <v>448.85964318702565</v>
      </c>
      <c r="AH23">
        <f t="shared" si="11"/>
        <v>485.10763006460985</v>
      </c>
      <c r="AI23">
        <f t="shared" si="12"/>
        <v>540.11886109771945</v>
      </c>
      <c r="AJ23">
        <f t="shared" si="13"/>
        <v>637.11081839855115</v>
      </c>
      <c r="AK23">
        <f t="shared" si="14"/>
        <v>809.31789647735104</v>
      </c>
      <c r="AL23">
        <f t="shared" si="15"/>
        <v>1326.1797475688536</v>
      </c>
    </row>
    <row r="24" spans="1:38" x14ac:dyDescent="0.25">
      <c r="AA24" s="22">
        <f>SUM(AA15:AA23)</f>
        <v>-756.75886142397417</v>
      </c>
      <c r="AB24" s="22">
        <f t="shared" ref="AB24:AL24" si="16">SUM(AB15:AB23)</f>
        <v>1684.7775183598023</v>
      </c>
      <c r="AC24" s="22">
        <f t="shared" si="16"/>
        <v>3170.3022343160192</v>
      </c>
      <c r="AD24" s="22">
        <f t="shared" si="16"/>
        <v>1195.8728898880015</v>
      </c>
      <c r="AE24" s="22">
        <f t="shared" si="16"/>
        <v>2247.3864460036007</v>
      </c>
      <c r="AF24" s="22">
        <f t="shared" si="16"/>
        <v>15333.423300198077</v>
      </c>
      <c r="AG24" s="22">
        <f t="shared" si="16"/>
        <v>2692.6207181700897</v>
      </c>
      <c r="AH24" s="22">
        <f t="shared" si="16"/>
        <v>4642.2103899049844</v>
      </c>
      <c r="AI24" s="22">
        <f t="shared" si="16"/>
        <v>70889.638285337525</v>
      </c>
      <c r="AJ24" s="22">
        <f t="shared" si="16"/>
        <v>1177.3139908233811</v>
      </c>
      <c r="AK24" s="22">
        <f t="shared" si="16"/>
        <v>1511.5160720915528</v>
      </c>
      <c r="AL24" s="22">
        <f t="shared" si="16"/>
        <v>2309.7743287639146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Z217"/>
  <sheetViews>
    <sheetView topLeftCell="A160" zoomScale="90" zoomScaleNormal="90" workbookViewId="0">
      <selection activeCell="Q31" sqref="Q31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14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M21" si="4">D$5/100*EXP(5.372697*(1+D$8)*(1-(D$2+273.15)/B15))</f>
        <v>1.9088005021908905</v>
      </c>
      <c r="N15">
        <f t="shared" ref="N15:N22" si="5">E$5/100*EXP(5.372697*(1+E$8)*(1-(E$2+273.15)/C15))</f>
        <v>1.9087890839605357</v>
      </c>
      <c r="O15">
        <f t="shared" ref="O15:O22" si="6">F$5/100*EXP(5.372697*(1+F$8)*(1-(F$2+273.15)/D15))</f>
        <v>1.9087865508471378</v>
      </c>
      <c r="P15">
        <f t="shared" ref="P15:P22" si="7">G$5/100*EXP(5.372697*(1+G$8)*(1-(G$2+273.15)/E15))</f>
        <v>1.909012397542337</v>
      </c>
      <c r="Q15">
        <f t="shared" ref="Q15:Q22" si="8">H$5/100*EXP(5.372697*(1+H$8)*(1-(H$2+273.15)/F15))</f>
        <v>1.9088732061830858</v>
      </c>
      <c r="R15">
        <f t="shared" ref="R15:R22" si="9">I$5/100*EXP(5.372697*(1+I$8)*(1-(I$2+273.15)/G15))</f>
        <v>2.3087744294108345</v>
      </c>
      <c r="S15">
        <f t="shared" ref="S15:S22" si="10">J$5/100*EXP(5.372697*(1+J$8)*(1-(J$2+273.15)/H15))</f>
        <v>1.5780304010209958</v>
      </c>
      <c r="T15">
        <f t="shared" ref="T15:T22" si="11">K$5/100*EXP(5.372697*(1+K$8)*(1-(K$2+273.15)/I15))</f>
        <v>1.9080716704463603</v>
      </c>
      <c r="U15">
        <f t="shared" ref="U15:U22" si="12">L$5/100*EXP(5.372697*(1+L$8)*(1-(L$2+273.15)/J15))</f>
        <v>1.9084689045661296</v>
      </c>
      <c r="W15">
        <f t="shared" ref="W15:W21" si="13">M15/($L15*10)</f>
        <v>0.13831887697035439</v>
      </c>
      <c r="X15">
        <f t="shared" ref="X15:X22" si="14">N15/($L15*10)</f>
        <v>0.13831804956235766</v>
      </c>
      <c r="Y15">
        <f t="shared" ref="Y15:Y22" si="15">O15/($L15*10)</f>
        <v>0.13831786600341578</v>
      </c>
      <c r="Z15">
        <f t="shared" ref="Z15:Z22" si="16">P15/($L15*10)</f>
        <v>0.13833423170596645</v>
      </c>
      <c r="AA15">
        <f t="shared" ref="AA15:AA22" si="17">Q15/($L15*10)</f>
        <v>0.13832414537558593</v>
      </c>
      <c r="AB15">
        <f t="shared" ref="AB15:AB22" si="18">R15/($L15*10)</f>
        <v>0.16730249488484308</v>
      </c>
      <c r="AC15">
        <f t="shared" ref="AC15:AC22" si="19">S15/($L15*10)</f>
        <v>0.11435002905949246</v>
      </c>
      <c r="AD15">
        <f t="shared" ref="AD15:AD22" si="20">T15/($L15*10)</f>
        <v>0.13826606307582323</v>
      </c>
      <c r="AE15">
        <f t="shared" ref="AE15:AE22" si="21">U15/($L15*10)</f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5"/>
        <v>1.9181068266303187</v>
      </c>
      <c r="O16">
        <f t="shared" si="6"/>
        <v>1.9183557499422972</v>
      </c>
      <c r="P16">
        <f t="shared" si="7"/>
        <v>1.9172225929499973</v>
      </c>
      <c r="Q16">
        <f t="shared" si="8"/>
        <v>1.9170925663271337</v>
      </c>
      <c r="R16">
        <f t="shared" si="9"/>
        <v>2.3180879318297918</v>
      </c>
      <c r="S16">
        <f t="shared" si="10"/>
        <v>1.5856984255795517</v>
      </c>
      <c r="T16">
        <f t="shared" si="11"/>
        <v>1.9183314825752282</v>
      </c>
      <c r="U16">
        <f t="shared" si="12"/>
        <v>1.9177002653279265</v>
      </c>
      <c r="W16">
        <f t="shared" si="13"/>
        <v>0.1389405814225381</v>
      </c>
      <c r="X16">
        <f t="shared" si="14"/>
        <v>0.13899324830654486</v>
      </c>
      <c r="Y16">
        <f t="shared" si="15"/>
        <v>0.1390112862277027</v>
      </c>
      <c r="Z16">
        <f t="shared" si="16"/>
        <v>0.13892917340217373</v>
      </c>
      <c r="AA16">
        <f t="shared" si="17"/>
        <v>0.13891975118312563</v>
      </c>
      <c r="AB16">
        <f t="shared" si="18"/>
        <v>0.16797738636447768</v>
      </c>
      <c r="AC16">
        <f t="shared" si="19"/>
        <v>0.114905683013011</v>
      </c>
      <c r="AD16">
        <f t="shared" si="20"/>
        <v>0.13900952772284264</v>
      </c>
      <c r="AE16">
        <f t="shared" si="21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5"/>
        <v>1.9272033171777705</v>
      </c>
      <c r="O17">
        <f t="shared" si="6"/>
        <v>1.9274547319764304</v>
      </c>
      <c r="P17">
        <f t="shared" si="7"/>
        <v>1.9263525752930006</v>
      </c>
      <c r="Q17">
        <f t="shared" si="8"/>
        <v>1.9262511464856826</v>
      </c>
      <c r="R17">
        <f t="shared" si="9"/>
        <v>2.3286305003422183</v>
      </c>
      <c r="S17">
        <f t="shared" si="10"/>
        <v>1.5933640217952776</v>
      </c>
      <c r="T17">
        <f t="shared" si="11"/>
        <v>1.9274193913220778</v>
      </c>
      <c r="U17">
        <f t="shared" si="12"/>
        <v>1.9268356774150894</v>
      </c>
      <c r="W17">
        <f t="shared" si="13"/>
        <v>0.13958655525961841</v>
      </c>
      <c r="X17">
        <f t="shared" si="14"/>
        <v>0.13965241428824424</v>
      </c>
      <c r="Y17">
        <f t="shared" si="15"/>
        <v>0.13967063275191524</v>
      </c>
      <c r="Z17">
        <f t="shared" si="16"/>
        <v>0.13959076632557976</v>
      </c>
      <c r="AA17">
        <f t="shared" si="17"/>
        <v>0.139583416412006</v>
      </c>
      <c r="AB17">
        <f t="shared" si="18"/>
        <v>0.16874134060450857</v>
      </c>
      <c r="AC17">
        <f t="shared" si="19"/>
        <v>0.11546116099965781</v>
      </c>
      <c r="AD17">
        <f t="shared" si="20"/>
        <v>0.13966807183493318</v>
      </c>
      <c r="AE17">
        <f t="shared" si="21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5"/>
        <v>1.9362994731272736</v>
      </c>
      <c r="O18">
        <f t="shared" si="6"/>
        <v>1.9365539285956583</v>
      </c>
      <c r="P18">
        <f t="shared" si="7"/>
        <v>1.9354811668183698</v>
      </c>
      <c r="Q18">
        <f t="shared" si="8"/>
        <v>1.9354062648068568</v>
      </c>
      <c r="R18">
        <f t="shared" si="9"/>
        <v>2.3415252011251346</v>
      </c>
      <c r="S18">
        <f t="shared" si="10"/>
        <v>1.6010301931961304</v>
      </c>
      <c r="T18">
        <f t="shared" si="11"/>
        <v>1.9365073208867192</v>
      </c>
      <c r="U18">
        <f t="shared" si="12"/>
        <v>1.9359681812178968</v>
      </c>
      <c r="W18">
        <f t="shared" si="13"/>
        <v>0.14023483281012902</v>
      </c>
      <c r="X18">
        <f t="shared" si="14"/>
        <v>0.14031155602371548</v>
      </c>
      <c r="Y18">
        <f t="shared" si="15"/>
        <v>0.14032999482577235</v>
      </c>
      <c r="Z18">
        <f t="shared" si="16"/>
        <v>0.14025225846509928</v>
      </c>
      <c r="AA18">
        <f t="shared" si="17"/>
        <v>0.14024683078310557</v>
      </c>
      <c r="AB18">
        <f t="shared" si="18"/>
        <v>0.1696757392119663</v>
      </c>
      <c r="AC18">
        <f t="shared" si="19"/>
        <v>0.11601668066638626</v>
      </c>
      <c r="AD18">
        <f t="shared" si="20"/>
        <v>0.14032661745555938</v>
      </c>
      <c r="AE18">
        <f t="shared" si="21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5"/>
        <v>13.80169119598054</v>
      </c>
      <c r="O19" s="2">
        <f>F$5/100*EXP(5.372697*(1+F$8)*(1-(F$2+273.15)/D19))</f>
        <v>13.787969391329069</v>
      </c>
      <c r="P19" s="2">
        <f t="shared" si="7"/>
        <v>13.803998882060073</v>
      </c>
      <c r="Q19" s="2">
        <f t="shared" si="8"/>
        <v>13.790097990761103</v>
      </c>
      <c r="R19" s="2">
        <f t="shared" si="9"/>
        <v>13.788469431157342</v>
      </c>
      <c r="S19" s="2">
        <f t="shared" si="10"/>
        <v>13.796679960883269</v>
      </c>
      <c r="T19" s="2">
        <f t="shared" si="11"/>
        <v>13.811379689656405</v>
      </c>
      <c r="U19" s="2">
        <f t="shared" si="12"/>
        <v>13.799884100091569</v>
      </c>
      <c r="W19" s="2">
        <f t="shared" si="13"/>
        <v>0.9991450940891452</v>
      </c>
      <c r="X19" s="2">
        <f t="shared" si="14"/>
        <v>1.0001225504333726</v>
      </c>
      <c r="Y19" s="2">
        <f>O19/($L19*10)</f>
        <v>0.99912821676297614</v>
      </c>
      <c r="Z19" s="2">
        <f t="shared" si="16"/>
        <v>1.0002897740623242</v>
      </c>
      <c r="AA19" s="2">
        <f t="shared" si="17"/>
        <v>0.99928246309863067</v>
      </c>
      <c r="AB19" s="2">
        <f t="shared" si="18"/>
        <v>0.99916445153314082</v>
      </c>
      <c r="AC19" s="2">
        <f t="shared" si="19"/>
        <v>0.99975941745530938</v>
      </c>
      <c r="AD19" s="2">
        <f t="shared" si="20"/>
        <v>1.0008246151924933</v>
      </c>
      <c r="AE19" s="2">
        <f t="shared" si="21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5"/>
        <v>1.9544908403096652</v>
      </c>
      <c r="O20">
        <f t="shared" si="6"/>
        <v>1.9547529668315435</v>
      </c>
      <c r="P20">
        <f t="shared" si="7"/>
        <v>1.9537343412277306</v>
      </c>
      <c r="Q20">
        <f t="shared" si="8"/>
        <v>1.953706663063727</v>
      </c>
      <c r="R20">
        <f t="shared" si="9"/>
        <v>2.3630660025552968</v>
      </c>
      <c r="S20">
        <f t="shared" si="10"/>
        <v>1.6163642050233764</v>
      </c>
      <c r="T20">
        <f t="shared" si="11"/>
        <v>1.9546832473015108</v>
      </c>
      <c r="U20">
        <f t="shared" si="12"/>
        <v>1.954224889143213</v>
      </c>
      <c r="W20">
        <f t="shared" si="13"/>
        <v>0.14153832045141793</v>
      </c>
      <c r="X20">
        <f t="shared" si="14"/>
        <v>0.14162977103693228</v>
      </c>
      <c r="Y20">
        <f t="shared" si="15"/>
        <v>0.14164876571243071</v>
      </c>
      <c r="Z20">
        <f t="shared" si="16"/>
        <v>0.14157495226287903</v>
      </c>
      <c r="AA20">
        <f t="shared" si="17"/>
        <v>0.1415729465988208</v>
      </c>
      <c r="AB20">
        <f t="shared" si="18"/>
        <v>0.17123666685183311</v>
      </c>
      <c r="AC20">
        <f t="shared" si="19"/>
        <v>0.11712784094372294</v>
      </c>
      <c r="AD20">
        <f t="shared" si="20"/>
        <v>0.14164371357257324</v>
      </c>
      <c r="AE20">
        <f t="shared" si="21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5"/>
        <v>1.9635860800899902</v>
      </c>
      <c r="O21">
        <f t="shared" si="6"/>
        <v>1.963852808767643</v>
      </c>
      <c r="P21">
        <f t="shared" si="7"/>
        <v>1.9628590038123814</v>
      </c>
      <c r="Q21">
        <f t="shared" si="8"/>
        <v>1.9628522071387646</v>
      </c>
      <c r="R21">
        <f t="shared" si="9"/>
        <v>2.3738340953646526</v>
      </c>
      <c r="S21">
        <f t="shared" si="10"/>
        <v>1.6240320158864121</v>
      </c>
      <c r="T21">
        <f t="shared" si="11"/>
        <v>1.963771246437543</v>
      </c>
      <c r="U21">
        <f t="shared" si="12"/>
        <v>1.9633493046509976</v>
      </c>
      <c r="W21">
        <f t="shared" si="13"/>
        <v>0.14219354125093961</v>
      </c>
      <c r="X21">
        <f t="shared" si="14"/>
        <v>0.14228884638333264</v>
      </c>
      <c r="Y21">
        <f t="shared" si="15"/>
        <v>0.14230817454837993</v>
      </c>
      <c r="Z21">
        <f t="shared" si="16"/>
        <v>0.1422361596965494</v>
      </c>
      <c r="AA21">
        <f t="shared" si="17"/>
        <v>0.14223566718396846</v>
      </c>
      <c r="AB21">
        <f t="shared" si="18"/>
        <v>0.17201696343222123</v>
      </c>
      <c r="AC21">
        <f t="shared" si="19"/>
        <v>0.11768347941205885</v>
      </c>
      <c r="AD21">
        <f t="shared" si="20"/>
        <v>0.14230226423460457</v>
      </c>
      <c r="AE21">
        <f t="shared" si="21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5"/>
        <v>1.9726810423675698</v>
      </c>
      <c r="O22">
        <f t="shared" si="6"/>
        <v>1.972952865929603</v>
      </c>
      <c r="P22">
        <f t="shared" si="7"/>
        <v>1.9719824349911539</v>
      </c>
      <c r="Q22">
        <f t="shared" si="8"/>
        <v>1.9719948177458531</v>
      </c>
      <c r="R22">
        <f t="shared" si="9"/>
        <v>2.3846005888949495</v>
      </c>
      <c r="S22">
        <f t="shared" si="10"/>
        <v>1.6317003427734911</v>
      </c>
      <c r="T22">
        <f t="shared" si="11"/>
        <v>1.9728592709641462</v>
      </c>
      <c r="U22">
        <f t="shared" si="12"/>
        <v>1.9724712345100264</v>
      </c>
      <c r="W22">
        <f>M22/($L22*10)</f>
        <v>0.1428510871813434</v>
      </c>
      <c r="X22">
        <f t="shared" si="14"/>
        <v>0.1429479016208384</v>
      </c>
      <c r="Y22">
        <f t="shared" si="15"/>
        <v>0.14296759898040604</v>
      </c>
      <c r="Z22">
        <f t="shared" si="16"/>
        <v>0.14289727789790971</v>
      </c>
      <c r="AA22">
        <f t="shared" si="17"/>
        <v>0.14289817519897488</v>
      </c>
      <c r="AB22">
        <f t="shared" si="18"/>
        <v>0.17279714412282243</v>
      </c>
      <c r="AC22">
        <f t="shared" si="19"/>
        <v>0.11823915527344139</v>
      </c>
      <c r="AD22">
        <f t="shared" si="20"/>
        <v>0.14296081673653235</v>
      </c>
      <c r="AE22">
        <f t="shared" si="21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22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22"/>
        <v>0</v>
      </c>
      <c r="F31" s="1">
        <f t="shared" ref="F31:F38" si="23">SUM(E31)</f>
        <v>0</v>
      </c>
      <c r="G31" s="1">
        <f t="shared" ref="G31:G38" si="24">B31*F31</f>
        <v>0</v>
      </c>
      <c r="K31" s="1">
        <f t="shared" ref="K31:K38" si="25">ABS(B31-$J$30)</f>
        <v>99.591037889379749</v>
      </c>
      <c r="L31" s="1">
        <f t="shared" ref="L31:L38" si="26">K31*F31</f>
        <v>0</v>
      </c>
      <c r="O31" s="4">
        <v>2</v>
      </c>
      <c r="Q31" s="1">
        <f t="shared" ref="Q31:Q41" si="27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22"/>
        <v>5.5200000000000005</v>
      </c>
      <c r="F32" s="1">
        <f t="shared" si="23"/>
        <v>5.5200000000000005</v>
      </c>
      <c r="G32" s="1">
        <f t="shared" si="24"/>
        <v>1727.3335090321741</v>
      </c>
      <c r="K32" s="1">
        <f t="shared" si="25"/>
        <v>41.271645896178313</v>
      </c>
      <c r="L32" s="1">
        <f>K32*F32</f>
        <v>227.81948534690432</v>
      </c>
      <c r="O32" s="4">
        <v>3</v>
      </c>
      <c r="Q32" s="1">
        <f t="shared" si="27"/>
        <v>332.18283856172633</v>
      </c>
      <c r="R32">
        <f t="shared" ref="R32:R40" si="28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22"/>
        <v>0</v>
      </c>
      <c r="F33" s="1">
        <f t="shared" si="23"/>
        <v>0</v>
      </c>
      <c r="G33" s="1">
        <f t="shared" si="24"/>
        <v>0</v>
      </c>
      <c r="K33" s="1">
        <f t="shared" si="25"/>
        <v>0.1889496576297347</v>
      </c>
      <c r="L33" s="1">
        <f t="shared" si="26"/>
        <v>0</v>
      </c>
      <c r="O33" s="4">
        <v>4</v>
      </c>
      <c r="Q33" s="1">
        <f t="shared" si="27"/>
        <v>337.68572468121675</v>
      </c>
      <c r="R33">
        <f t="shared" si="28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22"/>
        <v>5.5200000000000005</v>
      </c>
      <c r="F34" s="1">
        <f t="shared" si="23"/>
        <v>5.5200000000000005</v>
      </c>
      <c r="G34" s="1">
        <f t="shared" si="24"/>
        <v>2028.4315375428232</v>
      </c>
      <c r="K34" s="1">
        <f t="shared" si="25"/>
        <v>13.275098399229137</v>
      </c>
      <c r="L34" s="1">
        <f t="shared" si="26"/>
        <v>73.278543163744843</v>
      </c>
      <c r="O34" s="4">
        <v>5</v>
      </c>
      <c r="Q34" s="1">
        <f t="shared" si="27"/>
        <v>343.18861080070718</v>
      </c>
      <c r="R34">
        <f t="shared" si="28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22"/>
        <v>1.3800000000000001</v>
      </c>
      <c r="F35" s="1">
        <f t="shared" si="23"/>
        <v>1.3800000000000001</v>
      </c>
      <c r="G35" s="1">
        <f t="shared" si="24"/>
        <v>560.77118388749011</v>
      </c>
      <c r="K35" s="1">
        <f t="shared" si="25"/>
        <v>52.161547313565563</v>
      </c>
      <c r="L35" s="1">
        <f t="shared" si="26"/>
        <v>71.982935292720484</v>
      </c>
      <c r="O35" s="4">
        <v>6</v>
      </c>
      <c r="Q35" s="1">
        <f t="shared" si="27"/>
        <v>348.69149692019766</v>
      </c>
      <c r="R35">
        <f t="shared" si="28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22"/>
        <v>1.3800000000000001</v>
      </c>
      <c r="F36" s="1">
        <f t="shared" si="23"/>
        <v>1.3800000000000001</v>
      </c>
      <c r="G36" s="1">
        <f t="shared" si="24"/>
        <v>571.34625548520864</v>
      </c>
      <c r="K36" s="1">
        <f t="shared" si="25"/>
        <v>59.824642674231143</v>
      </c>
      <c r="L36" s="1">
        <f t="shared" si="26"/>
        <v>82.558006890438989</v>
      </c>
      <c r="O36" s="4">
        <v>7</v>
      </c>
      <c r="Q36" s="1">
        <f t="shared" si="27"/>
        <v>354.19438303968809</v>
      </c>
      <c r="R36">
        <f t="shared" si="28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22"/>
        <v>0</v>
      </c>
      <c r="F37" s="1">
        <f t="shared" si="23"/>
        <v>0</v>
      </c>
      <c r="G37" s="1">
        <f t="shared" si="24"/>
        <v>0</v>
      </c>
      <c r="K37" s="1">
        <f t="shared" si="25"/>
        <v>102.29209242179695</v>
      </c>
      <c r="L37" s="1">
        <f t="shared" si="26"/>
        <v>0</v>
      </c>
      <c r="O37" s="4">
        <v>8</v>
      </c>
      <c r="Q37" s="1">
        <f t="shared" si="27"/>
        <v>359.69726915917852</v>
      </c>
      <c r="R37">
        <f t="shared" si="28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22"/>
        <v>0</v>
      </c>
      <c r="F38" s="1">
        <f t="shared" si="23"/>
        <v>0</v>
      </c>
      <c r="G38" s="1">
        <f t="shared" si="24"/>
        <v>0</v>
      </c>
      <c r="K38" s="1">
        <f t="shared" si="25"/>
        <v>139.35177517030826</v>
      </c>
      <c r="L38" s="1">
        <f t="shared" si="26"/>
        <v>0</v>
      </c>
      <c r="O38" s="4">
        <v>9</v>
      </c>
      <c r="Q38" s="1">
        <f t="shared" si="27"/>
        <v>365.200155278669</v>
      </c>
      <c r="R38">
        <f t="shared" si="28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27"/>
        <v>370.70304139815943</v>
      </c>
      <c r="R39">
        <f t="shared" si="28"/>
        <v>0.19749999999999993</v>
      </c>
    </row>
    <row r="40" spans="1:18" x14ac:dyDescent="0.25">
      <c r="O40" s="4">
        <v>11</v>
      </c>
      <c r="Q40" s="1">
        <f t="shared" si="27"/>
        <v>376.20592751764985</v>
      </c>
      <c r="R40">
        <f t="shared" si="28"/>
        <v>0.19833333333333325</v>
      </c>
    </row>
    <row r="41" spans="1:18" x14ac:dyDescent="0.25">
      <c r="O41" s="4">
        <v>12</v>
      </c>
      <c r="Q41" s="1">
        <f t="shared" si="27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29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30">(C44+D44)/(M44+N44)</f>
        <v>0</v>
      </c>
      <c r="M44">
        <f t="shared" ref="M44:M54" si="31">M43+B44-C44</f>
        <v>13.5</v>
      </c>
      <c r="N44">
        <f t="shared" si="29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30"/>
        <v>0</v>
      </c>
      <c r="M45">
        <f t="shared" si="31"/>
        <v>13.5</v>
      </c>
      <c r="N45">
        <f t="shared" si="29"/>
        <v>18</v>
      </c>
      <c r="O45">
        <v>1</v>
      </c>
      <c r="P45" s="12">
        <f t="shared" ref="P45:P52" si="32">((1-O45)*B45+P46)/(1+L45)</f>
        <v>18</v>
      </c>
      <c r="Q45" s="12">
        <f t="shared" ref="Q45:Q53" si="33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30"/>
        <v>0</v>
      </c>
      <c r="M46">
        <f t="shared" si="31"/>
        <v>13.5</v>
      </c>
      <c r="N46">
        <f t="shared" si="29"/>
        <v>18</v>
      </c>
      <c r="O46">
        <v>1</v>
      </c>
      <c r="P46" s="12">
        <f t="shared" si="32"/>
        <v>18</v>
      </c>
      <c r="Q46" s="12">
        <f t="shared" si="33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30"/>
        <v>0</v>
      </c>
      <c r="M47">
        <f t="shared" si="31"/>
        <v>27.3</v>
      </c>
      <c r="N47">
        <f t="shared" si="29"/>
        <v>18</v>
      </c>
      <c r="O47">
        <v>1</v>
      </c>
      <c r="P47" s="12">
        <f t="shared" si="32"/>
        <v>18</v>
      </c>
      <c r="Q47" s="12">
        <f t="shared" si="33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30"/>
        <v>0</v>
      </c>
      <c r="M48">
        <f t="shared" si="31"/>
        <v>27.3</v>
      </c>
      <c r="N48">
        <f t="shared" si="29"/>
        <v>18</v>
      </c>
      <c r="O48">
        <v>1</v>
      </c>
      <c r="P48" s="12">
        <f t="shared" si="32"/>
        <v>18</v>
      </c>
      <c r="Q48" s="12">
        <f t="shared" si="33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30"/>
        <v>0</v>
      </c>
      <c r="M49">
        <f t="shared" si="31"/>
        <v>27.3</v>
      </c>
      <c r="N49">
        <f t="shared" si="29"/>
        <v>18</v>
      </c>
      <c r="O49">
        <v>1</v>
      </c>
      <c r="P49" s="12">
        <f t="shared" si="32"/>
        <v>18</v>
      </c>
      <c r="Q49" s="12">
        <f t="shared" si="33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30"/>
        <v>0</v>
      </c>
      <c r="M50">
        <f t="shared" si="31"/>
        <v>27.3</v>
      </c>
      <c r="N50">
        <f t="shared" si="29"/>
        <v>18</v>
      </c>
      <c r="O50">
        <v>1</v>
      </c>
      <c r="P50" s="12">
        <f t="shared" si="32"/>
        <v>18</v>
      </c>
      <c r="Q50" s="12">
        <f t="shared" si="33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30"/>
        <v>0</v>
      </c>
      <c r="M51">
        <f t="shared" si="31"/>
        <v>27.3</v>
      </c>
      <c r="N51">
        <f t="shared" si="29"/>
        <v>18</v>
      </c>
      <c r="O51">
        <v>1</v>
      </c>
      <c r="P51" s="12">
        <f t="shared" si="32"/>
        <v>18</v>
      </c>
      <c r="Q51" s="12">
        <f t="shared" si="33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30"/>
        <v>0</v>
      </c>
      <c r="M52">
        <f t="shared" si="31"/>
        <v>27.3</v>
      </c>
      <c r="N52">
        <f t="shared" si="29"/>
        <v>18</v>
      </c>
      <c r="O52">
        <v>1</v>
      </c>
      <c r="P52" s="12">
        <f t="shared" si="32"/>
        <v>18</v>
      </c>
      <c r="Q52" s="12">
        <f t="shared" si="33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30"/>
        <v>0</v>
      </c>
      <c r="M53">
        <f t="shared" si="31"/>
        <v>27.3</v>
      </c>
      <c r="N53">
        <f t="shared" si="29"/>
        <v>18</v>
      </c>
      <c r="O53">
        <v>1</v>
      </c>
      <c r="P53" s="12">
        <f>((1-O53)*B53+P54)/(1+L53)</f>
        <v>18</v>
      </c>
      <c r="Q53" s="12">
        <f t="shared" si="33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30"/>
        <v>0</v>
      </c>
      <c r="M54">
        <f t="shared" si="31"/>
        <v>27.3</v>
      </c>
      <c r="N54">
        <f t="shared" si="29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I60" si="34">E$5/100*EXP(5.372697*(1+E$8)*(1-(E$2+273.15)/$Q30))</f>
        <v>59.889007012273737</v>
      </c>
      <c r="D60">
        <f t="shared" si="34"/>
        <v>16.641384717735434</v>
      </c>
      <c r="E60">
        <f t="shared" si="34"/>
        <v>6.5207237166629586</v>
      </c>
      <c r="F60">
        <f t="shared" si="34"/>
        <v>4.7017169326426158</v>
      </c>
      <c r="G60">
        <f t="shared" si="34"/>
        <v>1.8216984631719335</v>
      </c>
      <c r="H60">
        <f t="shared" si="34"/>
        <v>1.6019279543799159</v>
      </c>
      <c r="I60">
        <f t="shared" si="34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35">D$5/100*EXP(5.372697*(1+D$8)*(1-(D$2+273.15)/$Q31))</f>
        <v>445.68342791080278</v>
      </c>
      <c r="C61">
        <f t="shared" ref="C61:C71" si="36">E$5/100*EXP(5.372697*(1+E$8)*(1-(E$2+273.15)/$Q31))</f>
        <v>65.827928189266558</v>
      </c>
      <c r="D61">
        <f t="shared" ref="D61:D71" si="37">F$5/100*EXP(5.372697*(1+F$8)*(1-(F$2+273.15)/$Q31))</f>
        <v>18.765298928407329</v>
      </c>
      <c r="E61">
        <f t="shared" ref="E61:E71" si="38">G$5/100*EXP(5.372697*(1+G$8)*(1-(G$2+273.15)/$Q31))</f>
        <v>7.4723971450142948</v>
      </c>
      <c r="F61">
        <f t="shared" ref="F61:F71" si="39">H$5/100*EXP(5.372697*(1+H$8)*(1-(H$2+273.15)/$Q31))</f>
        <v>5.4292877391579042</v>
      </c>
      <c r="G61">
        <f t="shared" ref="G61:G71" si="40">I$5/100*EXP(5.372697*(1+I$8)*(1-(I$2+273.15)/$Q31))</f>
        <v>2.1434659000782816</v>
      </c>
      <c r="H61">
        <f t="shared" ref="H61:H71" si="41">J$5/100*EXP(5.372697*(1+J$8)*(1-(J$2+273.15)/$Q31))</f>
        <v>1.8831642490060414</v>
      </c>
      <c r="I61">
        <f t="shared" ref="I61:J71" si="42">K$5/100*EXP(5.372697*(1+K$8)*(1-(K$2+273.15)/$Q31))</f>
        <v>0.62892518736778114</v>
      </c>
      <c r="J61">
        <f t="shared" si="42"/>
        <v>0.23944340455518082</v>
      </c>
    </row>
    <row r="62" spans="1:17" x14ac:dyDescent="0.25">
      <c r="A62">
        <v>3</v>
      </c>
      <c r="B62">
        <f t="shared" si="35"/>
        <v>469.73193046119388</v>
      </c>
      <c r="C62">
        <f t="shared" si="36"/>
        <v>72.129475278106611</v>
      </c>
      <c r="D62">
        <f t="shared" si="37"/>
        <v>21.076241474981373</v>
      </c>
      <c r="E62">
        <f t="shared" si="38"/>
        <v>8.5244012712077151</v>
      </c>
      <c r="F62">
        <f t="shared" si="39"/>
        <v>6.2396317701313073</v>
      </c>
      <c r="G62">
        <f t="shared" si="40"/>
        <v>2.5085123390663608</v>
      </c>
      <c r="H62">
        <f t="shared" si="41"/>
        <v>2.2019430369942352</v>
      </c>
      <c r="I62">
        <f t="shared" si="42"/>
        <v>0.75293621767826302</v>
      </c>
      <c r="J62">
        <f t="shared" ref="J62:J71" si="43">L$5/100*EXP(5.372697*(1+L$8)*(1-(L$2+273.15)/$Q32))</f>
        <v>0.29205940334527997</v>
      </c>
    </row>
    <row r="63" spans="1:17" x14ac:dyDescent="0.25">
      <c r="A63">
        <v>4</v>
      </c>
      <c r="B63">
        <f t="shared" si="35"/>
        <v>494.23081341895715</v>
      </c>
      <c r="C63">
        <f t="shared" si="36"/>
        <v>78.799122596257021</v>
      </c>
      <c r="D63">
        <f t="shared" si="37"/>
        <v>23.582345165589743</v>
      </c>
      <c r="E63">
        <f t="shared" si="38"/>
        <v>9.6828554246319349</v>
      </c>
      <c r="F63">
        <f t="shared" si="39"/>
        <v>7.1384840820909998</v>
      </c>
      <c r="G63">
        <f t="shared" si="40"/>
        <v>2.9207198225060087</v>
      </c>
      <c r="H63">
        <f t="shared" si="41"/>
        <v>2.5615945803066986</v>
      </c>
      <c r="I63">
        <f t="shared" si="42"/>
        <v>0.89612798975326524</v>
      </c>
      <c r="J63">
        <f t="shared" si="43"/>
        <v>0.35393855386370165</v>
      </c>
    </row>
    <row r="64" spans="1:17" x14ac:dyDescent="0.25">
      <c r="A64">
        <v>5</v>
      </c>
      <c r="B64">
        <f t="shared" si="35"/>
        <v>519.16030105645893</v>
      </c>
      <c r="C64">
        <f t="shared" si="36"/>
        <v>85.841689908724874</v>
      </c>
      <c r="D64">
        <f t="shared" si="37"/>
        <v>26.291540917230233</v>
      </c>
      <c r="E64">
        <f t="shared" si="38"/>
        <v>10.953888504833669</v>
      </c>
      <c r="F64">
        <f t="shared" si="39"/>
        <v>8.1316500930903057</v>
      </c>
      <c r="G64">
        <f t="shared" si="40"/>
        <v>3.3841112190339335</v>
      </c>
      <c r="H64">
        <f t="shared" si="41"/>
        <v>2.9655662400294514</v>
      </c>
      <c r="I64">
        <f t="shared" si="42"/>
        <v>1.0606133457919775</v>
      </c>
      <c r="J64">
        <f t="shared" si="43"/>
        <v>0.42629296390936905</v>
      </c>
    </row>
    <row r="65" spans="1:10" x14ac:dyDescent="0.25">
      <c r="A65">
        <v>6</v>
      </c>
      <c r="B65">
        <f t="shared" si="35"/>
        <v>544.50086960430031</v>
      </c>
      <c r="C65">
        <f t="shared" si="36"/>
        <v>93.261354659902977</v>
      </c>
      <c r="D65">
        <f t="shared" si="37"/>
        <v>29.211536127198606</v>
      </c>
      <c r="E65">
        <f t="shared" si="38"/>
        <v>12.343619145600849</v>
      </c>
      <c r="F65">
        <f t="shared" si="39"/>
        <v>9.2249869895855205</v>
      </c>
      <c r="G65">
        <f t="shared" si="40"/>
        <v>3.9028400234339986</v>
      </c>
      <c r="H65">
        <f t="shared" si="41"/>
        <v>3.4174135635438896</v>
      </c>
      <c r="I65">
        <f t="shared" si="42"/>
        <v>1.248631035520823</v>
      </c>
      <c r="J65">
        <f t="shared" si="43"/>
        <v>0.51043304609554374</v>
      </c>
    </row>
    <row r="66" spans="1:10" x14ac:dyDescent="0.25">
      <c r="A66">
        <v>7</v>
      </c>
      <c r="B66">
        <f t="shared" si="35"/>
        <v>570.23328669305681</v>
      </c>
      <c r="C66">
        <f t="shared" si="36"/>
        <v>101.06166659601418</v>
      </c>
      <c r="D66">
        <f t="shared" si="37"/>
        <v>32.349795302648722</v>
      </c>
      <c r="E66">
        <f t="shared" si="38"/>
        <v>13.858136662088429</v>
      </c>
      <c r="F66">
        <f t="shared" si="39"/>
        <v>10.424385420103363</v>
      </c>
      <c r="G66">
        <f t="shared" si="40"/>
        <v>4.4811796014797176</v>
      </c>
      <c r="H66">
        <f t="shared" si="41"/>
        <v>3.9207909256725237</v>
      </c>
      <c r="I66">
        <f t="shared" si="42"/>
        <v>1.4625436042298476</v>
      </c>
      <c r="J66">
        <f t="shared" si="43"/>
        <v>0.60776903067553012</v>
      </c>
    </row>
    <row r="67" spans="1:10" x14ac:dyDescent="0.25">
      <c r="A67">
        <v>8</v>
      </c>
      <c r="B67">
        <f t="shared" si="35"/>
        <v>596.33864520188422</v>
      </c>
      <c r="C67">
        <f t="shared" si="36"/>
        <v>109.24556442432159</v>
      </c>
      <c r="D67">
        <f t="shared" si="37"/>
        <v>35.713522909641227</v>
      </c>
      <c r="E67">
        <f t="shared" si="38"/>
        <v>15.503482871809044</v>
      </c>
      <c r="F67">
        <f t="shared" si="39"/>
        <v>11.735751596945283</v>
      </c>
      <c r="G67">
        <f t="shared" si="40"/>
        <v>5.1235119872235622</v>
      </c>
      <c r="H67">
        <f t="shared" si="41"/>
        <v>4.479441815972498</v>
      </c>
      <c r="I67">
        <f t="shared" si="42"/>
        <v>1.7048346315044014</v>
      </c>
      <c r="J67">
        <f t="shared" si="43"/>
        <v>0.71981199489911263</v>
      </c>
    </row>
    <row r="68" spans="1:10" x14ac:dyDescent="0.25">
      <c r="A68">
        <v>9</v>
      </c>
      <c r="B68">
        <f t="shared" si="35"/>
        <v>622.79839202078608</v>
      </c>
      <c r="C68">
        <f t="shared" si="36"/>
        <v>117.81539418099926</v>
      </c>
      <c r="D68">
        <f t="shared" si="37"/>
        <v>39.309648384714897</v>
      </c>
      <c r="E68">
        <f t="shared" si="38"/>
        <v>17.285634862473501</v>
      </c>
      <c r="F68">
        <f t="shared" si="39"/>
        <v>13.164989911877457</v>
      </c>
      <c r="G68">
        <f t="shared" si="40"/>
        <v>5.8343163366665136</v>
      </c>
      <c r="H68">
        <f t="shared" si="41"/>
        <v>5.097188860924267</v>
      </c>
      <c r="I68">
        <f t="shared" si="42"/>
        <v>1.9781053588959705</v>
      </c>
      <c r="J68">
        <f t="shared" si="43"/>
        <v>0.84817440621785234</v>
      </c>
    </row>
    <row r="69" spans="1:10" x14ac:dyDescent="0.25">
      <c r="A69">
        <v>10</v>
      </c>
      <c r="B69">
        <f t="shared" si="35"/>
        <v>649.59435220123271</v>
      </c>
      <c r="C69">
        <f t="shared" si="36"/>
        <v>126.77292900551345</v>
      </c>
      <c r="D69">
        <f t="shared" si="37"/>
        <v>43.144813236971899</v>
      </c>
      <c r="E69">
        <f t="shared" si="38"/>
        <v>19.210488763111965</v>
      </c>
      <c r="F69">
        <f t="shared" si="39"/>
        <v>14.717986156887672</v>
      </c>
      <c r="G69">
        <f t="shared" si="40"/>
        <v>6.6181571371735517</v>
      </c>
      <c r="H69">
        <f t="shared" si="41"/>
        <v>5.7779236655129385</v>
      </c>
      <c r="I69">
        <f t="shared" si="42"/>
        <v>2.2850707487431161</v>
      </c>
      <c r="J69">
        <f t="shared" si="43"/>
        <v>0.99457018173837886</v>
      </c>
    </row>
    <row r="70" spans="1:10" x14ac:dyDescent="0.25">
      <c r="A70">
        <v>11</v>
      </c>
      <c r="B70">
        <f t="shared" si="35"/>
        <v>676.7087489377717</v>
      </c>
      <c r="C70">
        <f t="shared" si="36"/>
        <v>136.11939004507312</v>
      </c>
      <c r="D70">
        <f t="shared" si="37"/>
        <v>47.225360156618294</v>
      </c>
      <c r="E70">
        <f t="shared" si="38"/>
        <v>21.283844559710179</v>
      </c>
      <c r="F70">
        <f t="shared" si="39"/>
        <v>16.400591426836026</v>
      </c>
      <c r="G70">
        <f t="shared" si="40"/>
        <v>7.4796722666273707</v>
      </c>
      <c r="H70">
        <f t="shared" si="41"/>
        <v>6.5255965538068148</v>
      </c>
      <c r="I70">
        <f t="shared" si="42"/>
        <v>2.6285550194190366</v>
      </c>
      <c r="J70">
        <f t="shared" si="43"/>
        <v>1.1608142710024547</v>
      </c>
    </row>
    <row r="71" spans="1:10" x14ac:dyDescent="0.25">
      <c r="A71">
        <v>12</v>
      </c>
      <c r="B71">
        <f t="shared" si="35"/>
        <v>704.12421979172586</v>
      </c>
      <c r="C71">
        <f t="shared" si="36"/>
        <v>145.85546823781081</v>
      </c>
      <c r="D71">
        <f t="shared" si="37"/>
        <v>51.55732403654001</v>
      </c>
      <c r="E71">
        <f t="shared" si="38"/>
        <v>23.511391982794148</v>
      </c>
      <c r="F71">
        <f t="shared" si="39"/>
        <v>18.2186067673229</v>
      </c>
      <c r="G71">
        <f t="shared" si="40"/>
        <v>8.4235609903283564</v>
      </c>
      <c r="H71">
        <f t="shared" si="41"/>
        <v>7.3442062827677228</v>
      </c>
      <c r="I71">
        <f t="shared" si="42"/>
        <v>3.0114867045011784</v>
      </c>
      <c r="J71">
        <f t="shared" si="43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44">C60/($R30*10)</f>
        <v>31.520530006459865</v>
      </c>
      <c r="D75">
        <f t="shared" si="44"/>
        <v>8.7586235356502282</v>
      </c>
      <c r="E75">
        <f t="shared" si="44"/>
        <v>3.4319598508752414</v>
      </c>
      <c r="F75">
        <f t="shared" si="44"/>
        <v>2.4745878592855872</v>
      </c>
      <c r="G75">
        <f t="shared" si="44"/>
        <v>0.95878866482733349</v>
      </c>
      <c r="H75">
        <f t="shared" si="44"/>
        <v>0.84311997598942945</v>
      </c>
      <c r="I75">
        <f t="shared" si="44"/>
        <v>0.27479441761873596</v>
      </c>
      <c r="J75">
        <f t="shared" si="44"/>
        <v>0.10261829806691704</v>
      </c>
    </row>
    <row r="76" spans="1:10" x14ac:dyDescent="0.25">
      <c r="A76">
        <v>2</v>
      </c>
      <c r="B76">
        <f t="shared" ref="B76:J76" si="45">B61/($R31*10)</f>
        <v>233.5459010886303</v>
      </c>
      <c r="C76">
        <f t="shared" si="45"/>
        <v>34.494984203982476</v>
      </c>
      <c r="D76">
        <f t="shared" si="45"/>
        <v>9.8333444166326629</v>
      </c>
      <c r="E76">
        <f t="shared" si="45"/>
        <v>3.9156666262083641</v>
      </c>
      <c r="F76">
        <f t="shared" si="45"/>
        <v>2.8450416100390767</v>
      </c>
      <c r="G76">
        <f t="shared" si="45"/>
        <v>1.1232135720934227</v>
      </c>
      <c r="H76">
        <f t="shared" si="45"/>
        <v>0.98681096017783831</v>
      </c>
      <c r="I76">
        <f t="shared" si="45"/>
        <v>0.32956778377350976</v>
      </c>
      <c r="J76">
        <f t="shared" si="45"/>
        <v>0.12547252640446158</v>
      </c>
    </row>
    <row r="77" spans="1:10" x14ac:dyDescent="0.25">
      <c r="A77">
        <v>3</v>
      </c>
      <c r="B77">
        <f t="shared" ref="B77:J77" si="46">B62/($R32*10)</f>
        <v>245.07752893627509</v>
      </c>
      <c r="C77">
        <f t="shared" si="46"/>
        <v>37.632769710316495</v>
      </c>
      <c r="D77">
        <f t="shared" si="46"/>
        <v>10.996299899990282</v>
      </c>
      <c r="E77">
        <f t="shared" si="46"/>
        <v>4.4475137067170687</v>
      </c>
      <c r="F77">
        <f t="shared" si="46"/>
        <v>3.2554600539815519</v>
      </c>
      <c r="G77">
        <f t="shared" si="46"/>
        <v>1.3087890464694059</v>
      </c>
      <c r="H77">
        <f t="shared" si="46"/>
        <v>1.1488398453882966</v>
      </c>
      <c r="I77">
        <f t="shared" si="46"/>
        <v>0.39283628748431115</v>
      </c>
      <c r="J77">
        <f t="shared" si="46"/>
        <v>0.15237881913666781</v>
      </c>
    </row>
    <row r="78" spans="1:10" x14ac:dyDescent="0.25">
      <c r="A78">
        <v>4</v>
      </c>
      <c r="B78">
        <f t="shared" ref="B78:J78" si="47">B63/($R33*10)</f>
        <v>256.7432796981596</v>
      </c>
      <c r="C78">
        <f t="shared" si="47"/>
        <v>40.934609140912741</v>
      </c>
      <c r="D78">
        <f t="shared" si="47"/>
        <v>12.250568917189478</v>
      </c>
      <c r="E78">
        <f t="shared" si="47"/>
        <v>5.0300547660425643</v>
      </c>
      <c r="F78">
        <f t="shared" si="47"/>
        <v>3.7083034192680522</v>
      </c>
      <c r="G78">
        <f t="shared" si="47"/>
        <v>1.5172570506524723</v>
      </c>
      <c r="H78">
        <f t="shared" si="47"/>
        <v>1.3306984832762072</v>
      </c>
      <c r="I78">
        <f t="shared" si="47"/>
        <v>0.46552103363805991</v>
      </c>
      <c r="J78">
        <f t="shared" si="47"/>
        <v>0.18386418382529957</v>
      </c>
    </row>
    <row r="79" spans="1:10" x14ac:dyDescent="0.25">
      <c r="A79">
        <v>5</v>
      </c>
      <c r="B79">
        <f t="shared" ref="B79:J79" si="48">B64/($R34*10)</f>
        <v>268.53119020161671</v>
      </c>
      <c r="C79">
        <f t="shared" si="48"/>
        <v>44.400874090719768</v>
      </c>
      <c r="D79">
        <f t="shared" si="48"/>
        <v>13.599072888222535</v>
      </c>
      <c r="E79">
        <f t="shared" si="48"/>
        <v>5.6658043990518987</v>
      </c>
      <c r="F79">
        <f t="shared" si="48"/>
        <v>4.2060259102191244</v>
      </c>
      <c r="G79">
        <f t="shared" si="48"/>
        <v>1.7504023546727243</v>
      </c>
      <c r="H79">
        <f t="shared" si="48"/>
        <v>1.5339135724290267</v>
      </c>
      <c r="I79">
        <f t="shared" si="48"/>
        <v>0.54859310989240218</v>
      </c>
      <c r="J79">
        <f t="shared" si="48"/>
        <v>0.22049636064277711</v>
      </c>
    </row>
    <row r="80" spans="1:10" x14ac:dyDescent="0.25">
      <c r="A80">
        <v>6</v>
      </c>
      <c r="B80">
        <f t="shared" ref="B80:J80" si="49">B65/($R35*10)</f>
        <v>280.429632414232</v>
      </c>
      <c r="C80">
        <f t="shared" si="49"/>
        <v>48.031598966473645</v>
      </c>
      <c r="D80">
        <f t="shared" si="49"/>
        <v>15.044567962505724</v>
      </c>
      <c r="E80">
        <f t="shared" si="49"/>
        <v>6.3572287445154601</v>
      </c>
      <c r="F80">
        <f t="shared" si="49"/>
        <v>4.7510662607307417</v>
      </c>
      <c r="G80">
        <f t="shared" si="49"/>
        <v>2.0100463640003432</v>
      </c>
      <c r="H80">
        <f t="shared" si="49"/>
        <v>1.7600413202801153</v>
      </c>
      <c r="I80">
        <f t="shared" si="49"/>
        <v>0.64307177795063863</v>
      </c>
      <c r="J80">
        <f t="shared" si="49"/>
        <v>0.26288397223804832</v>
      </c>
    </row>
    <row r="81" spans="1:10" x14ac:dyDescent="0.25">
      <c r="A81">
        <v>7</v>
      </c>
      <c r="B81">
        <f t="shared" ref="B81:J81" si="50">B66/($R36*10)</f>
        <v>292.42732650925996</v>
      </c>
      <c r="C81">
        <f t="shared" si="50"/>
        <v>51.826495690263691</v>
      </c>
      <c r="D81">
        <f t="shared" si="50"/>
        <v>16.589638616742938</v>
      </c>
      <c r="E81">
        <f t="shared" si="50"/>
        <v>7.1067367497889391</v>
      </c>
      <c r="F81">
        <f t="shared" si="50"/>
        <v>5.3458386769760846</v>
      </c>
      <c r="G81">
        <f t="shared" si="50"/>
        <v>2.2980408212716505</v>
      </c>
      <c r="H81">
        <f t="shared" si="50"/>
        <v>2.0106620131653972</v>
      </c>
      <c r="I81">
        <f t="shared" si="50"/>
        <v>0.75002236114351184</v>
      </c>
      <c r="J81">
        <f t="shared" si="50"/>
        <v>0.31167642598745143</v>
      </c>
    </row>
    <row r="82" spans="1:10" x14ac:dyDescent="0.25">
      <c r="A82">
        <v>8</v>
      </c>
      <c r="B82">
        <f t="shared" ref="B82:J82" si="51">B67/($R37*10)</f>
        <v>304.51335074138774</v>
      </c>
      <c r="C82">
        <f t="shared" si="51"/>
        <v>55.7849690677387</v>
      </c>
      <c r="D82">
        <f t="shared" si="51"/>
        <v>18.236692549604037</v>
      </c>
      <c r="E82">
        <f t="shared" si="51"/>
        <v>7.9166721047535571</v>
      </c>
      <c r="F82">
        <f t="shared" si="51"/>
        <v>5.9927242197167416</v>
      </c>
      <c r="G82">
        <f t="shared" si="51"/>
        <v>2.6162614402843727</v>
      </c>
      <c r="H82">
        <f t="shared" si="51"/>
        <v>2.2873745443263824</v>
      </c>
      <c r="I82">
        <f t="shared" si="51"/>
        <v>0.87055385438522648</v>
      </c>
      <c r="J82">
        <f t="shared" si="51"/>
        <v>0.36756357186337674</v>
      </c>
    </row>
    <row r="83" spans="1:10" x14ac:dyDescent="0.25">
      <c r="A83">
        <v>9</v>
      </c>
      <c r="B83">
        <f t="shared" ref="B83:J83" si="52">B68/($R38*10)</f>
        <v>316.67714848514561</v>
      </c>
      <c r="C83">
        <f t="shared" si="52"/>
        <v>59.906132634406426</v>
      </c>
      <c r="D83">
        <f t="shared" si="52"/>
        <v>19.987956805787245</v>
      </c>
      <c r="E83">
        <f t="shared" si="52"/>
        <v>8.7893058622746647</v>
      </c>
      <c r="F83">
        <f t="shared" si="52"/>
        <v>6.694062667056337</v>
      </c>
      <c r="G83">
        <f t="shared" si="52"/>
        <v>2.9666015271185673</v>
      </c>
      <c r="H83">
        <f t="shared" si="52"/>
        <v>2.5917909462326794</v>
      </c>
      <c r="I83">
        <f t="shared" si="52"/>
        <v>1.0058162841843923</v>
      </c>
      <c r="J83">
        <f t="shared" si="52"/>
        <v>0.43127512180568778</v>
      </c>
    </row>
    <row r="84" spans="1:10" x14ac:dyDescent="0.25">
      <c r="A84">
        <v>10</v>
      </c>
      <c r="B84">
        <f t="shared" ref="B84:J84" si="53">B69/($R39*10)</f>
        <v>328.90853276011796</v>
      </c>
      <c r="C84">
        <f t="shared" si="53"/>
        <v>64.188824812918227</v>
      </c>
      <c r="D84">
        <f t="shared" si="53"/>
        <v>21.845475056694642</v>
      </c>
      <c r="E84">
        <f t="shared" si="53"/>
        <v>9.7268297534744157</v>
      </c>
      <c r="F84">
        <f t="shared" si="53"/>
        <v>7.4521448895633817</v>
      </c>
      <c r="G84">
        <f t="shared" si="53"/>
        <v>3.3509656390752176</v>
      </c>
      <c r="H84">
        <f t="shared" si="53"/>
        <v>2.9255309698799699</v>
      </c>
      <c r="I84">
        <f t="shared" si="53"/>
        <v>1.1569978474648694</v>
      </c>
      <c r="J84">
        <f t="shared" si="53"/>
        <v>0.50357983885487556</v>
      </c>
    </row>
    <row r="85" spans="1:10" x14ac:dyDescent="0.25">
      <c r="A85">
        <v>11</v>
      </c>
      <c r="B85">
        <f t="shared" ref="B85:J85" si="54">B70/($R40*10)</f>
        <v>341.19768854005309</v>
      </c>
      <c r="C85">
        <f t="shared" si="54"/>
        <v>68.631625232810009</v>
      </c>
      <c r="D85">
        <f t="shared" si="54"/>
        <v>23.811105961320159</v>
      </c>
      <c r="E85">
        <f t="shared" si="54"/>
        <v>10.731350198173203</v>
      </c>
      <c r="F85">
        <f t="shared" si="54"/>
        <v>8.2692057614299319</v>
      </c>
      <c r="G85">
        <f t="shared" si="54"/>
        <v>3.771263327711281</v>
      </c>
      <c r="H85">
        <f t="shared" si="54"/>
        <v>3.2902167498185633</v>
      </c>
      <c r="I85">
        <f t="shared" si="54"/>
        <v>1.3253218585306072</v>
      </c>
      <c r="J85">
        <f t="shared" si="54"/>
        <v>0.5852845063877925</v>
      </c>
    </row>
    <row r="86" spans="1:10" x14ac:dyDescent="0.25">
      <c r="A86">
        <v>12</v>
      </c>
      <c r="B86">
        <f t="shared" ref="B86:I86" si="55">B71/($R41*10)</f>
        <v>352.06210989586293</v>
      </c>
      <c r="C86">
        <f t="shared" si="55"/>
        <v>72.927734118905406</v>
      </c>
      <c r="D86">
        <f t="shared" si="55"/>
        <v>25.778662018270005</v>
      </c>
      <c r="E86">
        <f t="shared" si="55"/>
        <v>11.755695991397074</v>
      </c>
      <c r="F86">
        <f t="shared" si="55"/>
        <v>9.1093033836614499</v>
      </c>
      <c r="G86">
        <f t="shared" si="55"/>
        <v>4.2117804951641782</v>
      </c>
      <c r="H86">
        <f t="shared" si="55"/>
        <v>3.6721031413838614</v>
      </c>
      <c r="I86">
        <f t="shared" si="55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56">Q43</f>
        <v>13.5</v>
      </c>
      <c r="C91">
        <f t="shared" ref="C91:C101" si="57">-(Q44+C44+(P44+D44)*J76)</f>
        <v>-15.758505475280309</v>
      </c>
      <c r="D91">
        <f t="shared" ref="D91:D100" si="58">P45*J77</f>
        <v>2.7428187444600205</v>
      </c>
      <c r="E91">
        <f t="shared" ref="E91:E101" si="59">-B44*$C$35</f>
        <v>0</v>
      </c>
    </row>
    <row r="92" spans="1:10" x14ac:dyDescent="0.25">
      <c r="A92">
        <v>3</v>
      </c>
      <c r="B92" s="14">
        <f t="shared" si="56"/>
        <v>13.5</v>
      </c>
      <c r="C92">
        <f t="shared" si="57"/>
        <v>-16.24281874446002</v>
      </c>
      <c r="D92">
        <f t="shared" si="58"/>
        <v>3.3095553088553924</v>
      </c>
      <c r="E92">
        <f t="shared" si="59"/>
        <v>0</v>
      </c>
    </row>
    <row r="93" spans="1:10" x14ac:dyDescent="0.25">
      <c r="A93">
        <v>4</v>
      </c>
      <c r="B93" s="14">
        <f t="shared" si="56"/>
        <v>13.5</v>
      </c>
      <c r="C93">
        <f t="shared" si="57"/>
        <v>-16.809555308855394</v>
      </c>
      <c r="D93">
        <f t="shared" si="58"/>
        <v>3.9689344915699882</v>
      </c>
      <c r="E93">
        <f t="shared" si="59"/>
        <v>0</v>
      </c>
    </row>
    <row r="94" spans="1:10" x14ac:dyDescent="0.25">
      <c r="A94">
        <v>5</v>
      </c>
      <c r="B94" s="14">
        <f t="shared" si="56"/>
        <v>13.5</v>
      </c>
      <c r="C94">
        <f t="shared" si="57"/>
        <v>-31.268934491569986</v>
      </c>
      <c r="D94">
        <f t="shared" si="58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56"/>
        <v>27.299999999999997</v>
      </c>
      <c r="C95">
        <f t="shared" si="57"/>
        <v>-32.031911500284863</v>
      </c>
      <c r="D95">
        <f t="shared" si="58"/>
        <v>5.6101756677741257</v>
      </c>
      <c r="E95">
        <f t="shared" si="59"/>
        <v>0</v>
      </c>
    </row>
    <row r="96" spans="1:10" x14ac:dyDescent="0.25">
      <c r="A96">
        <v>7</v>
      </c>
      <c r="B96" s="14">
        <f t="shared" si="56"/>
        <v>27.299999999999997</v>
      </c>
      <c r="C96">
        <f t="shared" si="57"/>
        <v>-32.910175667774126</v>
      </c>
      <c r="D96">
        <f t="shared" si="58"/>
        <v>6.6161442935407813</v>
      </c>
      <c r="E96">
        <f t="shared" si="59"/>
        <v>0</v>
      </c>
    </row>
    <row r="97" spans="1:15" x14ac:dyDescent="0.25">
      <c r="A97">
        <v>8</v>
      </c>
      <c r="B97" s="14">
        <f t="shared" si="56"/>
        <v>27.299999999999997</v>
      </c>
      <c r="C97">
        <f t="shared" si="57"/>
        <v>-33.916144293540782</v>
      </c>
      <c r="D97">
        <f t="shared" si="58"/>
        <v>7.7629521925023797</v>
      </c>
      <c r="E97">
        <f t="shared" si="59"/>
        <v>0</v>
      </c>
    </row>
    <row r="98" spans="1:15" x14ac:dyDescent="0.25">
      <c r="A98">
        <v>9</v>
      </c>
      <c r="B98" s="14">
        <f t="shared" si="56"/>
        <v>27.299999999999997</v>
      </c>
      <c r="C98">
        <f t="shared" si="57"/>
        <v>-35.062952192502379</v>
      </c>
      <c r="D98">
        <f t="shared" si="58"/>
        <v>9.0644370993877601</v>
      </c>
      <c r="E98">
        <f t="shared" si="59"/>
        <v>0</v>
      </c>
    </row>
    <row r="99" spans="1:15" x14ac:dyDescent="0.25">
      <c r="A99">
        <v>10</v>
      </c>
      <c r="B99" s="14">
        <f t="shared" si="56"/>
        <v>27.299999999999997</v>
      </c>
      <c r="C99">
        <f t="shared" si="57"/>
        <v>-36.364437099387757</v>
      </c>
      <c r="D99">
        <f t="shared" si="58"/>
        <v>10.535121114980265</v>
      </c>
      <c r="E99">
        <f t="shared" si="59"/>
        <v>0</v>
      </c>
    </row>
    <row r="100" spans="1:15" x14ac:dyDescent="0.25">
      <c r="A100">
        <v>11</v>
      </c>
      <c r="B100" s="14">
        <f t="shared" si="56"/>
        <v>27.299999999999997</v>
      </c>
      <c r="C100">
        <f t="shared" si="57"/>
        <v>-37.835121114980261</v>
      </c>
      <c r="D100">
        <f t="shared" si="58"/>
        <v>12.139395960731399</v>
      </c>
      <c r="E100">
        <f t="shared" si="59"/>
        <v>0</v>
      </c>
    </row>
    <row r="101" spans="1:15" x14ac:dyDescent="0.25">
      <c r="A101">
        <v>12</v>
      </c>
      <c r="B101" s="14">
        <f t="shared" si="56"/>
        <v>27.299999999999997</v>
      </c>
      <c r="C101">
        <f t="shared" si="57"/>
        <v>-21.4393959607314</v>
      </c>
      <c r="E101">
        <f t="shared" si="59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60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60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60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61">C93</f>
        <v>-16.809555308855394</v>
      </c>
      <c r="F107" s="1">
        <f t="shared" si="61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60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62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60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63">C95</f>
        <v>-32.031911500284863</v>
      </c>
      <c r="H109" s="1">
        <f t="shared" si="63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60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64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60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65">C97</f>
        <v>-33.916144293540782</v>
      </c>
      <c r="J111" s="1">
        <f t="shared" si="65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60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66">C98</f>
        <v>-35.062952192502379</v>
      </c>
      <c r="K112" s="1">
        <f t="shared" si="66"/>
        <v>9.0644370993877601</v>
      </c>
      <c r="L112" s="4">
        <v>0</v>
      </c>
      <c r="M112" s="4">
        <v>0</v>
      </c>
      <c r="N112" t="s">
        <v>72</v>
      </c>
      <c r="O112">
        <f t="shared" si="60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67">C99</f>
        <v>-36.364437099387757</v>
      </c>
      <c r="L113" s="1">
        <f t="shared" si="67"/>
        <v>10.535121114980265</v>
      </c>
      <c r="M113" s="4">
        <v>0</v>
      </c>
      <c r="N113" t="s">
        <v>73</v>
      </c>
      <c r="O113">
        <f t="shared" si="60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68">C100</f>
        <v>-37.835121114980261</v>
      </c>
      <c r="M114" s="1">
        <f>D100</f>
        <v>12.139395960731399</v>
      </c>
      <c r="N114" t="s">
        <v>74</v>
      </c>
      <c r="O114">
        <f t="shared" si="60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60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69">CONCATENATE(D104,D117)</f>
        <v>0,</v>
      </c>
      <c r="E129" t="str">
        <f t="shared" si="69"/>
        <v>0,</v>
      </c>
      <c r="F129" t="str">
        <f t="shared" si="69"/>
        <v>0,</v>
      </c>
      <c r="G129" t="str">
        <f t="shared" si="69"/>
        <v>0,</v>
      </c>
      <c r="H129" t="str">
        <f t="shared" si="69"/>
        <v>0,</v>
      </c>
      <c r="I129" t="str">
        <f t="shared" si="69"/>
        <v>0,</v>
      </c>
      <c r="J129" t="str">
        <f t="shared" si="69"/>
        <v>0,</v>
      </c>
      <c r="K129" t="str">
        <f t="shared" si="69"/>
        <v>0,</v>
      </c>
      <c r="L129" t="str">
        <f t="shared" si="69"/>
        <v>0,</v>
      </c>
      <c r="M129" t="str">
        <f t="shared" si="69"/>
        <v>0,</v>
      </c>
      <c r="N129" t="str">
        <f>CONCATENATE(O104,N117,M117)</f>
        <v>0),</v>
      </c>
    </row>
    <row r="130" spans="1:21" x14ac:dyDescent="0.25">
      <c r="B130" t="str">
        <f t="shared" ref="B130:B136" si="70">CONCATENATE(A118,B105,B118)</f>
        <v>(13.5,</v>
      </c>
      <c r="C130" t="str">
        <f t="shared" ref="C130:M140" si="71">CONCATENATE(C105,C118)</f>
        <v>-15.7585054752803,</v>
      </c>
      <c r="D130" t="str">
        <f t="shared" si="71"/>
        <v>2.74281874446002,</v>
      </c>
      <c r="E130" t="str">
        <f t="shared" si="71"/>
        <v>0,</v>
      </c>
      <c r="F130" t="str">
        <f t="shared" si="71"/>
        <v>0,</v>
      </c>
      <c r="G130" t="str">
        <f t="shared" si="71"/>
        <v>0,</v>
      </c>
      <c r="H130" t="str">
        <f t="shared" si="71"/>
        <v>0,</v>
      </c>
      <c r="I130" t="str">
        <f t="shared" si="71"/>
        <v>0,</v>
      </c>
      <c r="J130" t="str">
        <f t="shared" si="71"/>
        <v>0,</v>
      </c>
      <c r="K130" t="str">
        <f t="shared" si="71"/>
        <v>0,</v>
      </c>
      <c r="L130" t="str">
        <f t="shared" si="71"/>
        <v>0,</v>
      </c>
      <c r="M130" t="str">
        <f t="shared" si="71"/>
        <v>0,</v>
      </c>
      <c r="N130" t="str">
        <f t="shared" ref="N130:N139" si="72">CONCATENATE(O105,N118,M118)</f>
        <v>0),</v>
      </c>
    </row>
    <row r="131" spans="1:21" x14ac:dyDescent="0.25">
      <c r="B131" t="str">
        <f t="shared" si="70"/>
        <v>(0,</v>
      </c>
      <c r="C131" t="str">
        <f t="shared" si="71"/>
        <v>13.5,</v>
      </c>
      <c r="D131" t="str">
        <f t="shared" si="71"/>
        <v>-16.24281874446,</v>
      </c>
      <c r="E131" t="str">
        <f t="shared" si="71"/>
        <v>3.30955530885539,</v>
      </c>
      <c r="F131" t="str">
        <f t="shared" si="71"/>
        <v>0,</v>
      </c>
      <c r="G131" t="str">
        <f t="shared" si="71"/>
        <v>0,</v>
      </c>
      <c r="H131" t="str">
        <f t="shared" si="71"/>
        <v>0,</v>
      </c>
      <c r="I131" t="str">
        <f t="shared" si="71"/>
        <v>0,</v>
      </c>
      <c r="J131" t="str">
        <f t="shared" si="71"/>
        <v>0,</v>
      </c>
      <c r="K131" t="str">
        <f t="shared" si="71"/>
        <v>0,</v>
      </c>
      <c r="L131" t="str">
        <f t="shared" si="71"/>
        <v>0,</v>
      </c>
      <c r="M131" t="str">
        <f t="shared" si="71"/>
        <v>0,</v>
      </c>
      <c r="N131" t="str">
        <f t="shared" si="72"/>
        <v>0),</v>
      </c>
    </row>
    <row r="132" spans="1:21" x14ac:dyDescent="0.25">
      <c r="B132" t="str">
        <f t="shared" si="70"/>
        <v>(0,</v>
      </c>
      <c r="C132" t="str">
        <f t="shared" si="71"/>
        <v>0,</v>
      </c>
      <c r="D132" t="str">
        <f t="shared" si="71"/>
        <v>13.5,</v>
      </c>
      <c r="E132" t="str">
        <f t="shared" si="71"/>
        <v>-16.8095553088554,</v>
      </c>
      <c r="F132" t="str">
        <f t="shared" si="71"/>
        <v>3.96893449156999,</v>
      </c>
      <c r="G132" t="str">
        <f t="shared" si="71"/>
        <v>0,</v>
      </c>
      <c r="H132" t="str">
        <f t="shared" si="71"/>
        <v>0,</v>
      </c>
      <c r="I132" t="str">
        <f t="shared" si="71"/>
        <v>0,</v>
      </c>
      <c r="J132" t="str">
        <f t="shared" si="71"/>
        <v>0,</v>
      </c>
      <c r="K132" t="str">
        <f t="shared" si="71"/>
        <v>0,</v>
      </c>
      <c r="L132" t="str">
        <f t="shared" si="71"/>
        <v>0,</v>
      </c>
      <c r="M132" t="str">
        <f t="shared" si="71"/>
        <v>0,</v>
      </c>
      <c r="N132" t="str">
        <f t="shared" si="72"/>
        <v>0),</v>
      </c>
    </row>
    <row r="133" spans="1:21" x14ac:dyDescent="0.25">
      <c r="B133" t="str">
        <f t="shared" si="70"/>
        <v>(0,</v>
      </c>
      <c r="C133" t="str">
        <f t="shared" si="71"/>
        <v>0,</v>
      </c>
      <c r="D133" t="str">
        <f t="shared" si="71"/>
        <v>0,</v>
      </c>
      <c r="E133" t="str">
        <f t="shared" si="71"/>
        <v>13.5,</v>
      </c>
      <c r="F133" t="str">
        <f t="shared" si="71"/>
        <v>-31.26893449157,</v>
      </c>
      <c r="G133" t="str">
        <f t="shared" si="71"/>
        <v>4.73191150028487,</v>
      </c>
      <c r="H133" t="str">
        <f t="shared" si="71"/>
        <v>0,</v>
      </c>
      <c r="I133" t="str">
        <f t="shared" si="71"/>
        <v>0,</v>
      </c>
      <c r="J133" t="str">
        <f t="shared" si="71"/>
        <v>0,</v>
      </c>
      <c r="K133" t="str">
        <f t="shared" si="71"/>
        <v>0,</v>
      </c>
      <c r="L133" t="str">
        <f t="shared" si="71"/>
        <v>0,</v>
      </c>
      <c r="M133" t="str">
        <f t="shared" si="71"/>
        <v>0,</v>
      </c>
      <c r="N133" t="str">
        <f t="shared" si="72"/>
        <v>0),</v>
      </c>
    </row>
    <row r="134" spans="1:21" x14ac:dyDescent="0.25">
      <c r="B134" t="str">
        <f t="shared" si="70"/>
        <v>(0,</v>
      </c>
      <c r="C134" t="str">
        <f t="shared" si="71"/>
        <v>0,</v>
      </c>
      <c r="D134" t="str">
        <f t="shared" si="71"/>
        <v>0,</v>
      </c>
      <c r="E134" t="str">
        <f t="shared" si="71"/>
        <v>0,</v>
      </c>
      <c r="F134" t="str">
        <f t="shared" si="71"/>
        <v>27.3,</v>
      </c>
      <c r="G134" t="str">
        <f t="shared" si="71"/>
        <v>-32.0319115002849,</v>
      </c>
      <c r="H134" t="str">
        <f t="shared" si="71"/>
        <v>5.61017566777413,</v>
      </c>
      <c r="I134" t="str">
        <f t="shared" si="71"/>
        <v>0,</v>
      </c>
      <c r="J134" t="str">
        <f t="shared" si="71"/>
        <v>0,</v>
      </c>
      <c r="K134" t="str">
        <f t="shared" si="71"/>
        <v>0,</v>
      </c>
      <c r="L134" t="str">
        <f t="shared" si="71"/>
        <v>0,</v>
      </c>
      <c r="M134" t="str">
        <f t="shared" si="71"/>
        <v>0,</v>
      </c>
      <c r="N134" t="str">
        <f t="shared" si="72"/>
        <v>0),</v>
      </c>
    </row>
    <row r="135" spans="1:21" x14ac:dyDescent="0.25">
      <c r="B135" t="str">
        <f t="shared" si="70"/>
        <v>(0,</v>
      </c>
      <c r="C135" t="str">
        <f t="shared" si="71"/>
        <v>0,</v>
      </c>
      <c r="D135" t="str">
        <f t="shared" si="71"/>
        <v>0,</v>
      </c>
      <c r="E135" t="str">
        <f t="shared" si="71"/>
        <v>0,</v>
      </c>
      <c r="F135" t="str">
        <f t="shared" si="71"/>
        <v>0,</v>
      </c>
      <c r="G135" t="str">
        <f t="shared" si="71"/>
        <v>27.3,</v>
      </c>
      <c r="H135" t="str">
        <f t="shared" si="71"/>
        <v>-32.9101756677741,</v>
      </c>
      <c r="I135" t="str">
        <f t="shared" si="71"/>
        <v>6.61614429354078,</v>
      </c>
      <c r="J135" t="str">
        <f t="shared" si="71"/>
        <v>0,</v>
      </c>
      <c r="K135" t="str">
        <f t="shared" si="71"/>
        <v>0,</v>
      </c>
      <c r="L135" t="str">
        <f t="shared" si="71"/>
        <v>0,</v>
      </c>
      <c r="M135" t="str">
        <f t="shared" si="71"/>
        <v>0,</v>
      </c>
      <c r="N135" t="str">
        <f t="shared" si="72"/>
        <v>0),</v>
      </c>
    </row>
    <row r="136" spans="1:21" x14ac:dyDescent="0.25">
      <c r="B136" t="str">
        <f t="shared" si="70"/>
        <v>(0,</v>
      </c>
      <c r="C136" t="str">
        <f t="shared" si="71"/>
        <v>0,</v>
      </c>
      <c r="D136" t="str">
        <f t="shared" si="71"/>
        <v>0,</v>
      </c>
      <c r="E136" t="str">
        <f t="shared" si="71"/>
        <v>0,</v>
      </c>
      <c r="F136" t="str">
        <f t="shared" si="71"/>
        <v>0,</v>
      </c>
      <c r="G136" t="str">
        <f t="shared" si="71"/>
        <v>0,</v>
      </c>
      <c r="H136" t="str">
        <f t="shared" si="71"/>
        <v>27.3,</v>
      </c>
      <c r="I136" t="str">
        <f t="shared" si="71"/>
        <v>-33.9161442935408,</v>
      </c>
      <c r="J136" t="str">
        <f t="shared" si="71"/>
        <v>7.76295219250238,</v>
      </c>
      <c r="K136" t="str">
        <f t="shared" si="71"/>
        <v>0,</v>
      </c>
      <c r="L136" t="str">
        <f t="shared" si="71"/>
        <v>0,</v>
      </c>
      <c r="M136" t="str">
        <f t="shared" si="71"/>
        <v>0,</v>
      </c>
      <c r="N136" t="str">
        <f t="shared" si="72"/>
        <v>0),</v>
      </c>
    </row>
    <row r="137" spans="1:21" x14ac:dyDescent="0.25">
      <c r="B137" t="str">
        <f>CONCATENATE(A125,B112,B125)</f>
        <v>(0,</v>
      </c>
      <c r="C137" t="str">
        <f t="shared" si="71"/>
        <v>0,</v>
      </c>
      <c r="D137" t="str">
        <f t="shared" si="71"/>
        <v>0,</v>
      </c>
      <c r="E137" t="str">
        <f t="shared" si="71"/>
        <v>0,</v>
      </c>
      <c r="F137" t="str">
        <f t="shared" si="71"/>
        <v>0,</v>
      </c>
      <c r="G137" t="str">
        <f t="shared" si="71"/>
        <v>0,</v>
      </c>
      <c r="H137" t="str">
        <f t="shared" si="71"/>
        <v>0,</v>
      </c>
      <c r="I137" t="str">
        <f t="shared" si="71"/>
        <v>27.3,</v>
      </c>
      <c r="J137" t="str">
        <f t="shared" si="71"/>
        <v>-35.0629521925024,</v>
      </c>
      <c r="K137" t="str">
        <f t="shared" si="71"/>
        <v>9.06443709938776,</v>
      </c>
      <c r="L137" t="str">
        <f t="shared" si="71"/>
        <v>0,</v>
      </c>
      <c r="M137" t="str">
        <f t="shared" si="71"/>
        <v>0,</v>
      </c>
      <c r="N137" t="str">
        <f t="shared" si="72"/>
        <v>0),</v>
      </c>
    </row>
    <row r="138" spans="1:21" x14ac:dyDescent="0.25">
      <c r="B138" t="str">
        <f>CONCATENATE(A126,B113,B126)</f>
        <v>(0,</v>
      </c>
      <c r="C138" t="str">
        <f t="shared" si="71"/>
        <v>0,</v>
      </c>
      <c r="D138" t="str">
        <f t="shared" si="71"/>
        <v>0,</v>
      </c>
      <c r="E138" t="str">
        <f t="shared" si="71"/>
        <v>0,</v>
      </c>
      <c r="F138" t="str">
        <f t="shared" si="71"/>
        <v>0,</v>
      </c>
      <c r="G138" t="str">
        <f t="shared" si="71"/>
        <v>0,</v>
      </c>
      <c r="H138" t="str">
        <f t="shared" si="71"/>
        <v>0,</v>
      </c>
      <c r="I138" t="str">
        <f t="shared" si="71"/>
        <v>0,</v>
      </c>
      <c r="J138" t="str">
        <f t="shared" si="71"/>
        <v>27.3,</v>
      </c>
      <c r="K138" t="str">
        <f t="shared" si="71"/>
        <v>-36.3644370993878,</v>
      </c>
      <c r="L138" t="str">
        <f t="shared" si="71"/>
        <v>10.5351211149803,</v>
      </c>
      <c r="M138" t="str">
        <f t="shared" si="71"/>
        <v>0,</v>
      </c>
      <c r="N138" t="str">
        <f t="shared" si="72"/>
        <v>0),</v>
      </c>
    </row>
    <row r="139" spans="1:21" x14ac:dyDescent="0.25">
      <c r="B139" t="str">
        <f>CONCATENATE(A127,B114,B127)</f>
        <v>(0,</v>
      </c>
      <c r="C139" t="str">
        <f t="shared" si="71"/>
        <v>0,</v>
      </c>
      <c r="D139" t="str">
        <f t="shared" si="71"/>
        <v>0,</v>
      </c>
      <c r="E139" t="str">
        <f t="shared" si="71"/>
        <v>0,</v>
      </c>
      <c r="F139" t="str">
        <f t="shared" si="71"/>
        <v>0,</v>
      </c>
      <c r="G139" t="str">
        <f t="shared" si="71"/>
        <v>0,</v>
      </c>
      <c r="H139" t="str">
        <f t="shared" si="71"/>
        <v>0,</v>
      </c>
      <c r="I139" t="str">
        <f t="shared" si="71"/>
        <v>0,</v>
      </c>
      <c r="J139" t="str">
        <f t="shared" si="71"/>
        <v>0,</v>
      </c>
      <c r="K139" t="str">
        <f t="shared" si="71"/>
        <v>27.3,</v>
      </c>
      <c r="L139" t="str">
        <f t="shared" si="71"/>
        <v>-37.8351211149803,</v>
      </c>
      <c r="M139" t="str">
        <f t="shared" si="71"/>
        <v>12.1393959607314,</v>
      </c>
      <c r="N139" t="str">
        <f t="shared" si="72"/>
        <v>0),</v>
      </c>
    </row>
    <row r="140" spans="1:21" x14ac:dyDescent="0.25">
      <c r="B140" t="str">
        <f>CONCATENATE(A128,B115,B128)</f>
        <v>(0,</v>
      </c>
      <c r="C140" t="str">
        <f t="shared" si="71"/>
        <v>0,</v>
      </c>
      <c r="D140" t="str">
        <f t="shared" si="71"/>
        <v>0,</v>
      </c>
      <c r="E140" t="str">
        <f t="shared" si="71"/>
        <v>0,</v>
      </c>
      <c r="F140" t="str">
        <f t="shared" si="71"/>
        <v>0,</v>
      </c>
      <c r="G140" t="str">
        <f t="shared" si="71"/>
        <v>0,</v>
      </c>
      <c r="H140" t="str">
        <f t="shared" si="71"/>
        <v>0,</v>
      </c>
      <c r="I140" t="str">
        <f t="shared" si="71"/>
        <v>0,</v>
      </c>
      <c r="J140" t="str">
        <f t="shared" si="71"/>
        <v>0,</v>
      </c>
      <c r="K140" t="str">
        <f t="shared" si="71"/>
        <v>0,</v>
      </c>
      <c r="L140" t="str">
        <f t="shared" si="71"/>
        <v>27.3,</v>
      </c>
      <c r="M140" t="str">
        <f t="shared" si="71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45" si="73">ABS(C145)</f>
        <v>0</v>
      </c>
      <c r="N145">
        <f t="shared" si="73"/>
        <v>2281023871812.6201</v>
      </c>
      <c r="O145">
        <f t="shared" si="73"/>
        <v>0</v>
      </c>
      <c r="P145">
        <f t="shared" si="73"/>
        <v>8982902.5538867395</v>
      </c>
      <c r="Q145">
        <f t="shared" si="73"/>
        <v>230.912190491839</v>
      </c>
      <c r="R145">
        <f t="shared" si="73"/>
        <v>56.247471779784497</v>
      </c>
      <c r="S145">
        <f t="shared" si="73"/>
        <v>0</v>
      </c>
      <c r="T145">
        <f t="shared" si="73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74">ABS(B146)</f>
        <v>0</v>
      </c>
      <c r="M146">
        <f t="shared" ref="M146:M156" si="75">ABS(C146)</f>
        <v>0</v>
      </c>
      <c r="N146">
        <f t="shared" ref="N146:N156" si="76">ABS(D146)</f>
        <v>173976200911.439</v>
      </c>
      <c r="O146">
        <f t="shared" ref="O146:O156" si="77">ABS(E146)</f>
        <v>0</v>
      </c>
      <c r="P146">
        <f t="shared" ref="P146:P156" si="78">ABS(F146)</f>
        <v>2368041.6102323802</v>
      </c>
      <c r="Q146">
        <f t="shared" ref="Q146:Q156" si="79">ABS(G146)</f>
        <v>154.18629828884801</v>
      </c>
      <c r="R146">
        <f t="shared" ref="R146:R156" si="80">ABS(H146)</f>
        <v>42.749427739671503</v>
      </c>
      <c r="S146">
        <f t="shared" ref="S146:S156" si="81">ABS(I146)</f>
        <v>0</v>
      </c>
      <c r="T146">
        <f t="shared" ref="T146:T156" si="82">ABS(J146)</f>
        <v>0</v>
      </c>
      <c r="U146">
        <f t="shared" ref="U146:U156" si="83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74"/>
        <v>0</v>
      </c>
      <c r="M147">
        <f t="shared" si="75"/>
        <v>0</v>
      </c>
      <c r="N147">
        <f t="shared" si="76"/>
        <v>11866005099.0147</v>
      </c>
      <c r="O147">
        <f t="shared" si="77"/>
        <v>0</v>
      </c>
      <c r="P147">
        <f t="shared" si="78"/>
        <v>545554.60003329802</v>
      </c>
      <c r="Q147">
        <f t="shared" si="79"/>
        <v>88.356274090607997</v>
      </c>
      <c r="R147">
        <f t="shared" si="80"/>
        <v>27.908216217828901</v>
      </c>
      <c r="S147">
        <f t="shared" si="81"/>
        <v>0</v>
      </c>
      <c r="T147">
        <f t="shared" si="82"/>
        <v>0</v>
      </c>
      <c r="U147">
        <f t="shared" si="83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74"/>
        <v>0</v>
      </c>
      <c r="M148">
        <f t="shared" si="75"/>
        <v>0</v>
      </c>
      <c r="N148">
        <f t="shared" si="76"/>
        <v>726456369.85671699</v>
      </c>
      <c r="O148">
        <f t="shared" si="77"/>
        <v>0</v>
      </c>
      <c r="P148">
        <f t="shared" si="78"/>
        <v>110337.775463297</v>
      </c>
      <c r="Q148">
        <f t="shared" si="79"/>
        <v>43.675661641815303</v>
      </c>
      <c r="R148">
        <f t="shared" si="80"/>
        <v>15.7294551894571</v>
      </c>
      <c r="S148">
        <f t="shared" si="81"/>
        <v>0</v>
      </c>
      <c r="T148">
        <f t="shared" si="82"/>
        <v>0</v>
      </c>
      <c r="U148">
        <f t="shared" si="83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74"/>
        <v>0</v>
      </c>
      <c r="M149">
        <f t="shared" si="75"/>
        <v>0</v>
      </c>
      <c r="N149">
        <f t="shared" si="76"/>
        <v>40064663.368662097</v>
      </c>
      <c r="O149">
        <f t="shared" si="77"/>
        <v>0</v>
      </c>
      <c r="P149">
        <f t="shared" si="78"/>
        <v>19674.945747816699</v>
      </c>
      <c r="Q149">
        <f t="shared" si="79"/>
        <v>18.7138380749528</v>
      </c>
      <c r="R149">
        <f t="shared" si="80"/>
        <v>7.6908449107804504</v>
      </c>
      <c r="S149">
        <f t="shared" si="81"/>
        <v>0</v>
      </c>
      <c r="T149">
        <f t="shared" si="82"/>
        <v>0</v>
      </c>
      <c r="U149">
        <f t="shared" si="83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74"/>
        <v>0</v>
      </c>
      <c r="M150">
        <f t="shared" si="75"/>
        <v>0</v>
      </c>
      <c r="N150">
        <f t="shared" si="76"/>
        <v>4038981.99584341</v>
      </c>
      <c r="O150">
        <f t="shared" si="77"/>
        <v>0</v>
      </c>
      <c r="P150">
        <f t="shared" si="78"/>
        <v>6280.7012320918902</v>
      </c>
      <c r="Q150">
        <f t="shared" si="79"/>
        <v>14.0822561379519</v>
      </c>
      <c r="R150">
        <f t="shared" si="80"/>
        <v>6.5838121608262998</v>
      </c>
      <c r="S150">
        <f t="shared" si="81"/>
        <v>0</v>
      </c>
      <c r="T150">
        <f t="shared" si="82"/>
        <v>0</v>
      </c>
      <c r="U150">
        <f t="shared" si="83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74"/>
        <v>0</v>
      </c>
      <c r="M151">
        <f t="shared" si="75"/>
        <v>0</v>
      </c>
      <c r="N151">
        <f t="shared" si="76"/>
        <v>369253.91777445498</v>
      </c>
      <c r="O151">
        <f t="shared" si="77"/>
        <v>0</v>
      </c>
      <c r="P151">
        <f t="shared" si="78"/>
        <v>1781.83894257115</v>
      </c>
      <c r="Q151">
        <f t="shared" si="79"/>
        <v>9.2606804945486907</v>
      </c>
      <c r="R151">
        <f t="shared" si="80"/>
        <v>4.9281190535120203</v>
      </c>
      <c r="S151">
        <f t="shared" si="81"/>
        <v>0</v>
      </c>
      <c r="T151">
        <f t="shared" si="82"/>
        <v>0</v>
      </c>
      <c r="U151">
        <f t="shared" si="83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74"/>
        <v>0</v>
      </c>
      <c r="M152">
        <f t="shared" si="75"/>
        <v>0</v>
      </c>
      <c r="N152">
        <f t="shared" si="76"/>
        <v>30709.230877995698</v>
      </c>
      <c r="O152">
        <f t="shared" si="77"/>
        <v>0</v>
      </c>
      <c r="P152">
        <f t="shared" si="78"/>
        <v>450.90495805045299</v>
      </c>
      <c r="Q152">
        <f t="shared" si="79"/>
        <v>5.3391830552481698</v>
      </c>
      <c r="R152">
        <f t="shared" si="80"/>
        <v>3.2341215169632198</v>
      </c>
      <c r="S152">
        <f t="shared" si="81"/>
        <v>0</v>
      </c>
      <c r="T152">
        <f t="shared" si="82"/>
        <v>0</v>
      </c>
      <c r="U152">
        <f t="shared" si="83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74"/>
        <v>0</v>
      </c>
      <c r="M153">
        <f t="shared" si="75"/>
        <v>0</v>
      </c>
      <c r="N153">
        <f t="shared" si="76"/>
        <v>2330.1711433740002</v>
      </c>
      <c r="O153">
        <f t="shared" si="77"/>
        <v>0</v>
      </c>
      <c r="P153">
        <f t="shared" si="78"/>
        <v>102.115245560362</v>
      </c>
      <c r="Q153">
        <f t="shared" si="79"/>
        <v>2.70379901956382</v>
      </c>
      <c r="R153">
        <f t="shared" si="80"/>
        <v>1.8629656998683699</v>
      </c>
      <c r="S153">
        <f t="shared" si="81"/>
        <v>0</v>
      </c>
      <c r="T153">
        <f t="shared" si="82"/>
        <v>0</v>
      </c>
      <c r="U153">
        <f t="shared" si="83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74"/>
        <v>0</v>
      </c>
      <c r="M154">
        <f t="shared" si="75"/>
        <v>0</v>
      </c>
      <c r="N154">
        <f t="shared" si="76"/>
        <v>161.76284671481901</v>
      </c>
      <c r="O154">
        <f t="shared" si="77"/>
        <v>0</v>
      </c>
      <c r="P154">
        <f t="shared" si="78"/>
        <v>20.741427431102199</v>
      </c>
      <c r="Q154">
        <f t="shared" si="79"/>
        <v>1.20087628853823</v>
      </c>
      <c r="R154">
        <f t="shared" si="80"/>
        <v>0.93960082452307903</v>
      </c>
      <c r="S154">
        <f t="shared" si="81"/>
        <v>0</v>
      </c>
      <c r="T154">
        <f t="shared" si="82"/>
        <v>0</v>
      </c>
      <c r="U154">
        <f t="shared" si="83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74"/>
        <v>0</v>
      </c>
      <c r="M155">
        <f t="shared" si="75"/>
        <v>0</v>
      </c>
      <c r="N155">
        <f t="shared" si="76"/>
        <v>10.2907294663305</v>
      </c>
      <c r="O155">
        <f t="shared" si="77"/>
        <v>0</v>
      </c>
      <c r="P155">
        <f t="shared" si="78"/>
        <v>3.7671290128240198</v>
      </c>
      <c r="Q155">
        <f t="shared" si="79"/>
        <v>0.46262014061172302</v>
      </c>
      <c r="R155">
        <f t="shared" si="80"/>
        <v>0.40981937859697298</v>
      </c>
      <c r="S155">
        <f t="shared" si="81"/>
        <v>0</v>
      </c>
      <c r="T155">
        <f t="shared" si="82"/>
        <v>0</v>
      </c>
      <c r="U155">
        <f t="shared" si="83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74"/>
        <v>0</v>
      </c>
      <c r="M156">
        <f t="shared" si="75"/>
        <v>0</v>
      </c>
      <c r="N156">
        <f t="shared" si="76"/>
        <v>0.59355053303474103</v>
      </c>
      <c r="O156">
        <f t="shared" si="77"/>
        <v>0</v>
      </c>
      <c r="P156">
        <f t="shared" si="78"/>
        <v>0.59354838763375795</v>
      </c>
      <c r="Q156">
        <f t="shared" si="79"/>
        <v>0.14838709677423401</v>
      </c>
      <c r="R156">
        <f t="shared" si="80"/>
        <v>0.148387096774208</v>
      </c>
      <c r="S156">
        <f t="shared" si="81"/>
        <v>0</v>
      </c>
      <c r="T156">
        <f t="shared" si="82"/>
        <v>0</v>
      </c>
      <c r="U156">
        <f t="shared" si="83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 s="16">
        <f>ABS(B145)/$U145</f>
        <v>0</v>
      </c>
      <c r="C161" s="16">
        <f t="shared" ref="C161:J161" si="84">ABS(C145)/$U145</f>
        <v>0</v>
      </c>
      <c r="D161" s="16">
        <f t="shared" si="84"/>
        <v>0.99999606178854739</v>
      </c>
      <c r="E161" s="16">
        <f t="shared" si="84"/>
        <v>0</v>
      </c>
      <c r="F161" s="16">
        <f t="shared" si="84"/>
        <v>3.9380855625060907E-6</v>
      </c>
      <c r="G161" s="16">
        <f t="shared" si="84"/>
        <v>1.0123141803303958E-10</v>
      </c>
      <c r="H161" s="16">
        <f t="shared" si="84"/>
        <v>2.4658773176560385E-11</v>
      </c>
      <c r="I161" s="16">
        <f t="shared" si="84"/>
        <v>0</v>
      </c>
      <c r="J161" s="16">
        <f t="shared" si="84"/>
        <v>0</v>
      </c>
      <c r="K161">
        <f>SUM(B161:J161)</f>
        <v>1.0000000000000002</v>
      </c>
    </row>
    <row r="162" spans="1:11" x14ac:dyDescent="0.25">
      <c r="A162">
        <v>2</v>
      </c>
      <c r="B162" s="16">
        <f t="shared" ref="B162:J162" si="85">ABS(B146)/$U146</f>
        <v>0</v>
      </c>
      <c r="C162" s="16">
        <f t="shared" si="85"/>
        <v>0</v>
      </c>
      <c r="D162" s="16">
        <f t="shared" si="85"/>
        <v>0.99998638775708104</v>
      </c>
      <c r="E162" s="16">
        <f t="shared" si="85"/>
        <v>0</v>
      </c>
      <c r="F162" s="16">
        <f t="shared" si="85"/>
        <v>1.3611110965000054E-5</v>
      </c>
      <c r="G162" s="16">
        <f t="shared" si="85"/>
        <v>8.8623730521617147E-10</v>
      </c>
      <c r="H162" s="16">
        <f t="shared" si="85"/>
        <v>2.4571663020643485E-10</v>
      </c>
      <c r="I162" s="16">
        <f t="shared" si="85"/>
        <v>0</v>
      </c>
      <c r="J162" s="16">
        <f t="shared" si="85"/>
        <v>0</v>
      </c>
      <c r="K162">
        <f t="shared" ref="K162:K172" si="86">SUM(B162:J162)</f>
        <v>1</v>
      </c>
    </row>
    <row r="163" spans="1:11" x14ac:dyDescent="0.25">
      <c r="A163">
        <v>3</v>
      </c>
      <c r="B163" s="16">
        <f t="shared" ref="B163:J163" si="87">ABS(B147)/$U147</f>
        <v>0</v>
      </c>
      <c r="C163" s="16">
        <f t="shared" si="87"/>
        <v>0</v>
      </c>
      <c r="D163" s="16">
        <f t="shared" si="87"/>
        <v>0.99995401605107459</v>
      </c>
      <c r="E163" s="16">
        <f t="shared" si="87"/>
        <v>0</v>
      </c>
      <c r="F163" s="16">
        <f t="shared" si="87"/>
        <v>4.5974151260370891E-5</v>
      </c>
      <c r="G163" s="16">
        <f t="shared" si="87"/>
        <v>7.4458261548825181E-9</v>
      </c>
      <c r="H163" s="16">
        <f t="shared" si="87"/>
        <v>2.3518389428432835E-9</v>
      </c>
      <c r="I163" s="16">
        <f t="shared" si="87"/>
        <v>0</v>
      </c>
      <c r="J163" s="16">
        <f t="shared" si="87"/>
        <v>0</v>
      </c>
      <c r="K163">
        <f t="shared" si="86"/>
        <v>1</v>
      </c>
    </row>
    <row r="164" spans="1:11" x14ac:dyDescent="0.25">
      <c r="A164">
        <v>4</v>
      </c>
      <c r="B164" s="16">
        <f t="shared" ref="B164:J164" si="88">ABS(B148)/$U148</f>
        <v>0</v>
      </c>
      <c r="C164" s="16">
        <f t="shared" si="88"/>
        <v>0</v>
      </c>
      <c r="D164" s="16">
        <f t="shared" si="88"/>
        <v>0.99984805638574636</v>
      </c>
      <c r="E164" s="16">
        <f t="shared" si="88"/>
        <v>0</v>
      </c>
      <c r="F164" s="16">
        <f t="shared" si="88"/>
        <v>1.5186185285244813E-4</v>
      </c>
      <c r="G164" s="16">
        <f t="shared" si="88"/>
        <v>6.0112385569065357E-8</v>
      </c>
      <c r="H164" s="16">
        <f t="shared" si="88"/>
        <v>2.1649015483596503E-8</v>
      </c>
      <c r="I164" s="16">
        <f t="shared" si="88"/>
        <v>0</v>
      </c>
      <c r="J164" s="16">
        <f t="shared" si="88"/>
        <v>0</v>
      </c>
      <c r="K164">
        <f t="shared" si="86"/>
        <v>0.99999999999999978</v>
      </c>
    </row>
    <row r="165" spans="1:11" x14ac:dyDescent="0.25">
      <c r="A165">
        <v>5</v>
      </c>
      <c r="B165" s="16">
        <f t="shared" ref="B165:J165" si="89">ABS(B149)/$U149</f>
        <v>0</v>
      </c>
      <c r="C165" s="16">
        <f t="shared" si="89"/>
        <v>0</v>
      </c>
      <c r="D165" s="16">
        <f t="shared" si="89"/>
        <v>0.99950850286467385</v>
      </c>
      <c r="E165" s="16">
        <f t="shared" si="89"/>
        <v>0</v>
      </c>
      <c r="F165" s="16">
        <f t="shared" si="89"/>
        <v>4.9083840758601751E-4</v>
      </c>
      <c r="G165" s="16">
        <f t="shared" si="89"/>
        <v>4.6686128634188049E-7</v>
      </c>
      <c r="H165" s="16">
        <f t="shared" si="89"/>
        <v>1.9186645378259328E-7</v>
      </c>
      <c r="I165" s="16">
        <f t="shared" si="89"/>
        <v>0</v>
      </c>
      <c r="J165" s="16">
        <f t="shared" si="89"/>
        <v>0</v>
      </c>
      <c r="K165">
        <f t="shared" si="86"/>
        <v>1</v>
      </c>
    </row>
    <row r="166" spans="1:11" x14ac:dyDescent="0.25">
      <c r="A166">
        <v>6</v>
      </c>
      <c r="B166" s="16">
        <f t="shared" ref="B166:J166" si="90">ABS(B150)/$U150</f>
        <v>0</v>
      </c>
      <c r="C166" s="16">
        <f t="shared" si="90"/>
        <v>0</v>
      </c>
      <c r="D166" s="16">
        <f t="shared" si="90"/>
        <v>0.99844229273088703</v>
      </c>
      <c r="E166" s="16">
        <f t="shared" si="90"/>
        <v>0</v>
      </c>
      <c r="F166" s="16">
        <f t="shared" si="90"/>
        <v>1.5525985866193634E-3</v>
      </c>
      <c r="G166" s="16">
        <f t="shared" si="90"/>
        <v>3.4811544393290272E-6</v>
      </c>
      <c r="H166" s="16">
        <f t="shared" si="90"/>
        <v>1.6275280542299701E-6</v>
      </c>
      <c r="I166" s="16">
        <f t="shared" si="90"/>
        <v>0</v>
      </c>
      <c r="J166" s="16">
        <f t="shared" si="90"/>
        <v>0</v>
      </c>
      <c r="K166">
        <f t="shared" si="86"/>
        <v>1</v>
      </c>
    </row>
    <row r="167" spans="1:11" x14ac:dyDescent="0.25">
      <c r="A167">
        <v>7</v>
      </c>
      <c r="B167" s="16">
        <f t="shared" ref="B167:J167" si="91">ABS(B151)/$U151</f>
        <v>0</v>
      </c>
      <c r="C167" s="16">
        <f t="shared" si="91"/>
        <v>0</v>
      </c>
      <c r="D167" s="16">
        <f t="shared" si="91"/>
        <v>0.99515960650629176</v>
      </c>
      <c r="E167" s="16">
        <f t="shared" si="91"/>
        <v>0</v>
      </c>
      <c r="F167" s="16">
        <f t="shared" si="91"/>
        <v>4.8021538989595621E-3</v>
      </c>
      <c r="G167" s="16">
        <f t="shared" si="91"/>
        <v>2.4958042997839576E-5</v>
      </c>
      <c r="H167" s="16">
        <f t="shared" si="91"/>
        <v>1.3281551750805713E-5</v>
      </c>
      <c r="I167" s="16">
        <f t="shared" si="91"/>
        <v>0</v>
      </c>
      <c r="J167" s="16">
        <f t="shared" si="91"/>
        <v>0</v>
      </c>
      <c r="K167">
        <f t="shared" si="86"/>
        <v>1</v>
      </c>
    </row>
    <row r="168" spans="1:11" x14ac:dyDescent="0.25">
      <c r="A168">
        <v>8</v>
      </c>
      <c r="B168" s="16">
        <f t="shared" ref="B168:J168" si="92">ABS(B152)/$U152</f>
        <v>0</v>
      </c>
      <c r="C168" s="16">
        <f t="shared" si="92"/>
        <v>0</v>
      </c>
      <c r="D168" s="16">
        <f t="shared" si="92"/>
        <v>0.98525834802622991</v>
      </c>
      <c r="E168" s="16">
        <f t="shared" si="92"/>
        <v>0</v>
      </c>
      <c r="F168" s="16">
        <f t="shared" si="92"/>
        <v>1.4466590708527091E-2</v>
      </c>
      <c r="G168" s="16">
        <f t="shared" si="92"/>
        <v>1.7129946033890336E-4</v>
      </c>
      <c r="H168" s="16">
        <f t="shared" si="92"/>
        <v>1.0376180490415579E-4</v>
      </c>
      <c r="I168" s="16">
        <f t="shared" si="92"/>
        <v>0</v>
      </c>
      <c r="J168" s="16">
        <f t="shared" si="92"/>
        <v>0</v>
      </c>
      <c r="K168">
        <f t="shared" si="86"/>
        <v>1</v>
      </c>
    </row>
    <row r="169" spans="1:11" x14ac:dyDescent="0.25">
      <c r="A169">
        <v>9</v>
      </c>
      <c r="B169" s="16">
        <f t="shared" ref="B169:J169" si="93">ABS(B153)/$U153</f>
        <v>0</v>
      </c>
      <c r="C169" s="16">
        <f t="shared" si="93"/>
        <v>0</v>
      </c>
      <c r="D169" s="16">
        <f t="shared" si="93"/>
        <v>0.95622140377238729</v>
      </c>
      <c r="E169" s="16">
        <f t="shared" si="93"/>
        <v>0</v>
      </c>
      <c r="F169" s="16">
        <f t="shared" si="93"/>
        <v>4.1904554407495326E-2</v>
      </c>
      <c r="G169" s="16">
        <f t="shared" si="93"/>
        <v>1.109545323036708E-3</v>
      </c>
      <c r="H169" s="16">
        <f t="shared" si="93"/>
        <v>7.6449649708069478E-4</v>
      </c>
      <c r="I169" s="16">
        <f t="shared" si="93"/>
        <v>0</v>
      </c>
      <c r="J169" s="16">
        <f t="shared" si="93"/>
        <v>0</v>
      </c>
      <c r="K169">
        <f t="shared" si="86"/>
        <v>1</v>
      </c>
    </row>
    <row r="170" spans="1:11" x14ac:dyDescent="0.25">
      <c r="A170">
        <v>10</v>
      </c>
      <c r="B170" s="16">
        <f t="shared" ref="B170:J170" si="94">ABS(B154)/$U154</f>
        <v>0</v>
      </c>
      <c r="C170" s="16">
        <f t="shared" si="94"/>
        <v>0</v>
      </c>
      <c r="D170" s="16">
        <f t="shared" si="94"/>
        <v>0.87607606288212669</v>
      </c>
      <c r="E170" s="16">
        <f t="shared" si="94"/>
        <v>0</v>
      </c>
      <c r="F170" s="16">
        <f t="shared" si="94"/>
        <v>0.11233153008508916</v>
      </c>
      <c r="G170" s="16">
        <f t="shared" si="94"/>
        <v>6.5037120218699434E-3</v>
      </c>
      <c r="H170" s="16">
        <f t="shared" si="94"/>
        <v>5.0886950109142069E-3</v>
      </c>
      <c r="I170" s="16">
        <f t="shared" si="94"/>
        <v>0</v>
      </c>
      <c r="J170" s="16">
        <f t="shared" si="94"/>
        <v>0</v>
      </c>
      <c r="K170">
        <f t="shared" si="86"/>
        <v>1</v>
      </c>
    </row>
    <row r="171" spans="1:11" x14ac:dyDescent="0.25">
      <c r="A171">
        <v>11</v>
      </c>
      <c r="B171" s="16">
        <f t="shared" ref="B171:J171" si="95">ABS(B155)/$U155</f>
        <v>0</v>
      </c>
      <c r="C171" s="16">
        <f t="shared" si="95"/>
        <v>0</v>
      </c>
      <c r="D171" s="16">
        <f t="shared" si="95"/>
        <v>0.68925144477750255</v>
      </c>
      <c r="E171" s="16">
        <f t="shared" si="95"/>
        <v>0</v>
      </c>
      <c r="F171" s="16">
        <f t="shared" si="95"/>
        <v>0.25231438871729178</v>
      </c>
      <c r="G171" s="16">
        <f t="shared" si="95"/>
        <v>3.0985325320528719E-2</v>
      </c>
      <c r="H171" s="16">
        <f t="shared" si="95"/>
        <v>2.7448841184677011E-2</v>
      </c>
      <c r="I171" s="16">
        <f t="shared" si="95"/>
        <v>0</v>
      </c>
      <c r="J171" s="16">
        <f t="shared" si="95"/>
        <v>0</v>
      </c>
      <c r="K171">
        <f t="shared" si="86"/>
        <v>1</v>
      </c>
    </row>
    <row r="172" spans="1:11" x14ac:dyDescent="0.25">
      <c r="A172">
        <v>12</v>
      </c>
      <c r="B172" s="16">
        <f t="shared" ref="B172:J172" si="96">ABS(B156)/$U156</f>
        <v>0</v>
      </c>
      <c r="C172" s="16">
        <f t="shared" si="96"/>
        <v>0</v>
      </c>
      <c r="D172" s="16">
        <f t="shared" si="96"/>
        <v>0.4000008675593299</v>
      </c>
      <c r="E172" s="16">
        <f t="shared" si="96"/>
        <v>0</v>
      </c>
      <c r="F172" s="16">
        <f t="shared" si="96"/>
        <v>0.3999994217477153</v>
      </c>
      <c r="G172" s="16">
        <f t="shared" si="96"/>
        <v>9.9999855346486144E-2</v>
      </c>
      <c r="H172" s="16">
        <f t="shared" si="96"/>
        <v>9.9999855346468616E-2</v>
      </c>
      <c r="I172" s="16">
        <f t="shared" si="96"/>
        <v>0</v>
      </c>
      <c r="J172" s="16">
        <f t="shared" si="96"/>
        <v>0</v>
      </c>
      <c r="K172">
        <f t="shared" si="86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158.12745283522509</v>
      </c>
      <c r="C176">
        <f t="shared" ref="C176:J176" si="97">E$5/100*EXP(5.372697*(1+E$8)*(1-(E$2+273.15)/$K176))</f>
        <v>10.853835914553072</v>
      </c>
      <c r="D176">
        <f t="shared" si="97"/>
        <v>1.900473183706676</v>
      </c>
      <c r="E176">
        <f t="shared" si="97"/>
        <v>0.55661378943644579</v>
      </c>
      <c r="F176">
        <f t="shared" si="97"/>
        <v>0.34954393590415606</v>
      </c>
      <c r="G176">
        <f t="shared" si="97"/>
        <v>9.6479074346857457E-2</v>
      </c>
      <c r="H176">
        <f t="shared" si="97"/>
        <v>8.6244713692056246E-2</v>
      </c>
      <c r="I176">
        <f t="shared" si="97"/>
        <v>1.809307132014891E-2</v>
      </c>
      <c r="J176">
        <f t="shared" si="97"/>
        <v>4.7667954959119954E-3</v>
      </c>
      <c r="K176">
        <v>246.24738605227924</v>
      </c>
    </row>
    <row r="177" spans="1:11" x14ac:dyDescent="0.25">
      <c r="A177">
        <v>2</v>
      </c>
      <c r="B177">
        <f t="shared" ref="B177:B187" si="98">D$5/100*EXP(5.372697*(1+D$8)*(1-(D$2+273.15)/$K177))</f>
        <v>158.46259236618855</v>
      </c>
      <c r="C177">
        <f t="shared" ref="C177:C187" si="99">E$5/100*EXP(5.372697*(1+E$8)*(1-(E$2+273.15)/$K177))</f>
        <v>10.893883515258786</v>
      </c>
      <c r="D177">
        <f t="shared" ref="D177:D187" si="100">F$5/100*EXP(5.372697*(1+F$8)*(1-(F$2+273.15)/$K177))</f>
        <v>1.9093858507048278</v>
      </c>
      <c r="E177">
        <f t="shared" ref="E177:E187" si="101">G$5/100*EXP(5.372697*(1+G$8)*(1-(G$2+273.15)/$K177))</f>
        <v>0.55957525815839571</v>
      </c>
      <c r="F177">
        <f t="shared" ref="F177:F187" si="102">H$5/100*EXP(5.372697*(1+H$8)*(1-(H$2+273.15)/$K177))</f>
        <v>0.35150841081320927</v>
      </c>
      <c r="G177">
        <f t="shared" ref="G177:G187" si="103">I$5/100*EXP(5.372697*(1+I$8)*(1-(I$2+273.15)/$K177))</f>
        <v>9.7092275071579845E-2</v>
      </c>
      <c r="H177">
        <f t="shared" ref="H177:H187" si="104">J$5/100*EXP(5.372697*(1+J$8)*(1-(J$2+273.15)/$K177))</f>
        <v>8.6789793223530504E-2</v>
      </c>
      <c r="I177">
        <f t="shared" ref="I177:I187" si="105">K$5/100*EXP(5.372697*(1+K$8)*(1-(K$2+273.15)/$K177))</f>
        <v>1.8224727788575004E-2</v>
      </c>
      <c r="J177">
        <f t="shared" ref="J177:J186" si="106">L$5/100*EXP(5.372697*(1+L$8)*(1-(L$2+273.15)/$K177))</f>
        <v>4.8050948266524958E-3</v>
      </c>
      <c r="K177">
        <v>246.37132603230239</v>
      </c>
    </row>
    <row r="178" spans="1:11" x14ac:dyDescent="0.25">
      <c r="A178">
        <v>3</v>
      </c>
      <c r="B178">
        <f t="shared" si="98"/>
        <v>158.73905405652999</v>
      </c>
      <c r="C178">
        <f t="shared" si="99"/>
        <v>10.926966575506611</v>
      </c>
      <c r="D178">
        <f t="shared" si="100"/>
        <v>1.9167552328858126</v>
      </c>
      <c r="E178">
        <f t="shared" si="101"/>
        <v>0.56202533114359376</v>
      </c>
      <c r="F178">
        <f t="shared" si="102"/>
        <v>0.35313409549656516</v>
      </c>
      <c r="G178">
        <f t="shared" si="103"/>
        <v>9.7600062542249941E-2</v>
      </c>
      <c r="H178">
        <f t="shared" si="104"/>
        <v>8.7241155413340848E-2</v>
      </c>
      <c r="I178">
        <f t="shared" si="105"/>
        <v>1.8333842565090509E-2</v>
      </c>
      <c r="J178">
        <f t="shared" si="106"/>
        <v>4.8368584701281138E-3</v>
      </c>
      <c r="K178">
        <v>246.47346254613916</v>
      </c>
    </row>
    <row r="179" spans="1:11" x14ac:dyDescent="0.25">
      <c r="A179">
        <v>4</v>
      </c>
      <c r="B179">
        <f t="shared" si="98"/>
        <v>159.05821925837861</v>
      </c>
      <c r="C179">
        <f t="shared" si="99"/>
        <v>10.965212818258484</v>
      </c>
      <c r="D179">
        <f t="shared" si="100"/>
        <v>1.9252822552077162</v>
      </c>
      <c r="E179">
        <f t="shared" si="101"/>
        <v>0.56486185790997856</v>
      </c>
      <c r="F179">
        <f t="shared" si="102"/>
        <v>0.35501669893821763</v>
      </c>
      <c r="G179">
        <f t="shared" si="103"/>
        <v>9.8188480544118925E-2</v>
      </c>
      <c r="H179">
        <f t="shared" si="104"/>
        <v>8.7764172065665794E-2</v>
      </c>
      <c r="I179">
        <f t="shared" si="105"/>
        <v>1.8460385971248008E-2</v>
      </c>
      <c r="J179">
        <f t="shared" si="106"/>
        <v>4.8737202043368814E-3</v>
      </c>
      <c r="K179">
        <v>246.59125959929818</v>
      </c>
    </row>
    <row r="180" spans="1:11" x14ac:dyDescent="0.25">
      <c r="A180">
        <v>5</v>
      </c>
      <c r="B180">
        <f t="shared" si="98"/>
        <v>159.39156706430697</v>
      </c>
      <c r="C180">
        <f t="shared" si="99"/>
        <v>11.005219231987233</v>
      </c>
      <c r="D180">
        <f t="shared" si="100"/>
        <v>1.9342103179461736</v>
      </c>
      <c r="E180">
        <f t="shared" si="101"/>
        <v>0.56783359789018284</v>
      </c>
      <c r="F180">
        <f t="shared" si="102"/>
        <v>0.35698961287426528</v>
      </c>
      <c r="G180">
        <f t="shared" si="103"/>
        <v>9.8805562632881497E-2</v>
      </c>
      <c r="H180">
        <f t="shared" si="104"/>
        <v>8.8312648036315791E-2</v>
      </c>
      <c r="I180">
        <f t="shared" si="105"/>
        <v>1.8593211432561929E-2</v>
      </c>
      <c r="J180">
        <f t="shared" si="106"/>
        <v>4.9124400912982308E-3</v>
      </c>
      <c r="K180">
        <v>246.7141589583812</v>
      </c>
    </row>
    <row r="181" spans="1:11" x14ac:dyDescent="0.25">
      <c r="A181">
        <v>6</v>
      </c>
      <c r="B181">
        <f t="shared" si="98"/>
        <v>159.76917533198832</v>
      </c>
      <c r="C181">
        <f t="shared" si="99"/>
        <v>11.050612323382321</v>
      </c>
      <c r="D181">
        <f t="shared" si="100"/>
        <v>1.9443511343158244</v>
      </c>
      <c r="E181">
        <f t="shared" si="101"/>
        <v>0.57121123996042544</v>
      </c>
      <c r="F181">
        <f t="shared" si="102"/>
        <v>0.35923270583033196</v>
      </c>
      <c r="G181">
        <f t="shared" si="103"/>
        <v>9.9507691171830309E-2</v>
      </c>
      <c r="H181">
        <f t="shared" si="104"/>
        <v>8.8936691858998981E-2</v>
      </c>
      <c r="I181">
        <f t="shared" si="105"/>
        <v>1.8744488617251594E-2</v>
      </c>
      <c r="J181">
        <f t="shared" si="106"/>
        <v>4.9565737893502429E-3</v>
      </c>
      <c r="K181">
        <v>246.85321381370844</v>
      </c>
    </row>
    <row r="182" spans="1:11" x14ac:dyDescent="0.25">
      <c r="A182">
        <v>7</v>
      </c>
      <c r="B182">
        <f t="shared" si="98"/>
        <v>160.28112638889561</v>
      </c>
      <c r="C182">
        <f t="shared" si="99"/>
        <v>11.112281852448858</v>
      </c>
      <c r="D182">
        <f t="shared" si="100"/>
        <v>1.9581461556147639</v>
      </c>
      <c r="E182">
        <f t="shared" si="101"/>
        <v>0.57580979593154558</v>
      </c>
      <c r="F182">
        <f t="shared" si="102"/>
        <v>0.36228780470170641</v>
      </c>
      <c r="G182">
        <f t="shared" si="103"/>
        <v>0.10046491219118768</v>
      </c>
      <c r="H182">
        <f t="shared" si="104"/>
        <v>8.9787419346265357E-2</v>
      </c>
      <c r="I182">
        <f t="shared" si="105"/>
        <v>1.895097496136346E-2</v>
      </c>
      <c r="J182">
        <f t="shared" si="106"/>
        <v>5.016873859573022E-3</v>
      </c>
      <c r="K182">
        <v>247.04146610982431</v>
      </c>
    </row>
    <row r="183" spans="1:11" x14ac:dyDescent="0.25">
      <c r="A183">
        <v>8</v>
      </c>
      <c r="B183">
        <f t="shared" si="98"/>
        <v>161.19621726289807</v>
      </c>
      <c r="C183">
        <f t="shared" si="99"/>
        <v>11.222876784157947</v>
      </c>
      <c r="D183">
        <f t="shared" si="100"/>
        <v>1.9829372629647746</v>
      </c>
      <c r="E183">
        <f t="shared" si="101"/>
        <v>0.58408479643696687</v>
      </c>
      <c r="F183">
        <f t="shared" si="102"/>
        <v>0.36778883287181313</v>
      </c>
      <c r="G183">
        <f t="shared" si="103"/>
        <v>0.10219114184967691</v>
      </c>
      <c r="H183">
        <f t="shared" si="104"/>
        <v>9.1321486858717868E-2</v>
      </c>
      <c r="I183">
        <f t="shared" si="105"/>
        <v>1.9324064381126396E-2</v>
      </c>
      <c r="J183">
        <f t="shared" si="106"/>
        <v>5.1259994212679494E-3</v>
      </c>
      <c r="K183">
        <v>247.37717711498669</v>
      </c>
    </row>
    <row r="184" spans="1:11" x14ac:dyDescent="0.25">
      <c r="A184">
        <v>9</v>
      </c>
      <c r="B184">
        <f t="shared" si="98"/>
        <v>163.3145302152451</v>
      </c>
      <c r="C184">
        <f t="shared" si="99"/>
        <v>11.480673284682682</v>
      </c>
      <c r="D184">
        <f t="shared" si="100"/>
        <v>2.0409812531102314</v>
      </c>
      <c r="E184">
        <f t="shared" si="101"/>
        <v>0.60351332029396199</v>
      </c>
      <c r="F184">
        <f t="shared" si="102"/>
        <v>0.38072156953772085</v>
      </c>
      <c r="G184">
        <f t="shared" si="103"/>
        <v>0.10626265888892851</v>
      </c>
      <c r="H184">
        <f t="shared" si="104"/>
        <v>9.4939197309139106E-2</v>
      </c>
      <c r="I184">
        <f t="shared" si="105"/>
        <v>2.0207624818178199E-2</v>
      </c>
      <c r="J184">
        <f t="shared" si="106"/>
        <v>5.3852995298046494E-3</v>
      </c>
      <c r="K184">
        <v>248.15050391881752</v>
      </c>
    </row>
    <row r="185" spans="1:11" x14ac:dyDescent="0.25">
      <c r="A185">
        <v>10</v>
      </c>
      <c r="B185">
        <f t="shared" si="98"/>
        <v>168.98834247333068</v>
      </c>
      <c r="C185">
        <f t="shared" si="99"/>
        <v>12.183388514743502</v>
      </c>
      <c r="D185">
        <f t="shared" si="100"/>
        <v>2.2009792783376687</v>
      </c>
      <c r="E185">
        <f t="shared" si="101"/>
        <v>0.65744716095822453</v>
      </c>
      <c r="F185">
        <f t="shared" si="102"/>
        <v>0.41674356367085441</v>
      </c>
      <c r="G185">
        <f t="shared" si="103"/>
        <v>0.11769695621024109</v>
      </c>
      <c r="H185">
        <f t="shared" si="104"/>
        <v>0.10509498834090096</v>
      </c>
      <c r="I185">
        <f t="shared" si="105"/>
        <v>2.2714702123045351E-2</v>
      </c>
      <c r="J185">
        <f t="shared" si="106"/>
        <v>6.1273311133257661E-3</v>
      </c>
      <c r="K185">
        <v>250.19647974087741</v>
      </c>
    </row>
    <row r="186" spans="1:11" x14ac:dyDescent="0.25">
      <c r="A186">
        <v>11</v>
      </c>
      <c r="B186">
        <f t="shared" si="98"/>
        <v>184.54816047627938</v>
      </c>
      <c r="C186">
        <f t="shared" si="99"/>
        <v>14.200731521500114</v>
      </c>
      <c r="D186">
        <f t="shared" si="100"/>
        <v>2.673935249762478</v>
      </c>
      <c r="E186">
        <f t="shared" si="101"/>
        <v>0.81985344402537552</v>
      </c>
      <c r="F186">
        <f t="shared" si="102"/>
        <v>0.5261722558070262</v>
      </c>
      <c r="G186">
        <f t="shared" si="103"/>
        <v>0.15319244210348595</v>
      </c>
      <c r="H186">
        <f t="shared" si="104"/>
        <v>0.13658853102847701</v>
      </c>
      <c r="I186">
        <f t="shared" si="105"/>
        <v>3.0711710755068143E-2</v>
      </c>
      <c r="J186">
        <f t="shared" si="106"/>
        <v>8.5478995696471466E-3</v>
      </c>
      <c r="K186">
        <v>255.63234865572028</v>
      </c>
    </row>
    <row r="187" spans="1:11" x14ac:dyDescent="0.25">
      <c r="A187">
        <v>12</v>
      </c>
      <c r="B187">
        <f t="shared" si="98"/>
        <v>221.89091035028952</v>
      </c>
      <c r="C187">
        <f t="shared" si="99"/>
        <v>19.567071499304156</v>
      </c>
      <c r="D187">
        <f t="shared" si="100"/>
        <v>4.017982696429546</v>
      </c>
      <c r="E187">
        <f t="shared" si="101"/>
        <v>1.3011247935616868</v>
      </c>
      <c r="F187">
        <f t="shared" si="102"/>
        <v>0.85698645507464444</v>
      </c>
      <c r="G187">
        <f t="shared" si="103"/>
        <v>0.26590509645302757</v>
      </c>
      <c r="H187">
        <f t="shared" si="104"/>
        <v>0.2363550309577778</v>
      </c>
      <c r="I187">
        <f t="shared" si="105"/>
        <v>5.7725180720726008E-2</v>
      </c>
      <c r="J187">
        <f>L$5/100*EXP(5.372697*(1+L$8)*(1-(L$2+273.15)/$K187))</f>
        <v>1.7153585204263612E-2</v>
      </c>
      <c r="K187">
        <v>267.8052276474823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83.224975176434256</v>
      </c>
      <c r="C191">
        <f t="shared" ref="C191:J191" si="107">C176/($R30*10)</f>
        <v>5.7125452181858272</v>
      </c>
      <c r="D191">
        <f t="shared" si="107"/>
        <v>1.0002490440561453</v>
      </c>
      <c r="E191">
        <f t="shared" si="107"/>
        <v>0.29295462601918199</v>
      </c>
      <c r="F191">
        <f t="shared" si="107"/>
        <v>0.18397049258113476</v>
      </c>
      <c r="G191">
        <f t="shared" si="107"/>
        <v>5.0778460182556558E-2</v>
      </c>
      <c r="H191">
        <f t="shared" si="107"/>
        <v>4.5391954574766448E-2</v>
      </c>
      <c r="I191">
        <f t="shared" si="107"/>
        <v>9.5226691158678475E-3</v>
      </c>
      <c r="J191">
        <f t="shared" si="107"/>
        <v>2.5088397346905238E-3</v>
      </c>
    </row>
    <row r="192" spans="1:11" x14ac:dyDescent="0.25">
      <c r="A192">
        <v>2</v>
      </c>
      <c r="B192">
        <f t="shared" ref="B192:J192" si="108">B177/($R31*10)</f>
        <v>83.037166305426311</v>
      </c>
      <c r="C192">
        <f t="shared" si="108"/>
        <v>5.708585248170543</v>
      </c>
      <c r="D192">
        <f t="shared" si="108"/>
        <v>1.000551537487246</v>
      </c>
      <c r="E192">
        <f t="shared" si="108"/>
        <v>0.29322720951531656</v>
      </c>
      <c r="F192">
        <f t="shared" si="108"/>
        <v>0.18419654715102671</v>
      </c>
      <c r="G192">
        <f t="shared" si="108"/>
        <v>5.0878048072443588E-2</v>
      </c>
      <c r="H192">
        <f t="shared" si="108"/>
        <v>4.5479367628050923E-2</v>
      </c>
      <c r="I192">
        <f t="shared" si="108"/>
        <v>9.5500756970698722E-3</v>
      </c>
      <c r="J192">
        <f t="shared" si="108"/>
        <v>2.517953620953273E-3</v>
      </c>
    </row>
    <row r="193" spans="1:11" x14ac:dyDescent="0.25">
      <c r="A193">
        <v>3</v>
      </c>
      <c r="B193">
        <f t="shared" ref="B193:J193" si="109">B178/($R32*10)</f>
        <v>82.820376029493914</v>
      </c>
      <c r="C193">
        <f t="shared" si="109"/>
        <v>5.7010260393947538</v>
      </c>
      <c r="D193">
        <f t="shared" si="109"/>
        <v>1.0000462084621631</v>
      </c>
      <c r="E193">
        <f t="shared" si="109"/>
        <v>0.29323060755317937</v>
      </c>
      <c r="F193">
        <f t="shared" si="109"/>
        <v>0.18424387591125141</v>
      </c>
      <c r="G193">
        <f t="shared" si="109"/>
        <v>5.0921771761173885E-2</v>
      </c>
      <c r="H193">
        <f t="shared" si="109"/>
        <v>4.5517124563482184E-2</v>
      </c>
      <c r="I193">
        <f t="shared" si="109"/>
        <v>9.5654830774385274E-3</v>
      </c>
      <c r="J193">
        <f t="shared" si="109"/>
        <v>2.5235783322407552E-3</v>
      </c>
    </row>
    <row r="194" spans="1:11" x14ac:dyDescent="0.25">
      <c r="A194">
        <v>4</v>
      </c>
      <c r="B194">
        <f t="shared" ref="B194:J194" si="110">B179/($R33*10)</f>
        <v>82.627646367988902</v>
      </c>
      <c r="C194">
        <f t="shared" si="110"/>
        <v>5.6962144510433692</v>
      </c>
      <c r="D194">
        <f t="shared" si="110"/>
        <v>1.0001466260819305</v>
      </c>
      <c r="E194">
        <f t="shared" si="110"/>
        <v>0.29343473138180709</v>
      </c>
      <c r="F194">
        <f t="shared" si="110"/>
        <v>0.18442425918868449</v>
      </c>
      <c r="G194">
        <f t="shared" si="110"/>
        <v>5.1007002880061783E-2</v>
      </c>
      <c r="H194">
        <f t="shared" si="110"/>
        <v>4.5591777696449766E-2</v>
      </c>
      <c r="I194">
        <f t="shared" si="110"/>
        <v>9.5898108941548099E-3</v>
      </c>
      <c r="J194">
        <f t="shared" si="110"/>
        <v>2.5318027035516268E-3</v>
      </c>
    </row>
    <row r="195" spans="1:11" x14ac:dyDescent="0.25">
      <c r="A195">
        <v>5</v>
      </c>
      <c r="B195">
        <f t="shared" ref="B195:J195" si="111">B180/($R34*10)</f>
        <v>82.443913998779479</v>
      </c>
      <c r="C195">
        <f t="shared" si="111"/>
        <v>5.6923547751658106</v>
      </c>
      <c r="D195">
        <f t="shared" si="111"/>
        <v>1.0004536127307795</v>
      </c>
      <c r="E195">
        <f t="shared" si="111"/>
        <v>0.29370703339147392</v>
      </c>
      <c r="F195">
        <f t="shared" si="111"/>
        <v>0.18464979976255103</v>
      </c>
      <c r="G195">
        <f t="shared" si="111"/>
        <v>5.1106325499766299E-2</v>
      </c>
      <c r="H195">
        <f t="shared" si="111"/>
        <v>4.5678955880853002E-2</v>
      </c>
      <c r="I195">
        <f t="shared" si="111"/>
        <v>9.6171783271872049E-3</v>
      </c>
      <c r="J195">
        <f t="shared" si="111"/>
        <v>2.5409172886025335E-3</v>
      </c>
    </row>
    <row r="196" spans="1:11" x14ac:dyDescent="0.25">
      <c r="A196">
        <v>6</v>
      </c>
      <c r="B196">
        <f t="shared" ref="B196:J196" si="112">B181/($R35*10)</f>
        <v>82.284553819049805</v>
      </c>
      <c r="C196">
        <f t="shared" si="112"/>
        <v>5.6913024841454023</v>
      </c>
      <c r="D196">
        <f t="shared" si="112"/>
        <v>1.0013825584459184</v>
      </c>
      <c r="E196">
        <f t="shared" si="112"/>
        <v>0.29418604633154966</v>
      </c>
      <c r="F196">
        <f t="shared" si="112"/>
        <v>0.1850125523589693</v>
      </c>
      <c r="G196">
        <f t="shared" si="112"/>
        <v>5.1248596311672272E-2</v>
      </c>
      <c r="H196">
        <f t="shared" si="112"/>
        <v>4.5804304820085323E-2</v>
      </c>
      <c r="I196">
        <f t="shared" si="112"/>
        <v>9.6538138801295793E-3</v>
      </c>
      <c r="J196">
        <f t="shared" si="112"/>
        <v>2.5527418657597823E-3</v>
      </c>
    </row>
    <row r="197" spans="1:11" x14ac:dyDescent="0.25">
      <c r="A197">
        <v>7</v>
      </c>
      <c r="B197">
        <f t="shared" ref="B197:J197" si="113">B182/($R36*10)</f>
        <v>82.195449430202899</v>
      </c>
      <c r="C197">
        <f t="shared" si="113"/>
        <v>5.6986060781789032</v>
      </c>
      <c r="D197">
        <f t="shared" si="113"/>
        <v>1.0041775156998791</v>
      </c>
      <c r="E197">
        <f t="shared" si="113"/>
        <v>0.29528707483669009</v>
      </c>
      <c r="F197">
        <f t="shared" si="113"/>
        <v>0.18578861779574693</v>
      </c>
      <c r="G197">
        <f t="shared" si="113"/>
        <v>5.1520467790352673E-2</v>
      </c>
      <c r="H197">
        <f t="shared" si="113"/>
        <v>4.6044830433982248E-2</v>
      </c>
      <c r="I197">
        <f t="shared" si="113"/>
        <v>9.7184486981351098E-3</v>
      </c>
      <c r="J197">
        <f t="shared" si="113"/>
        <v>2.5727558254220631E-3</v>
      </c>
    </row>
    <row r="198" spans="1:11" x14ac:dyDescent="0.25">
      <c r="A198">
        <v>8</v>
      </c>
      <c r="B198">
        <f t="shared" ref="B198:J198" si="114">B183/($R37*10)</f>
        <v>82.312962006586275</v>
      </c>
      <c r="C198">
        <f t="shared" si="114"/>
        <v>5.7308306982934214</v>
      </c>
      <c r="D198">
        <f t="shared" si="114"/>
        <v>1.0125637087479702</v>
      </c>
      <c r="E198">
        <f t="shared" si="114"/>
        <v>0.29825606626568529</v>
      </c>
      <c r="F198">
        <f t="shared" si="114"/>
        <v>0.18780706359411739</v>
      </c>
      <c r="G198">
        <f t="shared" si="114"/>
        <v>5.2182710731749925E-2</v>
      </c>
      <c r="H198">
        <f t="shared" si="114"/>
        <v>4.663224860870701E-2</v>
      </c>
      <c r="I198">
        <f t="shared" si="114"/>
        <v>9.8676073435539063E-3</v>
      </c>
      <c r="J198">
        <f t="shared" si="114"/>
        <v>2.6175316193708686E-3</v>
      </c>
    </row>
    <row r="199" spans="1:11" x14ac:dyDescent="0.25">
      <c r="A199">
        <v>9</v>
      </c>
      <c r="B199">
        <f t="shared" ref="B199:J199" si="115">B184/($R38*10)</f>
        <v>83.041286550124653</v>
      </c>
      <c r="C199">
        <f t="shared" si="115"/>
        <v>5.8376304837369597</v>
      </c>
      <c r="D199">
        <f t="shared" si="115"/>
        <v>1.0377870778526603</v>
      </c>
      <c r="E199">
        <f t="shared" si="115"/>
        <v>0.30687117981048928</v>
      </c>
      <c r="F199">
        <f t="shared" si="115"/>
        <v>0.19358723874799372</v>
      </c>
      <c r="G199">
        <f t="shared" si="115"/>
        <v>5.4031860451997565E-2</v>
      </c>
      <c r="H199">
        <f t="shared" si="115"/>
        <v>4.8274168123291092E-2</v>
      </c>
      <c r="I199">
        <f t="shared" si="115"/>
        <v>1.0275063466870274E-2</v>
      </c>
      <c r="J199">
        <f t="shared" si="115"/>
        <v>2.7382878965108398E-3</v>
      </c>
    </row>
    <row r="200" spans="1:11" x14ac:dyDescent="0.25">
      <c r="A200">
        <v>10</v>
      </c>
      <c r="B200">
        <f t="shared" ref="B200:J200" si="116">B185/($R39*10)</f>
        <v>85.56371770801556</v>
      </c>
      <c r="C200">
        <f t="shared" si="116"/>
        <v>6.1688043112625355</v>
      </c>
      <c r="D200">
        <f t="shared" si="116"/>
        <v>1.1144198877659086</v>
      </c>
      <c r="E200">
        <f t="shared" si="116"/>
        <v>0.33288463845986066</v>
      </c>
      <c r="F200">
        <f t="shared" si="116"/>
        <v>0.21100939932701498</v>
      </c>
      <c r="G200">
        <f t="shared" si="116"/>
        <v>5.9593395549489184E-2</v>
      </c>
      <c r="H200">
        <f t="shared" si="116"/>
        <v>5.3212652324506837E-2</v>
      </c>
      <c r="I200">
        <f t="shared" si="116"/>
        <v>1.150111499901031E-2</v>
      </c>
      <c r="J200">
        <f t="shared" si="116"/>
        <v>3.1024461333295028E-3</v>
      </c>
    </row>
    <row r="201" spans="1:11" x14ac:dyDescent="0.25">
      <c r="A201">
        <v>11</v>
      </c>
      <c r="B201">
        <f t="shared" ref="B201:J201" si="117">B186/($R40*10)</f>
        <v>93.049492677115694</v>
      </c>
      <c r="C201">
        <f t="shared" si="117"/>
        <v>7.1600326999160266</v>
      </c>
      <c r="D201">
        <f t="shared" si="117"/>
        <v>1.3482026469390651</v>
      </c>
      <c r="E201">
        <f t="shared" si="117"/>
        <v>0.41337148438254245</v>
      </c>
      <c r="F201">
        <f t="shared" si="117"/>
        <v>0.26529693570102175</v>
      </c>
      <c r="G201">
        <f t="shared" si="117"/>
        <v>7.72398867748669E-2</v>
      </c>
      <c r="H201">
        <f t="shared" si="117"/>
        <v>6.8868166905114492E-2</v>
      </c>
      <c r="I201">
        <f t="shared" si="117"/>
        <v>1.548489617902596E-2</v>
      </c>
      <c r="J201">
        <f t="shared" si="117"/>
        <v>4.3098653292338576E-3</v>
      </c>
    </row>
    <row r="202" spans="1:11" x14ac:dyDescent="0.25">
      <c r="A202">
        <v>12</v>
      </c>
      <c r="B202">
        <f t="shared" ref="B202:J202" si="118">B187/($R41*10)</f>
        <v>110.94545517514476</v>
      </c>
      <c r="C202">
        <f t="shared" si="118"/>
        <v>9.7835357496520778</v>
      </c>
      <c r="D202">
        <f t="shared" si="118"/>
        <v>2.008991348214773</v>
      </c>
      <c r="E202">
        <f t="shared" si="118"/>
        <v>0.65056239678084338</v>
      </c>
      <c r="F202">
        <f t="shared" si="118"/>
        <v>0.42849322753732222</v>
      </c>
      <c r="G202">
        <f t="shared" si="118"/>
        <v>0.13295254822651378</v>
      </c>
      <c r="H202">
        <f t="shared" si="118"/>
        <v>0.1181775154788889</v>
      </c>
      <c r="I202">
        <f t="shared" si="118"/>
        <v>2.8862590360363004E-2</v>
      </c>
      <c r="J202">
        <f t="shared" si="118"/>
        <v>8.576792602131806E-3</v>
      </c>
    </row>
    <row r="204" spans="1:11" x14ac:dyDescent="0.25">
      <c r="B204" t="s">
        <v>82</v>
      </c>
    </row>
    <row r="205" spans="1:11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1" x14ac:dyDescent="0.25">
      <c r="A206">
        <v>1</v>
      </c>
      <c r="B206">
        <f>B191*B161</f>
        <v>0</v>
      </c>
      <c r="C206">
        <f t="shared" ref="C206:J206" si="119">C191*C161</f>
        <v>0</v>
      </c>
      <c r="D206">
        <f t="shared" si="119"/>
        <v>1.0002451048639045</v>
      </c>
      <c r="E206">
        <f t="shared" si="119"/>
        <v>0</v>
      </c>
      <c r="F206">
        <f t="shared" si="119"/>
        <v>7.2449154076090073E-7</v>
      </c>
      <c r="G206">
        <f t="shared" si="119"/>
        <v>5.1403755298144381E-12</v>
      </c>
      <c r="H206">
        <f t="shared" si="119"/>
        <v>1.1193099118998984E-12</v>
      </c>
      <c r="I206">
        <f t="shared" si="119"/>
        <v>0</v>
      </c>
      <c r="J206">
        <f t="shared" si="119"/>
        <v>0</v>
      </c>
      <c r="K206">
        <f>SUM(B206:J206)</f>
        <v>1.0002458293617049</v>
      </c>
    </row>
    <row r="207" spans="1:11" x14ac:dyDescent="0.25">
      <c r="A207">
        <v>2</v>
      </c>
      <c r="B207">
        <f t="shared" ref="B207:J207" si="120">B192*B162</f>
        <v>0</v>
      </c>
      <c r="C207">
        <f t="shared" si="120"/>
        <v>0</v>
      </c>
      <c r="D207">
        <f t="shared" si="120"/>
        <v>1.0005379177366649</v>
      </c>
      <c r="E207">
        <f t="shared" si="120"/>
        <v>0</v>
      </c>
      <c r="F207">
        <f t="shared" si="120"/>
        <v>2.5071196426424889E-6</v>
      </c>
      <c r="G207">
        <f t="shared" si="120"/>
        <v>4.509002421838123E-11</v>
      </c>
      <c r="H207">
        <f t="shared" si="120"/>
        <v>1.1175036957484293E-11</v>
      </c>
      <c r="I207">
        <f t="shared" si="120"/>
        <v>0</v>
      </c>
      <c r="J207">
        <f t="shared" si="120"/>
        <v>0</v>
      </c>
      <c r="K207">
        <f t="shared" ref="K207:K217" si="121">SUM(B207:J207)</f>
        <v>1.0005404249125724</v>
      </c>
    </row>
    <row r="208" spans="1:11" x14ac:dyDescent="0.25">
      <c r="A208">
        <v>3</v>
      </c>
      <c r="B208">
        <f t="shared" ref="B208:J208" si="122">B193*B163</f>
        <v>0</v>
      </c>
      <c r="C208">
        <f t="shared" si="122"/>
        <v>0</v>
      </c>
      <c r="D208">
        <f t="shared" si="122"/>
        <v>1.0000002223883901</v>
      </c>
      <c r="E208">
        <f t="shared" si="122"/>
        <v>0</v>
      </c>
      <c r="F208">
        <f t="shared" si="122"/>
        <v>8.4704558199408778E-6</v>
      </c>
      <c r="G208">
        <f t="shared" si="122"/>
        <v>3.7915466003230653E-10</v>
      </c>
      <c r="H208">
        <f t="shared" si="122"/>
        <v>1.0704894611464599E-10</v>
      </c>
      <c r="I208">
        <f t="shared" si="122"/>
        <v>0</v>
      </c>
      <c r="J208">
        <f t="shared" si="122"/>
        <v>0</v>
      </c>
      <c r="K208">
        <f t="shared" si="121"/>
        <v>1.0000086933304138</v>
      </c>
    </row>
    <row r="209" spans="1:11" x14ac:dyDescent="0.25">
      <c r="A209">
        <v>4</v>
      </c>
      <c r="B209">
        <f t="shared" ref="B209:J209" si="123">B194*B164</f>
        <v>0</v>
      </c>
      <c r="C209">
        <f t="shared" si="123"/>
        <v>0</v>
      </c>
      <c r="D209">
        <f t="shared" si="123"/>
        <v>0.99999466018878003</v>
      </c>
      <c r="E209">
        <f t="shared" si="123"/>
        <v>0</v>
      </c>
      <c r="F209">
        <f t="shared" si="123"/>
        <v>2.8007009711333759E-5</v>
      </c>
      <c r="G209">
        <f t="shared" si="123"/>
        <v>3.0661526238487009E-9</v>
      </c>
      <c r="H209">
        <f t="shared" si="123"/>
        <v>9.8701710127513063E-10</v>
      </c>
      <c r="I209">
        <f t="shared" si="123"/>
        <v>0</v>
      </c>
      <c r="J209">
        <f t="shared" si="123"/>
        <v>0</v>
      </c>
      <c r="K209">
        <f t="shared" si="121"/>
        <v>1.0000226712516611</v>
      </c>
    </row>
    <row r="210" spans="1:11" x14ac:dyDescent="0.25">
      <c r="A210">
        <v>5</v>
      </c>
      <c r="B210">
        <f t="shared" ref="B210:J210" si="124">B195*B165</f>
        <v>0</v>
      </c>
      <c r="C210">
        <f t="shared" si="124"/>
        <v>0</v>
      </c>
      <c r="D210">
        <f t="shared" si="124"/>
        <v>0.99996189264609558</v>
      </c>
      <c r="E210">
        <f t="shared" si="124"/>
        <v>0</v>
      </c>
      <c r="F210">
        <f t="shared" si="124"/>
        <v>9.0633213676527546E-5</v>
      </c>
      <c r="G210">
        <f t="shared" si="124"/>
        <v>2.3859564863027742E-8</v>
      </c>
      <c r="H210">
        <f t="shared" si="124"/>
        <v>8.7642592773508004E-9</v>
      </c>
      <c r="I210">
        <f t="shared" si="124"/>
        <v>0</v>
      </c>
      <c r="J210">
        <f t="shared" si="124"/>
        <v>0</v>
      </c>
      <c r="K210">
        <f t="shared" si="121"/>
        <v>1.0000525584835962</v>
      </c>
    </row>
    <row r="211" spans="1:11" x14ac:dyDescent="0.25">
      <c r="A211">
        <v>6</v>
      </c>
      <c r="B211">
        <f t="shared" ref="B211:J211" si="125">B196*B166</f>
        <v>0</v>
      </c>
      <c r="C211">
        <f t="shared" si="125"/>
        <v>0</v>
      </c>
      <c r="D211">
        <f t="shared" si="125"/>
        <v>0.99982269755546427</v>
      </c>
      <c r="E211">
        <f t="shared" si="125"/>
        <v>0</v>
      </c>
      <c r="F211">
        <f t="shared" si="125"/>
        <v>2.8725022729937671E-4</v>
      </c>
      <c r="G211">
        <f t="shared" si="125"/>
        <v>1.7840427855975915E-7</v>
      </c>
      <c r="H211">
        <f t="shared" si="125"/>
        <v>7.454779109918991E-8</v>
      </c>
      <c r="I211">
        <f t="shared" si="125"/>
        <v>0</v>
      </c>
      <c r="J211">
        <f t="shared" si="125"/>
        <v>0</v>
      </c>
      <c r="K211">
        <f t="shared" si="121"/>
        <v>1.0001102007348333</v>
      </c>
    </row>
    <row r="212" spans="1:11" x14ac:dyDescent="0.25">
      <c r="A212">
        <v>7</v>
      </c>
      <c r="B212">
        <f t="shared" ref="B212:J212" si="126">B197*B167</f>
        <v>0</v>
      </c>
      <c r="C212">
        <f t="shared" si="126"/>
        <v>0</v>
      </c>
      <c r="D212">
        <f t="shared" si="126"/>
        <v>0.99931690138635731</v>
      </c>
      <c r="E212">
        <f t="shared" si="126"/>
        <v>0</v>
      </c>
      <c r="F212">
        <f t="shared" si="126"/>
        <v>8.92185535330154E-4</v>
      </c>
      <c r="G212">
        <f t="shared" si="126"/>
        <v>1.285850050380431E-6</v>
      </c>
      <c r="H212">
        <f t="shared" si="126"/>
        <v>6.1154679826600913E-7</v>
      </c>
      <c r="I212">
        <f t="shared" si="126"/>
        <v>0</v>
      </c>
      <c r="J212">
        <f t="shared" si="126"/>
        <v>0</v>
      </c>
      <c r="K212">
        <f t="shared" si="121"/>
        <v>1.0002109843185363</v>
      </c>
    </row>
    <row r="213" spans="1:11" x14ac:dyDescent="0.25">
      <c r="A213">
        <v>8</v>
      </c>
      <c r="B213">
        <f t="shared" ref="B213:J213" si="127">B198*B168</f>
        <v>0</v>
      </c>
      <c r="C213">
        <f t="shared" si="127"/>
        <v>0</v>
      </c>
      <c r="D213">
        <f t="shared" si="127"/>
        <v>0.99763684695233767</v>
      </c>
      <c r="E213">
        <f t="shared" si="127"/>
        <v>0</v>
      </c>
      <c r="F213">
        <f t="shared" si="127"/>
        <v>2.716927921186415E-3</v>
      </c>
      <c r="G213">
        <f t="shared" si="127"/>
        <v>8.9388701873698625E-6</v>
      </c>
      <c r="H213">
        <f t="shared" si="127"/>
        <v>4.8386462823787471E-6</v>
      </c>
      <c r="I213">
        <f t="shared" si="127"/>
        <v>0</v>
      </c>
      <c r="J213">
        <f t="shared" si="127"/>
        <v>0</v>
      </c>
      <c r="K213">
        <f t="shared" si="121"/>
        <v>1.0003675523899938</v>
      </c>
    </row>
    <row r="214" spans="1:11" x14ac:dyDescent="0.25">
      <c r="A214">
        <v>9</v>
      </c>
      <c r="B214">
        <f t="shared" ref="B214:J214" si="128">B199*B169</f>
        <v>0</v>
      </c>
      <c r="C214">
        <f t="shared" si="128"/>
        <v>0</v>
      </c>
      <c r="D214">
        <f t="shared" si="128"/>
        <v>0.99235421640111465</v>
      </c>
      <c r="E214">
        <f t="shared" si="128"/>
        <v>0</v>
      </c>
      <c r="F214">
        <f t="shared" si="128"/>
        <v>8.1121869787120892E-3</v>
      </c>
      <c r="G214">
        <f t="shared" si="128"/>
        <v>5.9950798059485968E-5</v>
      </c>
      <c r="H214">
        <f t="shared" si="128"/>
        <v>3.6905432429740575E-5</v>
      </c>
      <c r="I214">
        <f t="shared" si="128"/>
        <v>0</v>
      </c>
      <c r="J214">
        <f t="shared" si="128"/>
        <v>0</v>
      </c>
      <c r="K214">
        <f t="shared" si="121"/>
        <v>1.000563259610316</v>
      </c>
    </row>
    <row r="215" spans="1:11" x14ac:dyDescent="0.25">
      <c r="A215">
        <v>10</v>
      </c>
      <c r="B215">
        <f t="shared" ref="B215:J215" si="129">B200*B170</f>
        <v>0</v>
      </c>
      <c r="C215">
        <f t="shared" si="129"/>
        <v>0</v>
      </c>
      <c r="D215">
        <f t="shared" si="129"/>
        <v>0.97631658767149876</v>
      </c>
      <c r="E215">
        <f t="shared" si="129"/>
        <v>0</v>
      </c>
      <c r="F215">
        <f t="shared" si="129"/>
        <v>2.3703008688739174E-2</v>
      </c>
      <c r="G215">
        <f t="shared" si="129"/>
        <v>3.875782830592636E-4</v>
      </c>
      <c r="H215">
        <f t="shared" si="129"/>
        <v>2.7078295840123024E-4</v>
      </c>
      <c r="I215">
        <f t="shared" si="129"/>
        <v>0</v>
      </c>
      <c r="J215">
        <f t="shared" si="129"/>
        <v>0</v>
      </c>
      <c r="K215">
        <f t="shared" si="121"/>
        <v>1.0006779576016984</v>
      </c>
    </row>
    <row r="216" spans="1:11" x14ac:dyDescent="0.25">
      <c r="A216">
        <v>11</v>
      </c>
      <c r="B216">
        <f t="shared" ref="B216:J216" si="130">B201*B171</f>
        <v>0</v>
      </c>
      <c r="C216">
        <f t="shared" si="130"/>
        <v>0</v>
      </c>
      <c r="D216">
        <f t="shared" si="130"/>
        <v>0.92925062225560384</v>
      </c>
      <c r="E216">
        <f t="shared" si="130"/>
        <v>0</v>
      </c>
      <c r="F216">
        <f t="shared" si="130"/>
        <v>6.6938234159973964E-2</v>
      </c>
      <c r="G216">
        <f t="shared" si="130"/>
        <v>2.3933030194400549E-3</v>
      </c>
      <c r="H216">
        <f t="shared" si="130"/>
        <v>1.890351376058317E-3</v>
      </c>
      <c r="I216">
        <f t="shared" si="130"/>
        <v>0</v>
      </c>
      <c r="J216">
        <f t="shared" si="130"/>
        <v>0</v>
      </c>
      <c r="K216">
        <f t="shared" si="121"/>
        <v>1.0004725108110764</v>
      </c>
    </row>
    <row r="217" spans="1:11" x14ac:dyDescent="0.25">
      <c r="A217">
        <v>12</v>
      </c>
      <c r="B217">
        <f t="shared" ref="B217:J217" si="131">B202*B172</f>
        <v>0</v>
      </c>
      <c r="C217">
        <f t="shared" si="131"/>
        <v>0</v>
      </c>
      <c r="D217">
        <f>D202*D172</f>
        <v>0.80359828220509699</v>
      </c>
      <c r="E217">
        <f t="shared" si="131"/>
        <v>0</v>
      </c>
      <c r="F217">
        <f t="shared" si="131"/>
        <v>0.17139704323774108</v>
      </c>
      <c r="G217">
        <f t="shared" si="131"/>
        <v>1.3295235590598101E-2</v>
      </c>
      <c r="H217">
        <f t="shared" si="131"/>
        <v>1.1817734453093946E-2</v>
      </c>
      <c r="I217">
        <f t="shared" si="131"/>
        <v>0</v>
      </c>
      <c r="J217">
        <f t="shared" si="131"/>
        <v>0</v>
      </c>
      <c r="K217">
        <f t="shared" si="121"/>
        <v>1.0001082954865301</v>
      </c>
    </row>
  </sheetData>
  <pageMargins left="0.7" right="0.7" top="0.75" bottom="0.75" header="0.3" footer="0.3"/>
  <pageSetup paperSize="9" orientation="portrait" horizontalDpi="300" verticalDpi="3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AZ240"/>
  <sheetViews>
    <sheetView workbookViewId="0">
      <selection activeCell="D5" sqref="D5:L5"/>
    </sheetView>
  </sheetViews>
  <sheetFormatPr defaultRowHeight="15" x14ac:dyDescent="0.25"/>
  <cols>
    <col min="3" max="5" width="19.7109375" bestFit="1" customWidth="1"/>
    <col min="6" max="6" width="18.42578125" bestFit="1" customWidth="1"/>
    <col min="7" max="13" width="19.7109375" bestFit="1" customWidth="1"/>
    <col min="14" max="15" width="13.28515625" bestFit="1" customWidth="1"/>
    <col min="16" max="16" width="22.28515625" bestFit="1" customWidth="1"/>
    <col min="21" max="21" width="13" bestFit="1" customWidth="1"/>
    <col min="22" max="22" width="12" bestFit="1" customWidth="1"/>
  </cols>
  <sheetData>
    <row r="1" spans="2:52" x14ac:dyDescent="0.25">
      <c r="D1" t="s">
        <v>0</v>
      </c>
      <c r="I1" s="9">
        <v>196.5</v>
      </c>
      <c r="J1" s="9">
        <v>187.2</v>
      </c>
    </row>
    <row r="2" spans="2:52" x14ac:dyDescent="0.25">
      <c r="D2">
        <v>-82.45</v>
      </c>
      <c r="E2">
        <v>32.28</v>
      </c>
      <c r="F2" s="9">
        <v>96.75</v>
      </c>
      <c r="G2">
        <v>134.9</v>
      </c>
      <c r="H2" s="9">
        <v>152</v>
      </c>
      <c r="I2" s="9">
        <v>187.2</v>
      </c>
      <c r="J2" s="9">
        <v>196.5</v>
      </c>
      <c r="K2">
        <v>234.7</v>
      </c>
      <c r="L2">
        <v>267</v>
      </c>
    </row>
    <row r="3" spans="2:52" x14ac:dyDescent="0.25">
      <c r="D3">
        <f>D2+273.15</f>
        <v>190.7</v>
      </c>
      <c r="E3">
        <f t="shared" ref="E3:L3" si="0">E2+273.15</f>
        <v>305.42999999999995</v>
      </c>
      <c r="F3">
        <f t="shared" si="0"/>
        <v>369.9</v>
      </c>
      <c r="G3">
        <f t="shared" si="0"/>
        <v>408.04999999999995</v>
      </c>
      <c r="H3">
        <f t="shared" si="0"/>
        <v>425.15</v>
      </c>
      <c r="I3" s="10">
        <f t="shared" si="0"/>
        <v>460.34999999999997</v>
      </c>
      <c r="J3" s="10">
        <f t="shared" si="0"/>
        <v>469.65</v>
      </c>
      <c r="K3">
        <f t="shared" si="0"/>
        <v>507.84999999999997</v>
      </c>
      <c r="L3">
        <f t="shared" si="0"/>
        <v>540.15</v>
      </c>
    </row>
    <row r="4" spans="2:52" x14ac:dyDescent="0.25">
      <c r="D4" t="s">
        <v>1</v>
      </c>
    </row>
    <row r="5" spans="2:52" x14ac:dyDescent="0.25">
      <c r="D5">
        <v>4641</v>
      </c>
      <c r="E5">
        <v>4484</v>
      </c>
      <c r="F5">
        <v>4257</v>
      </c>
      <c r="G5">
        <v>3648</v>
      </c>
      <c r="H5">
        <v>3797</v>
      </c>
      <c r="I5">
        <v>3375</v>
      </c>
      <c r="J5">
        <v>3334</v>
      </c>
      <c r="K5">
        <v>3032</v>
      </c>
      <c r="L5">
        <v>2737</v>
      </c>
    </row>
    <row r="6" spans="2:52" x14ac:dyDescent="0.25">
      <c r="D6">
        <f>D5/100</f>
        <v>46.41</v>
      </c>
      <c r="E6">
        <f t="shared" ref="E6:L6" si="1">E5/100</f>
        <v>44.84</v>
      </c>
      <c r="F6">
        <f t="shared" si="1"/>
        <v>42.57</v>
      </c>
      <c r="G6">
        <f t="shared" si="1"/>
        <v>36.479999999999997</v>
      </c>
      <c r="H6">
        <f t="shared" si="1"/>
        <v>37.97</v>
      </c>
      <c r="I6" s="10">
        <f t="shared" si="1"/>
        <v>33.75</v>
      </c>
      <c r="J6" s="10">
        <f t="shared" si="1"/>
        <v>33.340000000000003</v>
      </c>
      <c r="K6">
        <f t="shared" si="1"/>
        <v>30.32</v>
      </c>
      <c r="L6">
        <f t="shared" si="1"/>
        <v>27.37</v>
      </c>
    </row>
    <row r="7" spans="2:52" x14ac:dyDescent="0.25">
      <c r="D7" t="s">
        <v>2</v>
      </c>
    </row>
    <row r="8" spans="2:52" x14ac:dyDescent="0.25">
      <c r="D8">
        <v>1.15E-2</v>
      </c>
      <c r="E8">
        <v>9.8599999999999993E-2</v>
      </c>
      <c r="F8">
        <v>0.15240000000000001</v>
      </c>
      <c r="G8">
        <v>0.18479999999999999</v>
      </c>
      <c r="H8">
        <v>0.20100000000000001</v>
      </c>
      <c r="I8" s="10">
        <v>0.25390000000000001</v>
      </c>
      <c r="J8" s="10">
        <v>0.22220000000000001</v>
      </c>
      <c r="K8">
        <v>0.30070000000000002</v>
      </c>
      <c r="L8">
        <v>0.3498</v>
      </c>
    </row>
    <row r="9" spans="2:52" x14ac:dyDescent="0.25">
      <c r="B9" t="s">
        <v>3</v>
      </c>
      <c r="C9">
        <v>0.19</v>
      </c>
    </row>
    <row r="10" spans="2:52" x14ac:dyDescent="0.25">
      <c r="B10" t="s">
        <v>4</v>
      </c>
      <c r="C10">
        <f>100-273.15</f>
        <v>-173.14999999999998</v>
      </c>
    </row>
    <row r="11" spans="2:52" x14ac:dyDescent="0.25">
      <c r="B11" t="s">
        <v>5</v>
      </c>
      <c r="C11">
        <v>1</v>
      </c>
    </row>
    <row r="12" spans="2:52" x14ac:dyDescent="0.25">
      <c r="B12" t="s">
        <v>12</v>
      </c>
      <c r="L12" t="s">
        <v>3</v>
      </c>
      <c r="M12" t="s">
        <v>7</v>
      </c>
      <c r="W12" t="s">
        <v>8</v>
      </c>
      <c r="AG12" t="s">
        <v>9</v>
      </c>
      <c r="AQ12" t="s">
        <v>11</v>
      </c>
      <c r="AZ12" t="s">
        <v>10</v>
      </c>
    </row>
    <row r="13" spans="2:52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2:52" x14ac:dyDescent="0.25">
      <c r="B14">
        <v>120.08299512547008</v>
      </c>
      <c r="C14">
        <v>199.45918575318748</v>
      </c>
      <c r="D14">
        <v>246.91260996337397</v>
      </c>
      <c r="E14">
        <v>278.6678492344717</v>
      </c>
      <c r="F14">
        <v>290.35436929241092</v>
      </c>
      <c r="G14">
        <v>329.07721544298772</v>
      </c>
      <c r="H14">
        <v>320.51290433459616</v>
      </c>
      <c r="I14">
        <v>363.69552600895088</v>
      </c>
      <c r="J14">
        <v>394.88078744909257</v>
      </c>
      <c r="L14">
        <v>0.19500000000000001</v>
      </c>
      <c r="M14">
        <f>D$5/100*EXP(5.372697*(1+D$8)*(1-(D$2+273.15)/B23))</f>
        <v>1.9500004584928041</v>
      </c>
      <c r="N14">
        <f t="shared" ref="N14:U14" si="2">E$5/100*EXP(5.372697*(1+E$8)*(1-(E$2+273.15)/C23))</f>
        <v>1.9500000954952337</v>
      </c>
      <c r="O14">
        <f t="shared" si="2"/>
        <v>1.9500001099326083</v>
      </c>
      <c r="P14">
        <f t="shared" si="2"/>
        <v>1.9500003462481121</v>
      </c>
      <c r="Q14">
        <f t="shared" si="2"/>
        <v>1.9500001333690886</v>
      </c>
      <c r="R14">
        <f t="shared" si="2"/>
        <v>1.9500002885564027</v>
      </c>
      <c r="S14">
        <f t="shared" si="2"/>
        <v>1.9500002527227354</v>
      </c>
      <c r="T14">
        <f t="shared" si="2"/>
        <v>1.9500002064996673</v>
      </c>
      <c r="U14">
        <f t="shared" si="2"/>
        <v>1.9500002597056791</v>
      </c>
      <c r="W14">
        <f>M14/($L14*10)</f>
        <v>1.0000002351245147</v>
      </c>
      <c r="X14">
        <f t="shared" ref="X14:AE22" si="3">N14/($L14*10)</f>
        <v>1.0000000489719145</v>
      </c>
      <c r="Y14">
        <f t="shared" si="3"/>
        <v>1.0000000563756966</v>
      </c>
      <c r="Z14">
        <f t="shared" si="3"/>
        <v>1.0000001775631344</v>
      </c>
      <c r="AA14">
        <f t="shared" si="3"/>
        <v>1.0000000683944044</v>
      </c>
      <c r="AB14">
        <f t="shared" si="3"/>
        <v>1.0000001479776424</v>
      </c>
      <c r="AC14">
        <f t="shared" si="3"/>
        <v>1.0000001296014027</v>
      </c>
      <c r="AD14">
        <f t="shared" si="3"/>
        <v>1.0000001058972652</v>
      </c>
      <c r="AE14">
        <f t="shared" si="3"/>
        <v>1.0000001331823996</v>
      </c>
    </row>
    <row r="15" spans="2:52" x14ac:dyDescent="0.25">
      <c r="B15">
        <v>120.14992239542492</v>
      </c>
      <c r="C15">
        <v>199.00303959197416</v>
      </c>
      <c r="D15">
        <v>246.36300639552184</v>
      </c>
      <c r="E15">
        <v>278.82581033140019</v>
      </c>
      <c r="F15">
        <v>290.51763554884178</v>
      </c>
      <c r="G15">
        <v>329.25662932723299</v>
      </c>
      <c r="H15">
        <v>320.67510414400516</v>
      </c>
      <c r="I15">
        <v>363.85053850856582</v>
      </c>
      <c r="J15">
        <v>395.07006217576202</v>
      </c>
      <c r="L15">
        <v>1.38</v>
      </c>
      <c r="M15">
        <f t="shared" ref="M15:U22" si="4">D$5/100*EXP(5.372697*(1+D$8)*(1-(D$2+273.15)/B15))</f>
        <v>1.9088005021908905</v>
      </c>
      <c r="N15">
        <f t="shared" si="4"/>
        <v>1.9087890839605357</v>
      </c>
      <c r="O15">
        <f t="shared" si="4"/>
        <v>1.9087865508471378</v>
      </c>
      <c r="P15">
        <f t="shared" si="4"/>
        <v>1.909012397542337</v>
      </c>
      <c r="Q15">
        <f t="shared" si="4"/>
        <v>1.9088732061830858</v>
      </c>
      <c r="R15">
        <f t="shared" si="4"/>
        <v>2.3087744294108345</v>
      </c>
      <c r="S15">
        <f t="shared" si="4"/>
        <v>1.5780304010209958</v>
      </c>
      <c r="T15">
        <f t="shared" si="4"/>
        <v>1.9080716704463603</v>
      </c>
      <c r="U15">
        <f t="shared" si="4"/>
        <v>1.9084689045661296</v>
      </c>
      <c r="W15">
        <f t="shared" ref="W15:W21" si="5">M15/($L15*10)</f>
        <v>0.13831887697035439</v>
      </c>
      <c r="X15">
        <f t="shared" si="3"/>
        <v>0.13831804956235766</v>
      </c>
      <c r="Y15">
        <f t="shared" si="3"/>
        <v>0.13831786600341578</v>
      </c>
      <c r="Z15">
        <f t="shared" si="3"/>
        <v>0.13833423170596645</v>
      </c>
      <c r="AA15">
        <f t="shared" si="3"/>
        <v>0.13832414537558593</v>
      </c>
      <c r="AB15">
        <f t="shared" si="3"/>
        <v>0.16730249488484308</v>
      </c>
      <c r="AC15">
        <f t="shared" si="3"/>
        <v>0.11435002905949246</v>
      </c>
      <c r="AD15">
        <f t="shared" si="3"/>
        <v>0.13826606307582323</v>
      </c>
      <c r="AE15">
        <f t="shared" si="3"/>
        <v>0.13829484815696594</v>
      </c>
    </row>
    <row r="16" spans="2:52" x14ac:dyDescent="0.25">
      <c r="B16">
        <v>120.21242415606162</v>
      </c>
      <c r="C16">
        <v>199.11006926881834</v>
      </c>
      <c r="D16">
        <v>246.4956042892052</v>
      </c>
      <c r="E16">
        <v>278.95431763212059</v>
      </c>
      <c r="F16">
        <v>290.64988464415325</v>
      </c>
      <c r="G16">
        <v>329.39741820713704</v>
      </c>
      <c r="H16">
        <v>320.83682110966231</v>
      </c>
      <c r="I16">
        <v>364.05069037962926</v>
      </c>
      <c r="J16">
        <v>395.26242267253446</v>
      </c>
      <c r="L16">
        <v>1.38</v>
      </c>
      <c r="M16">
        <f t="shared" si="4"/>
        <v>1.9173800236310257</v>
      </c>
      <c r="N16">
        <f t="shared" si="4"/>
        <v>1.9181068266303187</v>
      </c>
      <c r="O16">
        <f t="shared" si="4"/>
        <v>1.9183557499422972</v>
      </c>
      <c r="P16">
        <f t="shared" si="4"/>
        <v>1.9172225929499973</v>
      </c>
      <c r="Q16">
        <f t="shared" si="4"/>
        <v>1.9170925663271337</v>
      </c>
      <c r="R16">
        <f t="shared" si="4"/>
        <v>2.3180879318297918</v>
      </c>
      <c r="S16">
        <f t="shared" si="4"/>
        <v>1.5856984255795517</v>
      </c>
      <c r="T16">
        <f t="shared" si="4"/>
        <v>1.9183314825752282</v>
      </c>
      <c r="U16">
        <f t="shared" si="4"/>
        <v>1.9177002653279265</v>
      </c>
      <c r="W16">
        <f t="shared" si="5"/>
        <v>0.1389405814225381</v>
      </c>
      <c r="X16">
        <f t="shared" si="3"/>
        <v>0.13899324830654486</v>
      </c>
      <c r="Y16">
        <f t="shared" si="3"/>
        <v>0.1390112862277027</v>
      </c>
      <c r="Z16">
        <f t="shared" si="3"/>
        <v>0.13892917340217373</v>
      </c>
      <c r="AA16">
        <f t="shared" si="3"/>
        <v>0.13891975118312563</v>
      </c>
      <c r="AB16">
        <f t="shared" si="3"/>
        <v>0.16797738636447768</v>
      </c>
      <c r="AC16">
        <f t="shared" si="3"/>
        <v>0.114905683013011</v>
      </c>
      <c r="AD16">
        <f t="shared" si="3"/>
        <v>0.13900952772284264</v>
      </c>
      <c r="AE16">
        <f t="shared" si="3"/>
        <v>0.13896378734260337</v>
      </c>
    </row>
    <row r="17" spans="1:31" x14ac:dyDescent="0.25">
      <c r="B17">
        <v>120.27713867135736</v>
      </c>
      <c r="C17">
        <v>199.21416744326149</v>
      </c>
      <c r="D17">
        <v>246.62120595556141</v>
      </c>
      <c r="E17">
        <v>279.09671514620737</v>
      </c>
      <c r="F17">
        <v>290.79672041341837</v>
      </c>
      <c r="G17">
        <v>329.55624989836815</v>
      </c>
      <c r="H17">
        <v>320.99786902840884</v>
      </c>
      <c r="I17">
        <v>364.22727097929283</v>
      </c>
      <c r="J17">
        <v>395.45205756295542</v>
      </c>
      <c r="L17">
        <v>1.38</v>
      </c>
      <c r="M17">
        <f t="shared" si="4"/>
        <v>1.9262944625827341</v>
      </c>
      <c r="N17">
        <f t="shared" si="4"/>
        <v>1.9272033171777705</v>
      </c>
      <c r="O17">
        <f t="shared" si="4"/>
        <v>1.9274547319764304</v>
      </c>
      <c r="P17">
        <f t="shared" si="4"/>
        <v>1.9263525752930006</v>
      </c>
      <c r="Q17">
        <f t="shared" si="4"/>
        <v>1.9262511464856826</v>
      </c>
      <c r="R17">
        <f t="shared" si="4"/>
        <v>2.3286305003422183</v>
      </c>
      <c r="S17">
        <f t="shared" si="4"/>
        <v>1.5933640217952776</v>
      </c>
      <c r="T17">
        <f t="shared" si="4"/>
        <v>1.9274193913220778</v>
      </c>
      <c r="U17">
        <f t="shared" si="4"/>
        <v>1.9268356774150894</v>
      </c>
      <c r="W17">
        <f t="shared" si="5"/>
        <v>0.13958655525961841</v>
      </c>
      <c r="X17">
        <f t="shared" si="3"/>
        <v>0.13965241428824424</v>
      </c>
      <c r="Y17">
        <f t="shared" si="3"/>
        <v>0.13967063275191524</v>
      </c>
      <c r="Z17">
        <f t="shared" si="3"/>
        <v>0.13959076632557976</v>
      </c>
      <c r="AA17">
        <f t="shared" si="3"/>
        <v>0.139583416412006</v>
      </c>
      <c r="AB17">
        <f t="shared" si="3"/>
        <v>0.16874134060450857</v>
      </c>
      <c r="AC17">
        <f t="shared" si="3"/>
        <v>0.11546116099965781</v>
      </c>
      <c r="AD17">
        <f t="shared" si="3"/>
        <v>0.13966807183493318</v>
      </c>
      <c r="AE17">
        <f t="shared" si="3"/>
        <v>0.13962577372573112</v>
      </c>
    </row>
    <row r="18" spans="1:31" x14ac:dyDescent="0.25">
      <c r="B18">
        <v>120.34185318665313</v>
      </c>
      <c r="C18">
        <v>199.31787975370608</v>
      </c>
      <c r="D18">
        <v>246.74634619301094</v>
      </c>
      <c r="E18">
        <v>279.23856220916014</v>
      </c>
      <c r="F18">
        <v>290.94295187942788</v>
      </c>
      <c r="G18">
        <v>329.74975019589652</v>
      </c>
      <c r="H18">
        <v>321.15831662322444</v>
      </c>
      <c r="I18">
        <v>364.40319152134009</v>
      </c>
      <c r="J18">
        <v>395.64091621931493</v>
      </c>
      <c r="L18">
        <v>1.38</v>
      </c>
      <c r="M18">
        <f t="shared" si="4"/>
        <v>1.9352406927797805</v>
      </c>
      <c r="N18">
        <f t="shared" si="4"/>
        <v>1.9362994731272736</v>
      </c>
      <c r="O18">
        <f t="shared" si="4"/>
        <v>1.9365539285956583</v>
      </c>
      <c r="P18">
        <f t="shared" si="4"/>
        <v>1.9354811668183698</v>
      </c>
      <c r="Q18">
        <f t="shared" si="4"/>
        <v>1.9354062648068568</v>
      </c>
      <c r="R18">
        <f t="shared" si="4"/>
        <v>2.3415252011251346</v>
      </c>
      <c r="S18">
        <f t="shared" si="4"/>
        <v>1.6010301931961304</v>
      </c>
      <c r="T18">
        <f t="shared" si="4"/>
        <v>1.9365073208867192</v>
      </c>
      <c r="U18">
        <f t="shared" si="4"/>
        <v>1.9359681812178968</v>
      </c>
      <c r="W18">
        <f t="shared" si="5"/>
        <v>0.14023483281012902</v>
      </c>
      <c r="X18">
        <f t="shared" si="3"/>
        <v>0.14031155602371548</v>
      </c>
      <c r="Y18">
        <f t="shared" si="3"/>
        <v>0.14032999482577235</v>
      </c>
      <c r="Z18">
        <f t="shared" si="3"/>
        <v>0.14025225846509928</v>
      </c>
      <c r="AA18">
        <f t="shared" si="3"/>
        <v>0.14024683078310557</v>
      </c>
      <c r="AB18">
        <f t="shared" si="3"/>
        <v>0.1696757392119663</v>
      </c>
      <c r="AC18">
        <f t="shared" si="3"/>
        <v>0.11601668066638626</v>
      </c>
      <c r="AD18">
        <f t="shared" si="3"/>
        <v>0.14032661745555938</v>
      </c>
      <c r="AE18">
        <f t="shared" si="3"/>
        <v>0.14028754936361573</v>
      </c>
    </row>
    <row r="19" spans="1:31" s="2" customFormat="1" x14ac:dyDescent="0.25">
      <c r="B19" s="3">
        <v>155.88554859793237</v>
      </c>
      <c r="C19" s="3">
        <v>254.60334515030834</v>
      </c>
      <c r="D19" s="3">
        <v>312.92273714350978</v>
      </c>
      <c r="E19" s="3">
        <v>354.00543338205836</v>
      </c>
      <c r="F19" s="3">
        <v>367.46948143891723</v>
      </c>
      <c r="G19" s="3">
        <v>406.35593035325365</v>
      </c>
      <c r="H19" s="3">
        <v>414.01902571391923</v>
      </c>
      <c r="I19" s="3">
        <v>456.48647546148504</v>
      </c>
      <c r="J19" s="3">
        <v>493.54615820999635</v>
      </c>
      <c r="L19">
        <v>1.38</v>
      </c>
      <c r="M19" s="2">
        <f t="shared" si="4"/>
        <v>13.788202298430203</v>
      </c>
      <c r="N19" s="2">
        <f t="shared" si="4"/>
        <v>13.80169119598054</v>
      </c>
      <c r="O19" s="2">
        <f>F$5/100*EXP(5.372697*(1+F$8)*(1-(F$2+273.15)/D19))</f>
        <v>13.787969391329069</v>
      </c>
      <c r="P19" s="2">
        <f t="shared" si="4"/>
        <v>13.803998882060073</v>
      </c>
      <c r="Q19" s="2">
        <f t="shared" si="4"/>
        <v>13.790097990761103</v>
      </c>
      <c r="R19" s="2">
        <f t="shared" si="4"/>
        <v>13.788469431157342</v>
      </c>
      <c r="S19" s="2">
        <f t="shared" si="4"/>
        <v>13.796679960883269</v>
      </c>
      <c r="T19" s="2">
        <f t="shared" si="4"/>
        <v>13.811379689656405</v>
      </c>
      <c r="U19" s="2">
        <f t="shared" si="4"/>
        <v>13.799884100091569</v>
      </c>
      <c r="W19" s="2">
        <f t="shared" si="5"/>
        <v>0.9991450940891452</v>
      </c>
      <c r="X19" s="2">
        <f t="shared" si="3"/>
        <v>1.0001225504333726</v>
      </c>
      <c r="Y19" s="2">
        <f>O19/($L19*10)</f>
        <v>0.99912821676297614</v>
      </c>
      <c r="Z19" s="2">
        <f t="shared" si="3"/>
        <v>1.0002897740623242</v>
      </c>
      <c r="AA19" s="2">
        <f t="shared" si="3"/>
        <v>0.99928246309863067</v>
      </c>
      <c r="AB19" s="2">
        <f t="shared" si="3"/>
        <v>0.99916445153314082</v>
      </c>
      <c r="AC19" s="2">
        <f t="shared" si="3"/>
        <v>0.99975941745530938</v>
      </c>
      <c r="AD19" s="2">
        <f t="shared" si="3"/>
        <v>1.0008246151924933</v>
      </c>
      <c r="AE19" s="2">
        <f t="shared" si="3"/>
        <v>0.99999160145591093</v>
      </c>
    </row>
    <row r="20" spans="1:31" x14ac:dyDescent="0.25">
      <c r="B20">
        <v>120.47128221724466</v>
      </c>
      <c r="C20">
        <v>199.52416054548428</v>
      </c>
      <c r="D20">
        <v>246.99525801981241</v>
      </c>
      <c r="E20">
        <v>279.52062646665479</v>
      </c>
      <c r="F20">
        <v>291.2336317884712</v>
      </c>
      <c r="G20">
        <v>330.07113224485727</v>
      </c>
      <c r="H20">
        <v>321.47743034778023</v>
      </c>
      <c r="I20">
        <v>364.75307496919675</v>
      </c>
      <c r="J20">
        <v>396.01634075156835</v>
      </c>
      <c r="L20">
        <v>1.38</v>
      </c>
      <c r="M20">
        <f t="shared" si="4"/>
        <v>1.9532288222295673</v>
      </c>
      <c r="N20">
        <f t="shared" si="4"/>
        <v>1.9544908403096652</v>
      </c>
      <c r="O20">
        <f t="shared" si="4"/>
        <v>1.9547529668315435</v>
      </c>
      <c r="P20">
        <f t="shared" si="4"/>
        <v>1.9537343412277306</v>
      </c>
      <c r="Q20">
        <f t="shared" si="4"/>
        <v>1.953706663063727</v>
      </c>
      <c r="R20">
        <f t="shared" si="4"/>
        <v>2.3630660025552968</v>
      </c>
      <c r="S20">
        <f t="shared" si="4"/>
        <v>1.6163642050233764</v>
      </c>
      <c r="T20">
        <f t="shared" si="4"/>
        <v>1.9546832473015108</v>
      </c>
      <c r="U20">
        <f t="shared" si="4"/>
        <v>1.954224889143213</v>
      </c>
      <c r="W20">
        <f t="shared" si="5"/>
        <v>0.14153832045141793</v>
      </c>
      <c r="X20">
        <f t="shared" si="3"/>
        <v>0.14162977103693228</v>
      </c>
      <c r="Y20">
        <f t="shared" si="3"/>
        <v>0.14164876571243071</v>
      </c>
      <c r="Z20">
        <f t="shared" si="3"/>
        <v>0.14157495226287903</v>
      </c>
      <c r="AA20">
        <f t="shared" si="3"/>
        <v>0.1415729465988208</v>
      </c>
      <c r="AB20">
        <f t="shared" si="3"/>
        <v>0.17123666685183311</v>
      </c>
      <c r="AC20">
        <f t="shared" si="3"/>
        <v>0.11712784094372294</v>
      </c>
      <c r="AD20">
        <f t="shared" si="3"/>
        <v>0.14164371357257324</v>
      </c>
      <c r="AE20">
        <f t="shared" si="3"/>
        <v>0.14161049921327631</v>
      </c>
    </row>
    <row r="21" spans="1:31" x14ac:dyDescent="0.25">
      <c r="B21">
        <v>120.53599673254043</v>
      </c>
      <c r="C21">
        <v>199.62673578341472</v>
      </c>
      <c r="D21">
        <v>247.11903729636805</v>
      </c>
      <c r="E21">
        <v>279.66085418837338</v>
      </c>
      <c r="F21">
        <v>291.37809476506578</v>
      </c>
      <c r="G21">
        <v>330.23092504006729</v>
      </c>
      <c r="H21">
        <v>321.63610604316148</v>
      </c>
      <c r="I21">
        <v>364.92704895569113</v>
      </c>
      <c r="J21">
        <v>396.20292425134647</v>
      </c>
      <c r="L21">
        <v>1.38</v>
      </c>
      <c r="M21">
        <f t="shared" si="4"/>
        <v>1.9622708692629665</v>
      </c>
      <c r="N21">
        <f t="shared" si="4"/>
        <v>1.9635860800899902</v>
      </c>
      <c r="O21">
        <f t="shared" si="4"/>
        <v>1.963852808767643</v>
      </c>
      <c r="P21">
        <f t="shared" si="4"/>
        <v>1.9628590038123814</v>
      </c>
      <c r="Q21">
        <f t="shared" si="4"/>
        <v>1.9628522071387646</v>
      </c>
      <c r="R21">
        <f t="shared" si="4"/>
        <v>2.3738340953646526</v>
      </c>
      <c r="S21">
        <f t="shared" si="4"/>
        <v>1.6240320158864121</v>
      </c>
      <c r="T21">
        <f t="shared" si="4"/>
        <v>1.963771246437543</v>
      </c>
      <c r="U21">
        <f t="shared" si="4"/>
        <v>1.9633493046509976</v>
      </c>
      <c r="W21">
        <f t="shared" si="5"/>
        <v>0.14219354125093961</v>
      </c>
      <c r="X21">
        <f t="shared" si="3"/>
        <v>0.14228884638333264</v>
      </c>
      <c r="Y21">
        <f t="shared" si="3"/>
        <v>0.14230817454837993</v>
      </c>
      <c r="Z21">
        <f t="shared" si="3"/>
        <v>0.1422361596965494</v>
      </c>
      <c r="AA21">
        <f t="shared" si="3"/>
        <v>0.14223566718396846</v>
      </c>
      <c r="AB21">
        <f t="shared" si="3"/>
        <v>0.17201696343222123</v>
      </c>
      <c r="AC21">
        <f t="shared" si="3"/>
        <v>0.11768347941205885</v>
      </c>
      <c r="AD21">
        <f t="shared" si="3"/>
        <v>0.14230226423460457</v>
      </c>
      <c r="AE21">
        <f t="shared" si="3"/>
        <v>0.14227168874282592</v>
      </c>
    </row>
    <row r="22" spans="1:31" x14ac:dyDescent="0.25">
      <c r="B22">
        <v>120.60071124783619</v>
      </c>
      <c r="C22">
        <v>199.72893867233492</v>
      </c>
      <c r="D22">
        <v>247.24237052031901</v>
      </c>
      <c r="E22">
        <v>279.80055251664368</v>
      </c>
      <c r="F22">
        <v>291.52198251320647</v>
      </c>
      <c r="G22">
        <v>330.39012476337575</v>
      </c>
      <c r="H22">
        <v>321.79420054786476</v>
      </c>
      <c r="I22">
        <v>365.10038504862121</v>
      </c>
      <c r="J22">
        <v>396.38876676726522</v>
      </c>
      <c r="L22">
        <v>1.38</v>
      </c>
      <c r="M22">
        <f>D$5/100*EXP(5.372697*(1+D$8)*(1-(D$2+273.15)/B22))</f>
        <v>1.9713450031025388</v>
      </c>
      <c r="N22">
        <f t="shared" si="4"/>
        <v>1.9726810423675698</v>
      </c>
      <c r="O22">
        <f t="shared" si="4"/>
        <v>1.972952865929603</v>
      </c>
      <c r="P22">
        <f t="shared" si="4"/>
        <v>1.9719824349911539</v>
      </c>
      <c r="Q22">
        <f t="shared" si="4"/>
        <v>1.9719948177458531</v>
      </c>
      <c r="R22">
        <f t="shared" si="4"/>
        <v>2.3846005888949495</v>
      </c>
      <c r="S22">
        <f t="shared" si="4"/>
        <v>1.6317003427734911</v>
      </c>
      <c r="T22">
        <f t="shared" si="4"/>
        <v>1.9728592709641462</v>
      </c>
      <c r="U22">
        <f t="shared" si="4"/>
        <v>1.9724712345100264</v>
      </c>
      <c r="W22">
        <f>M22/($L22*10)</f>
        <v>0.1428510871813434</v>
      </c>
      <c r="X22">
        <f t="shared" si="3"/>
        <v>0.1429479016208384</v>
      </c>
      <c r="Y22">
        <f t="shared" si="3"/>
        <v>0.14296759898040604</v>
      </c>
      <c r="Z22">
        <f t="shared" si="3"/>
        <v>0.14289727789790971</v>
      </c>
      <c r="AA22">
        <f t="shared" si="3"/>
        <v>0.14289817519897488</v>
      </c>
      <c r="AB22">
        <f t="shared" si="3"/>
        <v>0.17279714412282243</v>
      </c>
      <c r="AC22">
        <f t="shared" si="3"/>
        <v>0.11823915527344139</v>
      </c>
      <c r="AD22">
        <f t="shared" si="3"/>
        <v>0.14296081673653235</v>
      </c>
      <c r="AE22">
        <f t="shared" si="3"/>
        <v>0.14293269815290047</v>
      </c>
    </row>
    <row r="23" spans="1:31" x14ac:dyDescent="0.25">
      <c r="A23" s="11" t="s">
        <v>37</v>
      </c>
      <c r="B23" s="9">
        <v>120.448120906949</v>
      </c>
      <c r="C23" s="9">
        <v>199.47337724268399</v>
      </c>
      <c r="D23" s="9">
        <v>246.93042822182201</v>
      </c>
      <c r="E23" s="9">
        <v>279.463094249368</v>
      </c>
      <c r="F23" s="9">
        <v>291.17493174970099</v>
      </c>
      <c r="G23" s="9">
        <v>323.45694132149202</v>
      </c>
      <c r="H23" s="9">
        <v>327.89130471646803</v>
      </c>
      <c r="I23" s="9">
        <v>364.66317526996102</v>
      </c>
      <c r="J23" s="9">
        <v>395.92971660196798</v>
      </c>
      <c r="L23">
        <v>1.38</v>
      </c>
    </row>
    <row r="24" spans="1:31" x14ac:dyDescent="0.25">
      <c r="L24">
        <v>1.38</v>
      </c>
    </row>
    <row r="25" spans="1:31" x14ac:dyDescent="0.25">
      <c r="L25">
        <v>1.38</v>
      </c>
    </row>
    <row r="27" spans="1:31" x14ac:dyDescent="0.25">
      <c r="B27" t="s">
        <v>13</v>
      </c>
    </row>
    <row r="29" spans="1:31" ht="17.25" x14ac:dyDescent="0.25">
      <c r="B29" t="s">
        <v>18</v>
      </c>
      <c r="C29" t="s">
        <v>15</v>
      </c>
      <c r="D29" t="s">
        <v>16</v>
      </c>
      <c r="E29" t="s">
        <v>21</v>
      </c>
      <c r="F29" t="s">
        <v>17</v>
      </c>
      <c r="G29" t="s">
        <v>19</v>
      </c>
      <c r="H29" t="s">
        <v>20</v>
      </c>
      <c r="I29" t="s">
        <v>14</v>
      </c>
      <c r="K29" t="s">
        <v>22</v>
      </c>
      <c r="L29" t="s">
        <v>23</v>
      </c>
      <c r="M29" t="s">
        <v>20</v>
      </c>
      <c r="N29" t="s">
        <v>24</v>
      </c>
      <c r="O29" t="s">
        <v>26</v>
      </c>
      <c r="P29" t="s">
        <v>27</v>
      </c>
      <c r="Q29" t="s">
        <v>25</v>
      </c>
      <c r="R29" t="s">
        <v>3</v>
      </c>
    </row>
    <row r="30" spans="1:31" x14ac:dyDescent="0.25">
      <c r="A30" s="4" t="s">
        <v>28</v>
      </c>
      <c r="B30" s="1">
        <f>B19</f>
        <v>155.88554859793237</v>
      </c>
      <c r="C30" s="1">
        <v>0</v>
      </c>
      <c r="D30" s="4">
        <v>13.8</v>
      </c>
      <c r="E30" s="1">
        <f t="shared" ref="E30:E38" si="6">C30*$D$30</f>
        <v>0</v>
      </c>
      <c r="F30" s="1">
        <f>SUM(E30)</f>
        <v>0</v>
      </c>
      <c r="G30" s="1">
        <f>B30*F30</f>
        <v>0</v>
      </c>
      <c r="H30" s="1">
        <f>SUM(G30:G38)</f>
        <v>4887.8824859476963</v>
      </c>
      <c r="I30" s="1">
        <f>H30/D30</f>
        <v>354.19438303968809</v>
      </c>
      <c r="J30" s="5">
        <f>H30/F39</f>
        <v>354.19438303968809</v>
      </c>
      <c r="K30" s="1">
        <f>ABS(B30-$J$30)</f>
        <v>198.30883444175572</v>
      </c>
      <c r="L30" s="1">
        <f>K30*F30</f>
        <v>0</v>
      </c>
      <c r="M30" s="1">
        <f>SUM(L30:L38)</f>
        <v>455.63897069380863</v>
      </c>
      <c r="N30" s="7">
        <f>J30-M30/F39</f>
        <v>321.17706632274542</v>
      </c>
      <c r="O30" s="4">
        <v>1</v>
      </c>
      <c r="P30" s="8">
        <f>O41</f>
        <v>12</v>
      </c>
      <c r="Q30" s="1">
        <f>$N$30+2*(O30-1)/$P$30*($J$30-$N$30)</f>
        <v>321.17706632274542</v>
      </c>
      <c r="R30">
        <v>0.19</v>
      </c>
    </row>
    <row r="31" spans="1:31" x14ac:dyDescent="0.25">
      <c r="A31" s="4" t="s">
        <v>29</v>
      </c>
      <c r="B31" s="1">
        <f>C19</f>
        <v>254.60334515030834</v>
      </c>
      <c r="C31" s="1">
        <v>0</v>
      </c>
      <c r="E31" s="1">
        <f t="shared" si="6"/>
        <v>0</v>
      </c>
      <c r="F31" s="1">
        <f t="shared" ref="F31:F38" si="7">SUM(E31)</f>
        <v>0</v>
      </c>
      <c r="G31" s="1">
        <f t="shared" ref="G31:G38" si="8">B31*F31</f>
        <v>0</v>
      </c>
      <c r="K31" s="1">
        <f t="shared" ref="K31:K38" si="9">ABS(B31-$J$30)</f>
        <v>99.591037889379749</v>
      </c>
      <c r="L31" s="1">
        <f t="shared" ref="L31:L38" si="10">K31*F31</f>
        <v>0</v>
      </c>
      <c r="O31" s="4">
        <v>2</v>
      </c>
      <c r="Q31" s="1">
        <f t="shared" ref="Q31:Q41" si="11">$N$30+2*(O31-1)/$P$30*($J$30-$N$30)</f>
        <v>326.67995244223584</v>
      </c>
      <c r="R31">
        <f>R30+($R$41-$R$30)/12</f>
        <v>0.19083333333333333</v>
      </c>
    </row>
    <row r="32" spans="1:31" x14ac:dyDescent="0.25">
      <c r="A32" s="4" t="s">
        <v>30</v>
      </c>
      <c r="B32" s="1">
        <f>D19</f>
        <v>312.92273714350978</v>
      </c>
      <c r="C32" s="1">
        <v>0.4</v>
      </c>
      <c r="E32" s="1">
        <f t="shared" si="6"/>
        <v>5.5200000000000005</v>
      </c>
      <c r="F32" s="1">
        <f t="shared" si="7"/>
        <v>5.5200000000000005</v>
      </c>
      <c r="G32" s="1">
        <f t="shared" si="8"/>
        <v>1727.3335090321741</v>
      </c>
      <c r="K32" s="1">
        <f t="shared" si="9"/>
        <v>41.271645896178313</v>
      </c>
      <c r="L32" s="1">
        <f>K32*F32</f>
        <v>227.81948534690432</v>
      </c>
      <c r="O32" s="4">
        <v>3</v>
      </c>
      <c r="Q32" s="1">
        <f t="shared" si="11"/>
        <v>332.18283856172633</v>
      </c>
      <c r="R32">
        <f t="shared" ref="R32:R40" si="12">R31+($R$41-$R$30)/12</f>
        <v>0.19166666666666665</v>
      </c>
    </row>
    <row r="33" spans="1:18" x14ac:dyDescent="0.25">
      <c r="A33" s="4" t="s">
        <v>31</v>
      </c>
      <c r="B33" s="1">
        <f>E19</f>
        <v>354.00543338205836</v>
      </c>
      <c r="C33" s="1">
        <v>0</v>
      </c>
      <c r="E33" s="1">
        <f t="shared" si="6"/>
        <v>0</v>
      </c>
      <c r="F33" s="1">
        <f t="shared" si="7"/>
        <v>0</v>
      </c>
      <c r="G33" s="1">
        <f t="shared" si="8"/>
        <v>0</v>
      </c>
      <c r="K33" s="1">
        <f t="shared" si="9"/>
        <v>0.1889496576297347</v>
      </c>
      <c r="L33" s="1">
        <f t="shared" si="10"/>
        <v>0</v>
      </c>
      <c r="O33" s="4">
        <v>4</v>
      </c>
      <c r="Q33" s="1">
        <f t="shared" si="11"/>
        <v>337.68572468121675</v>
      </c>
      <c r="R33">
        <f t="shared" si="12"/>
        <v>0.19249999999999998</v>
      </c>
    </row>
    <row r="34" spans="1:18" x14ac:dyDescent="0.25">
      <c r="A34" s="4" t="s">
        <v>32</v>
      </c>
      <c r="B34" s="1">
        <f>F19</f>
        <v>367.46948143891723</v>
      </c>
      <c r="C34" s="1">
        <v>0.4</v>
      </c>
      <c r="E34" s="1">
        <f t="shared" si="6"/>
        <v>5.5200000000000005</v>
      </c>
      <c r="F34" s="1">
        <f t="shared" si="7"/>
        <v>5.5200000000000005</v>
      </c>
      <c r="G34" s="1">
        <f t="shared" si="8"/>
        <v>2028.4315375428232</v>
      </c>
      <c r="K34" s="1">
        <f t="shared" si="9"/>
        <v>13.275098399229137</v>
      </c>
      <c r="L34" s="1">
        <f t="shared" si="10"/>
        <v>73.278543163744843</v>
      </c>
      <c r="O34" s="4">
        <v>5</v>
      </c>
      <c r="Q34" s="1">
        <f t="shared" si="11"/>
        <v>343.18861080070718</v>
      </c>
      <c r="R34">
        <f t="shared" si="12"/>
        <v>0.1933333333333333</v>
      </c>
    </row>
    <row r="35" spans="1:18" x14ac:dyDescent="0.25">
      <c r="A35" s="4" t="s">
        <v>33</v>
      </c>
      <c r="B35" s="1">
        <f>G19</f>
        <v>406.35593035325365</v>
      </c>
      <c r="C35" s="1">
        <v>0.1</v>
      </c>
      <c r="E35" s="1">
        <f t="shared" si="6"/>
        <v>1.3800000000000001</v>
      </c>
      <c r="F35" s="1">
        <f t="shared" si="7"/>
        <v>1.3800000000000001</v>
      </c>
      <c r="G35" s="1">
        <f t="shared" si="8"/>
        <v>560.77118388749011</v>
      </c>
      <c r="K35" s="1">
        <f t="shared" si="9"/>
        <v>52.161547313565563</v>
      </c>
      <c r="L35" s="1">
        <f t="shared" si="10"/>
        <v>71.982935292720484</v>
      </c>
      <c r="O35" s="4">
        <v>6</v>
      </c>
      <c r="Q35" s="1">
        <f t="shared" si="11"/>
        <v>348.69149692019766</v>
      </c>
      <c r="R35">
        <f t="shared" si="12"/>
        <v>0.19416666666666663</v>
      </c>
    </row>
    <row r="36" spans="1:18" x14ac:dyDescent="0.25">
      <c r="A36" s="4" t="s">
        <v>34</v>
      </c>
      <c r="B36" s="1">
        <f>H19</f>
        <v>414.01902571391923</v>
      </c>
      <c r="C36" s="1">
        <v>0.1</v>
      </c>
      <c r="E36" s="1">
        <f t="shared" si="6"/>
        <v>1.3800000000000001</v>
      </c>
      <c r="F36" s="1">
        <f t="shared" si="7"/>
        <v>1.3800000000000001</v>
      </c>
      <c r="G36" s="1">
        <f t="shared" si="8"/>
        <v>571.34625548520864</v>
      </c>
      <c r="K36" s="1">
        <f t="shared" si="9"/>
        <v>59.824642674231143</v>
      </c>
      <c r="L36" s="1">
        <f t="shared" si="10"/>
        <v>82.558006890438989</v>
      </c>
      <c r="O36" s="4">
        <v>7</v>
      </c>
      <c r="Q36" s="1">
        <f t="shared" si="11"/>
        <v>354.19438303968809</v>
      </c>
      <c r="R36">
        <f t="shared" si="12"/>
        <v>0.19499999999999995</v>
      </c>
    </row>
    <row r="37" spans="1:18" x14ac:dyDescent="0.25">
      <c r="A37" s="4" t="s">
        <v>35</v>
      </c>
      <c r="B37" s="1">
        <f>I19</f>
        <v>456.48647546148504</v>
      </c>
      <c r="C37" s="1">
        <v>0</v>
      </c>
      <c r="E37" s="1">
        <f t="shared" si="6"/>
        <v>0</v>
      </c>
      <c r="F37" s="1">
        <f t="shared" si="7"/>
        <v>0</v>
      </c>
      <c r="G37" s="1">
        <f t="shared" si="8"/>
        <v>0</v>
      </c>
      <c r="K37" s="1">
        <f t="shared" si="9"/>
        <v>102.29209242179695</v>
      </c>
      <c r="L37" s="1">
        <f t="shared" si="10"/>
        <v>0</v>
      </c>
      <c r="O37" s="4">
        <v>8</v>
      </c>
      <c r="Q37" s="1">
        <f t="shared" si="11"/>
        <v>359.69726915917852</v>
      </c>
      <c r="R37">
        <f t="shared" si="12"/>
        <v>0.19583333333333328</v>
      </c>
    </row>
    <row r="38" spans="1:18" x14ac:dyDescent="0.25">
      <c r="A38" s="4" t="s">
        <v>36</v>
      </c>
      <c r="B38" s="1">
        <f>J19</f>
        <v>493.54615820999635</v>
      </c>
      <c r="C38" s="1">
        <v>0</v>
      </c>
      <c r="E38" s="1">
        <f t="shared" si="6"/>
        <v>0</v>
      </c>
      <c r="F38" s="1">
        <f t="shared" si="7"/>
        <v>0</v>
      </c>
      <c r="G38" s="1">
        <f t="shared" si="8"/>
        <v>0</v>
      </c>
      <c r="K38" s="1">
        <f t="shared" si="9"/>
        <v>139.35177517030826</v>
      </c>
      <c r="L38" s="1">
        <f t="shared" si="10"/>
        <v>0</v>
      </c>
      <c r="O38" s="4">
        <v>9</v>
      </c>
      <c r="Q38" s="1">
        <f t="shared" si="11"/>
        <v>365.200155278669</v>
      </c>
      <c r="R38">
        <f t="shared" si="12"/>
        <v>0.1966666666666666</v>
      </c>
    </row>
    <row r="39" spans="1:18" x14ac:dyDescent="0.25">
      <c r="F39" s="6">
        <f>SUM(F30:F38)</f>
        <v>13.800000000000002</v>
      </c>
      <c r="O39" s="4">
        <v>10</v>
      </c>
      <c r="Q39" s="1">
        <f t="shared" si="11"/>
        <v>370.70304139815943</v>
      </c>
      <c r="R39">
        <f t="shared" si="12"/>
        <v>0.19749999999999993</v>
      </c>
    </row>
    <row r="40" spans="1:18" x14ac:dyDescent="0.25">
      <c r="O40" s="4">
        <v>11</v>
      </c>
      <c r="Q40" s="1">
        <f t="shared" si="11"/>
        <v>376.20592751764985</v>
      </c>
      <c r="R40">
        <f t="shared" si="12"/>
        <v>0.19833333333333325</v>
      </c>
    </row>
    <row r="41" spans="1:18" x14ac:dyDescent="0.25">
      <c r="O41" s="4">
        <v>12</v>
      </c>
      <c r="Q41" s="1">
        <f t="shared" si="11"/>
        <v>381.70881363714034</v>
      </c>
      <c r="R41">
        <v>0.2</v>
      </c>
    </row>
    <row r="42" spans="1:18" x14ac:dyDescent="0.25">
      <c r="A42" t="s">
        <v>38</v>
      </c>
      <c r="B42" t="s">
        <v>39</v>
      </c>
      <c r="C42" t="s">
        <v>40</v>
      </c>
      <c r="D42" t="s">
        <v>41</v>
      </c>
      <c r="E42" t="s">
        <v>45</v>
      </c>
      <c r="F42" t="s">
        <v>46</v>
      </c>
      <c r="G42" t="s">
        <v>47</v>
      </c>
      <c r="H42" t="s">
        <v>48</v>
      </c>
      <c r="I42" t="s">
        <v>42</v>
      </c>
      <c r="J42" t="s">
        <v>49</v>
      </c>
      <c r="K42" t="s">
        <v>50</v>
      </c>
      <c r="L42" t="s">
        <v>51</v>
      </c>
      <c r="M42" t="s">
        <v>43</v>
      </c>
      <c r="N42" t="s">
        <v>44</v>
      </c>
      <c r="O42" t="s">
        <v>54</v>
      </c>
      <c r="P42" t="s">
        <v>53</v>
      </c>
      <c r="Q42" t="s">
        <v>52</v>
      </c>
    </row>
    <row r="43" spans="1:18" x14ac:dyDescent="0.25">
      <c r="A43">
        <v>1</v>
      </c>
      <c r="B43">
        <v>0</v>
      </c>
      <c r="C43">
        <v>0</v>
      </c>
      <c r="D43">
        <v>0</v>
      </c>
      <c r="E43">
        <v>0</v>
      </c>
      <c r="F43">
        <v>4.5</v>
      </c>
      <c r="G43">
        <v>0</v>
      </c>
      <c r="H43">
        <v>9.3000000000000007</v>
      </c>
      <c r="I43">
        <v>13.5</v>
      </c>
      <c r="J43">
        <f>I43/F43</f>
        <v>3</v>
      </c>
      <c r="K43">
        <f>N54/H43</f>
        <v>1.9354838709677418</v>
      </c>
      <c r="L43">
        <f>(C43+D43)/(M43+N43)</f>
        <v>0</v>
      </c>
      <c r="M43">
        <f>$I$43-C43+B43</f>
        <v>13.5</v>
      </c>
      <c r="N43">
        <f t="shared" ref="N43:N54" si="13">$F$43+$E$43+$I$43-D43</f>
        <v>18</v>
      </c>
      <c r="O43">
        <v>1</v>
      </c>
      <c r="P43">
        <v>0</v>
      </c>
      <c r="Q43" s="13">
        <f>I43</f>
        <v>13.5</v>
      </c>
    </row>
    <row r="44" spans="1:18" x14ac:dyDescent="0.25">
      <c r="A44">
        <v>2</v>
      </c>
      <c r="B44">
        <v>0</v>
      </c>
      <c r="C44">
        <v>0</v>
      </c>
      <c r="D44">
        <v>0</v>
      </c>
      <c r="L44">
        <f t="shared" ref="L44:L54" si="14">(C44+D44)/(M44+N44)</f>
        <v>0</v>
      </c>
      <c r="M44">
        <f t="shared" ref="M44:M54" si="15">M43+B44-C44</f>
        <v>13.5</v>
      </c>
      <c r="N44">
        <f t="shared" si="13"/>
        <v>18</v>
      </c>
      <c r="O44">
        <v>1</v>
      </c>
      <c r="P44" s="12">
        <f>((1-O44)*B44+P45)/(1+L44)</f>
        <v>18</v>
      </c>
      <c r="Q44" s="12">
        <f>(B44+P45+Q43)/(L44+1)-P44</f>
        <v>13.5</v>
      </c>
    </row>
    <row r="45" spans="1:18" x14ac:dyDescent="0.25">
      <c r="A45">
        <v>3</v>
      </c>
      <c r="B45">
        <v>0</v>
      </c>
      <c r="C45">
        <v>0</v>
      </c>
      <c r="D45">
        <v>0</v>
      </c>
      <c r="L45">
        <f t="shared" si="14"/>
        <v>0</v>
      </c>
      <c r="M45">
        <f t="shared" si="15"/>
        <v>13.5</v>
      </c>
      <c r="N45">
        <f t="shared" si="13"/>
        <v>18</v>
      </c>
      <c r="O45">
        <v>1</v>
      </c>
      <c r="P45" s="12">
        <f t="shared" ref="P45:P52" si="16">((1-O45)*B45+P46)/(1+L45)</f>
        <v>18</v>
      </c>
      <c r="Q45" s="12">
        <f t="shared" ref="Q45:Q53" si="17">(B45+P46+Q44)/(L45+1)-P45</f>
        <v>13.5</v>
      </c>
    </row>
    <row r="46" spans="1:18" x14ac:dyDescent="0.25">
      <c r="A46">
        <v>4</v>
      </c>
      <c r="B46">
        <v>0</v>
      </c>
      <c r="C46">
        <v>0</v>
      </c>
      <c r="D46">
        <v>0</v>
      </c>
      <c r="L46">
        <f t="shared" si="14"/>
        <v>0</v>
      </c>
      <c r="M46">
        <f t="shared" si="15"/>
        <v>13.5</v>
      </c>
      <c r="N46">
        <f t="shared" si="13"/>
        <v>18</v>
      </c>
      <c r="O46">
        <v>1</v>
      </c>
      <c r="P46" s="12">
        <f t="shared" si="16"/>
        <v>18</v>
      </c>
      <c r="Q46" s="12">
        <f t="shared" si="17"/>
        <v>13.5</v>
      </c>
    </row>
    <row r="47" spans="1:18" x14ac:dyDescent="0.25">
      <c r="A47">
        <v>5</v>
      </c>
      <c r="B47">
        <v>13.8</v>
      </c>
      <c r="C47">
        <v>0</v>
      </c>
      <c r="D47">
        <v>0</v>
      </c>
      <c r="L47">
        <f t="shared" si="14"/>
        <v>0</v>
      </c>
      <c r="M47">
        <f t="shared" si="15"/>
        <v>27.3</v>
      </c>
      <c r="N47">
        <f t="shared" si="13"/>
        <v>18</v>
      </c>
      <c r="O47">
        <v>1</v>
      </c>
      <c r="P47" s="12">
        <f t="shared" si="16"/>
        <v>18</v>
      </c>
      <c r="Q47" s="12">
        <f t="shared" si="17"/>
        <v>27.299999999999997</v>
      </c>
    </row>
    <row r="48" spans="1:18" x14ac:dyDescent="0.25">
      <c r="A48">
        <v>6</v>
      </c>
      <c r="B48">
        <v>0</v>
      </c>
      <c r="C48">
        <v>0</v>
      </c>
      <c r="D48">
        <v>0</v>
      </c>
      <c r="L48">
        <f t="shared" si="14"/>
        <v>0</v>
      </c>
      <c r="M48">
        <f t="shared" si="15"/>
        <v>27.3</v>
      </c>
      <c r="N48">
        <f t="shared" si="13"/>
        <v>18</v>
      </c>
      <c r="O48">
        <v>1</v>
      </c>
      <c r="P48" s="12">
        <f t="shared" si="16"/>
        <v>18</v>
      </c>
      <c r="Q48" s="12">
        <f t="shared" si="17"/>
        <v>27.299999999999997</v>
      </c>
    </row>
    <row r="49" spans="1:17" x14ac:dyDescent="0.25">
      <c r="A49">
        <v>7</v>
      </c>
      <c r="B49">
        <v>0</v>
      </c>
      <c r="C49">
        <v>0</v>
      </c>
      <c r="D49">
        <v>0</v>
      </c>
      <c r="L49">
        <f t="shared" si="14"/>
        <v>0</v>
      </c>
      <c r="M49">
        <f t="shared" si="15"/>
        <v>27.3</v>
      </c>
      <c r="N49">
        <f t="shared" si="13"/>
        <v>18</v>
      </c>
      <c r="O49">
        <v>1</v>
      </c>
      <c r="P49" s="12">
        <f t="shared" si="16"/>
        <v>18</v>
      </c>
      <c r="Q49" s="12">
        <f t="shared" si="17"/>
        <v>27.299999999999997</v>
      </c>
    </row>
    <row r="50" spans="1:17" x14ac:dyDescent="0.25">
      <c r="A50">
        <v>8</v>
      </c>
      <c r="B50">
        <v>0</v>
      </c>
      <c r="C50">
        <v>0</v>
      </c>
      <c r="D50">
        <v>0</v>
      </c>
      <c r="L50">
        <f t="shared" si="14"/>
        <v>0</v>
      </c>
      <c r="M50">
        <f t="shared" si="15"/>
        <v>27.3</v>
      </c>
      <c r="N50">
        <f t="shared" si="13"/>
        <v>18</v>
      </c>
      <c r="O50">
        <v>1</v>
      </c>
      <c r="P50" s="12">
        <f t="shared" si="16"/>
        <v>18</v>
      </c>
      <c r="Q50" s="12">
        <f t="shared" si="17"/>
        <v>27.299999999999997</v>
      </c>
    </row>
    <row r="51" spans="1:17" x14ac:dyDescent="0.25">
      <c r="A51">
        <v>9</v>
      </c>
      <c r="B51">
        <v>0</v>
      </c>
      <c r="C51">
        <v>0</v>
      </c>
      <c r="D51">
        <v>0</v>
      </c>
      <c r="L51">
        <f t="shared" si="14"/>
        <v>0</v>
      </c>
      <c r="M51">
        <f t="shared" si="15"/>
        <v>27.3</v>
      </c>
      <c r="N51">
        <f t="shared" si="13"/>
        <v>18</v>
      </c>
      <c r="O51">
        <v>1</v>
      </c>
      <c r="P51" s="12">
        <f t="shared" si="16"/>
        <v>18</v>
      </c>
      <c r="Q51" s="12">
        <f t="shared" si="17"/>
        <v>27.299999999999997</v>
      </c>
    </row>
    <row r="52" spans="1:17" x14ac:dyDescent="0.25">
      <c r="A52">
        <v>10</v>
      </c>
      <c r="B52">
        <v>0</v>
      </c>
      <c r="C52">
        <v>0</v>
      </c>
      <c r="D52">
        <v>0</v>
      </c>
      <c r="L52">
        <f t="shared" si="14"/>
        <v>0</v>
      </c>
      <c r="M52">
        <f t="shared" si="15"/>
        <v>27.3</v>
      </c>
      <c r="N52">
        <f t="shared" si="13"/>
        <v>18</v>
      </c>
      <c r="O52">
        <v>1</v>
      </c>
      <c r="P52" s="12">
        <f t="shared" si="16"/>
        <v>18</v>
      </c>
      <c r="Q52" s="12">
        <f t="shared" si="17"/>
        <v>27.299999999999997</v>
      </c>
    </row>
    <row r="53" spans="1:17" x14ac:dyDescent="0.25">
      <c r="A53">
        <v>11</v>
      </c>
      <c r="B53">
        <v>0</v>
      </c>
      <c r="C53">
        <v>0</v>
      </c>
      <c r="D53">
        <v>0</v>
      </c>
      <c r="L53">
        <f t="shared" si="14"/>
        <v>0</v>
      </c>
      <c r="M53">
        <f t="shared" si="15"/>
        <v>27.3</v>
      </c>
      <c r="N53">
        <f t="shared" si="13"/>
        <v>18</v>
      </c>
      <c r="O53">
        <v>1</v>
      </c>
      <c r="P53" s="12">
        <f>((1-O53)*B53+P54)/(1+L53)</f>
        <v>18</v>
      </c>
      <c r="Q53" s="12">
        <f t="shared" si="17"/>
        <v>27.299999999999997</v>
      </c>
    </row>
    <row r="54" spans="1:17" x14ac:dyDescent="0.25">
      <c r="A54">
        <v>12</v>
      </c>
      <c r="B54">
        <v>0</v>
      </c>
      <c r="C54">
        <v>0</v>
      </c>
      <c r="D54">
        <v>0</v>
      </c>
      <c r="L54">
        <f t="shared" si="14"/>
        <v>0</v>
      </c>
      <c r="M54">
        <f t="shared" si="15"/>
        <v>27.3</v>
      </c>
      <c r="N54">
        <f t="shared" si="13"/>
        <v>18</v>
      </c>
      <c r="O54">
        <v>1</v>
      </c>
      <c r="P54">
        <f>N54</f>
        <v>18</v>
      </c>
      <c r="Q54">
        <f>H43</f>
        <v>9.3000000000000007</v>
      </c>
    </row>
    <row r="58" spans="1:17" x14ac:dyDescent="0.25">
      <c r="B58" t="s">
        <v>57</v>
      </c>
    </row>
    <row r="59" spans="1:17" x14ac:dyDescent="0.25">
      <c r="A59" t="s">
        <v>38</v>
      </c>
      <c r="B59" s="4" t="s">
        <v>28</v>
      </c>
      <c r="C59" s="4" t="s">
        <v>29</v>
      </c>
      <c r="D59" s="4" t="s">
        <v>30</v>
      </c>
      <c r="E59" s="4" t="s">
        <v>31</v>
      </c>
      <c r="F59" s="4" t="s">
        <v>32</v>
      </c>
      <c r="G59" s="4" t="s">
        <v>33</v>
      </c>
      <c r="H59" s="4" t="s">
        <v>34</v>
      </c>
      <c r="I59" s="4" t="s">
        <v>35</v>
      </c>
      <c r="J59" s="4" t="s">
        <v>36</v>
      </c>
    </row>
    <row r="60" spans="1:17" x14ac:dyDescent="0.25">
      <c r="A60">
        <v>1</v>
      </c>
      <c r="B60">
        <f>D$5/100*EXP(5.372697*(1+D$8)*(1-(D$2+273.15)/$Q30))</f>
        <v>422.10528788051823</v>
      </c>
      <c r="C60">
        <f t="shared" ref="C60:J71" si="18">E$5/100*EXP(5.372697*(1+E$8)*(1-(E$2+273.15)/$Q30))</f>
        <v>59.889007012273737</v>
      </c>
      <c r="D60">
        <f t="shared" si="18"/>
        <v>16.641384717735434</v>
      </c>
      <c r="E60">
        <f t="shared" si="18"/>
        <v>6.5207237166629586</v>
      </c>
      <c r="F60">
        <f t="shared" si="18"/>
        <v>4.7017169326426158</v>
      </c>
      <c r="G60">
        <f t="shared" si="18"/>
        <v>1.8216984631719335</v>
      </c>
      <c r="H60">
        <f t="shared" si="18"/>
        <v>1.6019279543799159</v>
      </c>
      <c r="I60">
        <f t="shared" si="18"/>
        <v>0.52210939347559826</v>
      </c>
      <c r="J60">
        <f>L$5/100*EXP(5.372697*(1+L$8)*(1-(L$2+273.15)/$Q30))</f>
        <v>0.19497476632714236</v>
      </c>
    </row>
    <row r="61" spans="1:17" x14ac:dyDescent="0.25">
      <c r="A61">
        <v>2</v>
      </c>
      <c r="B61">
        <f t="shared" ref="B61:B71" si="19">D$5/100*EXP(5.372697*(1+D$8)*(1-(D$2+273.15)/$Q31))</f>
        <v>445.68342791080278</v>
      </c>
      <c r="C61">
        <f t="shared" si="18"/>
        <v>65.827928189266558</v>
      </c>
      <c r="D61">
        <f t="shared" si="18"/>
        <v>18.765298928407329</v>
      </c>
      <c r="E61">
        <f t="shared" si="18"/>
        <v>7.4723971450142948</v>
      </c>
      <c r="F61">
        <f t="shared" si="18"/>
        <v>5.4292877391579042</v>
      </c>
      <c r="G61">
        <f t="shared" si="18"/>
        <v>2.1434659000782816</v>
      </c>
      <c r="H61">
        <f t="shared" si="18"/>
        <v>1.8831642490060414</v>
      </c>
      <c r="I61">
        <f t="shared" si="18"/>
        <v>0.62892518736778114</v>
      </c>
      <c r="J61">
        <f t="shared" si="18"/>
        <v>0.23944340455518082</v>
      </c>
    </row>
    <row r="62" spans="1:17" x14ac:dyDescent="0.25">
      <c r="A62">
        <v>3</v>
      </c>
      <c r="B62">
        <f t="shared" si="19"/>
        <v>469.73193046119388</v>
      </c>
      <c r="C62">
        <f t="shared" si="18"/>
        <v>72.129475278106611</v>
      </c>
      <c r="D62">
        <f t="shared" si="18"/>
        <v>21.076241474981373</v>
      </c>
      <c r="E62">
        <f t="shared" si="18"/>
        <v>8.5244012712077151</v>
      </c>
      <c r="F62">
        <f t="shared" si="18"/>
        <v>6.2396317701313073</v>
      </c>
      <c r="G62">
        <f t="shared" si="18"/>
        <v>2.5085123390663608</v>
      </c>
      <c r="H62">
        <f t="shared" si="18"/>
        <v>2.2019430369942352</v>
      </c>
      <c r="I62">
        <f t="shared" si="18"/>
        <v>0.75293621767826302</v>
      </c>
      <c r="J62">
        <f t="shared" si="18"/>
        <v>0.29205940334527997</v>
      </c>
    </row>
    <row r="63" spans="1:17" x14ac:dyDescent="0.25">
      <c r="A63">
        <v>4</v>
      </c>
      <c r="B63">
        <f t="shared" si="19"/>
        <v>494.23081341895715</v>
      </c>
      <c r="C63">
        <f t="shared" si="18"/>
        <v>78.799122596257021</v>
      </c>
      <c r="D63">
        <f t="shared" si="18"/>
        <v>23.582345165589743</v>
      </c>
      <c r="E63">
        <f t="shared" si="18"/>
        <v>9.6828554246319349</v>
      </c>
      <c r="F63">
        <f t="shared" si="18"/>
        <v>7.1384840820909998</v>
      </c>
      <c r="G63">
        <f t="shared" si="18"/>
        <v>2.9207198225060087</v>
      </c>
      <c r="H63">
        <f t="shared" si="18"/>
        <v>2.5615945803066986</v>
      </c>
      <c r="I63">
        <f t="shared" si="18"/>
        <v>0.89612798975326524</v>
      </c>
      <c r="J63">
        <f t="shared" si="18"/>
        <v>0.35393855386370165</v>
      </c>
    </row>
    <row r="64" spans="1:17" x14ac:dyDescent="0.25">
      <c r="A64">
        <v>5</v>
      </c>
      <c r="B64">
        <f t="shared" si="19"/>
        <v>519.16030105645893</v>
      </c>
      <c r="C64">
        <f t="shared" si="18"/>
        <v>85.841689908724874</v>
      </c>
      <c r="D64">
        <f t="shared" si="18"/>
        <v>26.291540917230233</v>
      </c>
      <c r="E64">
        <f t="shared" si="18"/>
        <v>10.953888504833669</v>
      </c>
      <c r="F64">
        <f t="shared" si="18"/>
        <v>8.1316500930903057</v>
      </c>
      <c r="G64">
        <f t="shared" si="18"/>
        <v>3.3841112190339335</v>
      </c>
      <c r="H64">
        <f t="shared" si="18"/>
        <v>2.9655662400294514</v>
      </c>
      <c r="I64">
        <f t="shared" si="18"/>
        <v>1.0606133457919775</v>
      </c>
      <c r="J64">
        <f t="shared" si="18"/>
        <v>0.42629296390936905</v>
      </c>
    </row>
    <row r="65" spans="1:10" x14ac:dyDescent="0.25">
      <c r="A65">
        <v>6</v>
      </c>
      <c r="B65">
        <f t="shared" si="19"/>
        <v>544.50086960430031</v>
      </c>
      <c r="C65">
        <f t="shared" si="18"/>
        <v>93.261354659902977</v>
      </c>
      <c r="D65">
        <f t="shared" si="18"/>
        <v>29.211536127198606</v>
      </c>
      <c r="E65">
        <f t="shared" si="18"/>
        <v>12.343619145600849</v>
      </c>
      <c r="F65">
        <f t="shared" si="18"/>
        <v>9.2249869895855205</v>
      </c>
      <c r="G65">
        <f t="shared" si="18"/>
        <v>3.9028400234339986</v>
      </c>
      <c r="H65">
        <f t="shared" si="18"/>
        <v>3.4174135635438896</v>
      </c>
      <c r="I65">
        <f t="shared" si="18"/>
        <v>1.248631035520823</v>
      </c>
      <c r="J65">
        <f t="shared" si="18"/>
        <v>0.51043304609554374</v>
      </c>
    </row>
    <row r="66" spans="1:10" x14ac:dyDescent="0.25">
      <c r="A66">
        <v>7</v>
      </c>
      <c r="B66">
        <f t="shared" si="19"/>
        <v>570.23328669305681</v>
      </c>
      <c r="C66">
        <f t="shared" si="18"/>
        <v>101.06166659601418</v>
      </c>
      <c r="D66">
        <f t="shared" si="18"/>
        <v>32.349795302648722</v>
      </c>
      <c r="E66">
        <f t="shared" si="18"/>
        <v>13.858136662088429</v>
      </c>
      <c r="F66">
        <f t="shared" si="18"/>
        <v>10.424385420103363</v>
      </c>
      <c r="G66">
        <f t="shared" si="18"/>
        <v>4.4811796014797176</v>
      </c>
      <c r="H66">
        <f t="shared" si="18"/>
        <v>3.9207909256725237</v>
      </c>
      <c r="I66">
        <f t="shared" si="18"/>
        <v>1.4625436042298476</v>
      </c>
      <c r="J66">
        <f t="shared" si="18"/>
        <v>0.60776903067553012</v>
      </c>
    </row>
    <row r="67" spans="1:10" x14ac:dyDescent="0.25">
      <c r="A67">
        <v>8</v>
      </c>
      <c r="B67">
        <f t="shared" si="19"/>
        <v>596.33864520188422</v>
      </c>
      <c r="C67">
        <f t="shared" si="18"/>
        <v>109.24556442432159</v>
      </c>
      <c r="D67">
        <f t="shared" si="18"/>
        <v>35.713522909641227</v>
      </c>
      <c r="E67">
        <f t="shared" si="18"/>
        <v>15.503482871809044</v>
      </c>
      <c r="F67">
        <f t="shared" si="18"/>
        <v>11.735751596945283</v>
      </c>
      <c r="G67">
        <f t="shared" si="18"/>
        <v>5.1235119872235622</v>
      </c>
      <c r="H67">
        <f t="shared" si="18"/>
        <v>4.479441815972498</v>
      </c>
      <c r="I67">
        <f t="shared" si="18"/>
        <v>1.7048346315044014</v>
      </c>
      <c r="J67">
        <f t="shared" si="18"/>
        <v>0.71981199489911263</v>
      </c>
    </row>
    <row r="68" spans="1:10" x14ac:dyDescent="0.25">
      <c r="A68">
        <v>9</v>
      </c>
      <c r="B68">
        <f t="shared" si="19"/>
        <v>622.79839202078608</v>
      </c>
      <c r="C68">
        <f t="shared" si="18"/>
        <v>117.81539418099926</v>
      </c>
      <c r="D68">
        <f t="shared" si="18"/>
        <v>39.309648384714897</v>
      </c>
      <c r="E68">
        <f t="shared" si="18"/>
        <v>17.285634862473501</v>
      </c>
      <c r="F68">
        <f t="shared" si="18"/>
        <v>13.164989911877457</v>
      </c>
      <c r="G68">
        <f t="shared" si="18"/>
        <v>5.8343163366665136</v>
      </c>
      <c r="H68">
        <f t="shared" si="18"/>
        <v>5.097188860924267</v>
      </c>
      <c r="I68">
        <f t="shared" si="18"/>
        <v>1.9781053588959705</v>
      </c>
      <c r="J68">
        <f t="shared" si="18"/>
        <v>0.84817440621785234</v>
      </c>
    </row>
    <row r="69" spans="1:10" x14ac:dyDescent="0.25">
      <c r="A69">
        <v>10</v>
      </c>
      <c r="B69">
        <f t="shared" si="19"/>
        <v>649.59435220123271</v>
      </c>
      <c r="C69">
        <f t="shared" si="18"/>
        <v>126.77292900551345</v>
      </c>
      <c r="D69">
        <f t="shared" si="18"/>
        <v>43.144813236971899</v>
      </c>
      <c r="E69">
        <f t="shared" si="18"/>
        <v>19.210488763111965</v>
      </c>
      <c r="F69">
        <f t="shared" si="18"/>
        <v>14.717986156887672</v>
      </c>
      <c r="G69">
        <f t="shared" si="18"/>
        <v>6.6181571371735517</v>
      </c>
      <c r="H69">
        <f t="shared" si="18"/>
        <v>5.7779236655129385</v>
      </c>
      <c r="I69">
        <f t="shared" si="18"/>
        <v>2.2850707487431161</v>
      </c>
      <c r="J69">
        <f t="shared" si="18"/>
        <v>0.99457018173837886</v>
      </c>
    </row>
    <row r="70" spans="1:10" x14ac:dyDescent="0.25">
      <c r="A70">
        <v>11</v>
      </c>
      <c r="B70">
        <f t="shared" si="19"/>
        <v>676.7087489377717</v>
      </c>
      <c r="C70">
        <f t="shared" si="18"/>
        <v>136.11939004507312</v>
      </c>
      <c r="D70">
        <f t="shared" si="18"/>
        <v>47.225360156618294</v>
      </c>
      <c r="E70">
        <f t="shared" si="18"/>
        <v>21.283844559710179</v>
      </c>
      <c r="F70">
        <f t="shared" si="18"/>
        <v>16.400591426836026</v>
      </c>
      <c r="G70">
        <f t="shared" si="18"/>
        <v>7.4796722666273707</v>
      </c>
      <c r="H70">
        <f t="shared" si="18"/>
        <v>6.5255965538068148</v>
      </c>
      <c r="I70">
        <f t="shared" si="18"/>
        <v>2.6285550194190366</v>
      </c>
      <c r="J70">
        <f t="shared" si="18"/>
        <v>1.1608142710024547</v>
      </c>
    </row>
    <row r="71" spans="1:10" x14ac:dyDescent="0.25">
      <c r="A71">
        <v>12</v>
      </c>
      <c r="B71">
        <f t="shared" si="19"/>
        <v>704.12421979172586</v>
      </c>
      <c r="C71">
        <f t="shared" si="18"/>
        <v>145.85546823781081</v>
      </c>
      <c r="D71">
        <f t="shared" si="18"/>
        <v>51.55732403654001</v>
      </c>
      <c r="E71">
        <f t="shared" si="18"/>
        <v>23.511391982794148</v>
      </c>
      <c r="F71">
        <f t="shared" si="18"/>
        <v>18.2186067673229</v>
      </c>
      <c r="G71">
        <f t="shared" si="18"/>
        <v>8.4235609903283564</v>
      </c>
      <c r="H71">
        <f t="shared" si="18"/>
        <v>7.3442062827677228</v>
      </c>
      <c r="I71">
        <f t="shared" si="18"/>
        <v>3.0114867045011784</v>
      </c>
      <c r="J71">
        <f t="shared" si="18"/>
        <v>1.3488217734146</v>
      </c>
    </row>
    <row r="73" spans="1:10" x14ac:dyDescent="0.25">
      <c r="B73" t="s">
        <v>58</v>
      </c>
    </row>
    <row r="74" spans="1:10" x14ac:dyDescent="0.25">
      <c r="A74" t="s">
        <v>38</v>
      </c>
      <c r="B74" s="4" t="s">
        <v>28</v>
      </c>
      <c r="C74" s="4" t="s">
        <v>29</v>
      </c>
      <c r="D74" s="4" t="s">
        <v>30</v>
      </c>
      <c r="E74" s="4" t="s">
        <v>31</v>
      </c>
      <c r="F74" s="4" t="s">
        <v>32</v>
      </c>
      <c r="G74" s="4" t="s">
        <v>33</v>
      </c>
      <c r="H74" s="4" t="s">
        <v>34</v>
      </c>
      <c r="I74" s="4" t="s">
        <v>35</v>
      </c>
      <c r="J74" s="4" t="s">
        <v>36</v>
      </c>
    </row>
    <row r="75" spans="1:10" x14ac:dyDescent="0.25">
      <c r="A75">
        <v>1</v>
      </c>
      <c r="B75">
        <f>B60/($R30*10)</f>
        <v>222.1606778318517</v>
      </c>
      <c r="C75">
        <f t="shared" ref="C75:J75" si="20">C60/($R30*10)</f>
        <v>31.520530006459865</v>
      </c>
      <c r="D75">
        <f t="shared" si="20"/>
        <v>8.7586235356502282</v>
      </c>
      <c r="E75">
        <f t="shared" si="20"/>
        <v>3.4319598508752414</v>
      </c>
      <c r="F75">
        <f t="shared" si="20"/>
        <v>2.4745878592855872</v>
      </c>
      <c r="G75">
        <f t="shared" si="20"/>
        <v>0.95878866482733349</v>
      </c>
      <c r="H75">
        <f t="shared" si="20"/>
        <v>0.84311997598942945</v>
      </c>
      <c r="I75">
        <f t="shared" si="20"/>
        <v>0.27479441761873596</v>
      </c>
      <c r="J75">
        <f t="shared" si="20"/>
        <v>0.10261829806691704</v>
      </c>
    </row>
    <row r="76" spans="1:10" x14ac:dyDescent="0.25">
      <c r="A76">
        <v>2</v>
      </c>
      <c r="B76">
        <f t="shared" ref="B76:J86" si="21">B61/($R31*10)</f>
        <v>233.5459010886303</v>
      </c>
      <c r="C76">
        <f t="shared" si="21"/>
        <v>34.494984203982476</v>
      </c>
      <c r="D76">
        <f t="shared" si="21"/>
        <v>9.8333444166326629</v>
      </c>
      <c r="E76">
        <f t="shared" si="21"/>
        <v>3.9156666262083641</v>
      </c>
      <c r="F76">
        <f t="shared" si="21"/>
        <v>2.8450416100390767</v>
      </c>
      <c r="G76">
        <f t="shared" si="21"/>
        <v>1.1232135720934227</v>
      </c>
      <c r="H76">
        <f t="shared" si="21"/>
        <v>0.98681096017783831</v>
      </c>
      <c r="I76">
        <f t="shared" si="21"/>
        <v>0.32956778377350976</v>
      </c>
      <c r="J76">
        <f t="shared" si="21"/>
        <v>0.12547252640446158</v>
      </c>
    </row>
    <row r="77" spans="1:10" x14ac:dyDescent="0.25">
      <c r="A77">
        <v>3</v>
      </c>
      <c r="B77">
        <f t="shared" si="21"/>
        <v>245.07752893627509</v>
      </c>
      <c r="C77">
        <f t="shared" si="21"/>
        <v>37.632769710316495</v>
      </c>
      <c r="D77">
        <f t="shared" si="21"/>
        <v>10.996299899990282</v>
      </c>
      <c r="E77">
        <f t="shared" si="21"/>
        <v>4.4475137067170687</v>
      </c>
      <c r="F77">
        <f t="shared" si="21"/>
        <v>3.2554600539815519</v>
      </c>
      <c r="G77">
        <f t="shared" si="21"/>
        <v>1.3087890464694059</v>
      </c>
      <c r="H77">
        <f t="shared" si="21"/>
        <v>1.1488398453882966</v>
      </c>
      <c r="I77">
        <f t="shared" si="21"/>
        <v>0.39283628748431115</v>
      </c>
      <c r="J77">
        <f t="shared" si="21"/>
        <v>0.15237881913666781</v>
      </c>
    </row>
    <row r="78" spans="1:10" x14ac:dyDescent="0.25">
      <c r="A78">
        <v>4</v>
      </c>
      <c r="B78">
        <f t="shared" si="21"/>
        <v>256.7432796981596</v>
      </c>
      <c r="C78">
        <f t="shared" si="21"/>
        <v>40.934609140912741</v>
      </c>
      <c r="D78">
        <f t="shared" si="21"/>
        <v>12.250568917189478</v>
      </c>
      <c r="E78">
        <f t="shared" si="21"/>
        <v>5.0300547660425643</v>
      </c>
      <c r="F78">
        <f t="shared" si="21"/>
        <v>3.7083034192680522</v>
      </c>
      <c r="G78">
        <f t="shared" si="21"/>
        <v>1.5172570506524723</v>
      </c>
      <c r="H78">
        <f t="shared" si="21"/>
        <v>1.3306984832762072</v>
      </c>
      <c r="I78">
        <f t="shared" si="21"/>
        <v>0.46552103363805991</v>
      </c>
      <c r="J78">
        <f t="shared" si="21"/>
        <v>0.18386418382529957</v>
      </c>
    </row>
    <row r="79" spans="1:10" x14ac:dyDescent="0.25">
      <c r="A79">
        <v>5</v>
      </c>
      <c r="B79">
        <f t="shared" si="21"/>
        <v>268.53119020161671</v>
      </c>
      <c r="C79">
        <f t="shared" si="21"/>
        <v>44.400874090719768</v>
      </c>
      <c r="D79">
        <f t="shared" si="21"/>
        <v>13.599072888222535</v>
      </c>
      <c r="E79">
        <f t="shared" si="21"/>
        <v>5.6658043990518987</v>
      </c>
      <c r="F79">
        <f t="shared" si="21"/>
        <v>4.2060259102191244</v>
      </c>
      <c r="G79">
        <f t="shared" si="21"/>
        <v>1.7504023546727243</v>
      </c>
      <c r="H79">
        <f t="shared" si="21"/>
        <v>1.5339135724290267</v>
      </c>
      <c r="I79">
        <f t="shared" si="21"/>
        <v>0.54859310989240218</v>
      </c>
      <c r="J79">
        <f t="shared" si="21"/>
        <v>0.22049636064277711</v>
      </c>
    </row>
    <row r="80" spans="1:10" x14ac:dyDescent="0.25">
      <c r="A80">
        <v>6</v>
      </c>
      <c r="B80">
        <f t="shared" si="21"/>
        <v>280.429632414232</v>
      </c>
      <c r="C80">
        <f t="shared" si="21"/>
        <v>48.031598966473645</v>
      </c>
      <c r="D80">
        <f t="shared" si="21"/>
        <v>15.044567962505724</v>
      </c>
      <c r="E80">
        <f t="shared" si="21"/>
        <v>6.3572287445154601</v>
      </c>
      <c r="F80">
        <f t="shared" si="21"/>
        <v>4.7510662607307417</v>
      </c>
      <c r="G80">
        <f t="shared" si="21"/>
        <v>2.0100463640003432</v>
      </c>
      <c r="H80">
        <f t="shared" si="21"/>
        <v>1.7600413202801153</v>
      </c>
      <c r="I80">
        <f t="shared" si="21"/>
        <v>0.64307177795063863</v>
      </c>
      <c r="J80">
        <f t="shared" si="21"/>
        <v>0.26288397223804832</v>
      </c>
    </row>
    <row r="81" spans="1:10" x14ac:dyDescent="0.25">
      <c r="A81">
        <v>7</v>
      </c>
      <c r="B81">
        <f t="shared" si="21"/>
        <v>292.42732650925996</v>
      </c>
      <c r="C81">
        <f t="shared" si="21"/>
        <v>51.826495690263691</v>
      </c>
      <c r="D81">
        <f t="shared" si="21"/>
        <v>16.589638616742938</v>
      </c>
      <c r="E81">
        <f t="shared" si="21"/>
        <v>7.1067367497889391</v>
      </c>
      <c r="F81">
        <f t="shared" si="21"/>
        <v>5.3458386769760846</v>
      </c>
      <c r="G81">
        <f t="shared" si="21"/>
        <v>2.2980408212716505</v>
      </c>
      <c r="H81">
        <f t="shared" si="21"/>
        <v>2.0106620131653972</v>
      </c>
      <c r="I81">
        <f t="shared" si="21"/>
        <v>0.75002236114351184</v>
      </c>
      <c r="J81">
        <f t="shared" si="21"/>
        <v>0.31167642598745143</v>
      </c>
    </row>
    <row r="82" spans="1:10" x14ac:dyDescent="0.25">
      <c r="A82">
        <v>8</v>
      </c>
      <c r="B82">
        <f t="shared" si="21"/>
        <v>304.51335074138774</v>
      </c>
      <c r="C82">
        <f t="shared" si="21"/>
        <v>55.7849690677387</v>
      </c>
      <c r="D82">
        <f t="shared" si="21"/>
        <v>18.236692549604037</v>
      </c>
      <c r="E82">
        <f t="shared" si="21"/>
        <v>7.9166721047535571</v>
      </c>
      <c r="F82">
        <f t="shared" si="21"/>
        <v>5.9927242197167416</v>
      </c>
      <c r="G82">
        <f t="shared" si="21"/>
        <v>2.6162614402843727</v>
      </c>
      <c r="H82">
        <f t="shared" si="21"/>
        <v>2.2873745443263824</v>
      </c>
      <c r="I82">
        <f t="shared" si="21"/>
        <v>0.87055385438522648</v>
      </c>
      <c r="J82">
        <f t="shared" si="21"/>
        <v>0.36756357186337674</v>
      </c>
    </row>
    <row r="83" spans="1:10" x14ac:dyDescent="0.25">
      <c r="A83">
        <v>9</v>
      </c>
      <c r="B83">
        <f t="shared" si="21"/>
        <v>316.67714848514561</v>
      </c>
      <c r="C83">
        <f t="shared" si="21"/>
        <v>59.906132634406426</v>
      </c>
      <c r="D83">
        <f t="shared" si="21"/>
        <v>19.987956805787245</v>
      </c>
      <c r="E83">
        <f t="shared" si="21"/>
        <v>8.7893058622746647</v>
      </c>
      <c r="F83">
        <f t="shared" si="21"/>
        <v>6.694062667056337</v>
      </c>
      <c r="G83">
        <f t="shared" si="21"/>
        <v>2.9666015271185673</v>
      </c>
      <c r="H83">
        <f t="shared" si="21"/>
        <v>2.5917909462326794</v>
      </c>
      <c r="I83">
        <f t="shared" si="21"/>
        <v>1.0058162841843923</v>
      </c>
      <c r="J83">
        <f t="shared" si="21"/>
        <v>0.43127512180568778</v>
      </c>
    </row>
    <row r="84" spans="1:10" x14ac:dyDescent="0.25">
      <c r="A84">
        <v>10</v>
      </c>
      <c r="B84">
        <f t="shared" si="21"/>
        <v>328.90853276011796</v>
      </c>
      <c r="C84">
        <f t="shared" si="21"/>
        <v>64.188824812918227</v>
      </c>
      <c r="D84">
        <f t="shared" si="21"/>
        <v>21.845475056694642</v>
      </c>
      <c r="E84">
        <f t="shared" si="21"/>
        <v>9.7268297534744157</v>
      </c>
      <c r="F84">
        <f t="shared" si="21"/>
        <v>7.4521448895633817</v>
      </c>
      <c r="G84">
        <f t="shared" si="21"/>
        <v>3.3509656390752176</v>
      </c>
      <c r="H84">
        <f t="shared" si="21"/>
        <v>2.9255309698799699</v>
      </c>
      <c r="I84">
        <f t="shared" si="21"/>
        <v>1.1569978474648694</v>
      </c>
      <c r="J84">
        <f t="shared" si="21"/>
        <v>0.50357983885487556</v>
      </c>
    </row>
    <row r="85" spans="1:10" x14ac:dyDescent="0.25">
      <c r="A85">
        <v>11</v>
      </c>
      <c r="B85">
        <f t="shared" si="21"/>
        <v>341.19768854005309</v>
      </c>
      <c r="C85">
        <f t="shared" si="21"/>
        <v>68.631625232810009</v>
      </c>
      <c r="D85">
        <f t="shared" si="21"/>
        <v>23.811105961320159</v>
      </c>
      <c r="E85">
        <f t="shared" si="21"/>
        <v>10.731350198173203</v>
      </c>
      <c r="F85">
        <f t="shared" si="21"/>
        <v>8.2692057614299319</v>
      </c>
      <c r="G85">
        <f t="shared" si="21"/>
        <v>3.771263327711281</v>
      </c>
      <c r="H85">
        <f t="shared" si="21"/>
        <v>3.2902167498185633</v>
      </c>
      <c r="I85">
        <f t="shared" si="21"/>
        <v>1.3253218585306072</v>
      </c>
      <c r="J85">
        <f t="shared" si="21"/>
        <v>0.5852845063877925</v>
      </c>
    </row>
    <row r="86" spans="1:10" x14ac:dyDescent="0.25">
      <c r="A86">
        <v>12</v>
      </c>
      <c r="B86">
        <f t="shared" si="21"/>
        <v>352.06210989586293</v>
      </c>
      <c r="C86">
        <f t="shared" si="21"/>
        <v>72.927734118905406</v>
      </c>
      <c r="D86">
        <f t="shared" si="21"/>
        <v>25.778662018270005</v>
      </c>
      <c r="E86">
        <f t="shared" si="21"/>
        <v>11.755695991397074</v>
      </c>
      <c r="F86">
        <f t="shared" si="21"/>
        <v>9.1093033836614499</v>
      </c>
      <c r="G86">
        <f t="shared" si="21"/>
        <v>4.2117804951641782</v>
      </c>
      <c r="H86">
        <f t="shared" si="21"/>
        <v>3.6721031413838614</v>
      </c>
      <c r="I86">
        <f t="shared" si="21"/>
        <v>1.5057433522505892</v>
      </c>
      <c r="J86">
        <f>J71/($R41*10)</f>
        <v>0.67441088670729998</v>
      </c>
    </row>
    <row r="88" spans="1:10" x14ac:dyDescent="0.25">
      <c r="A88" t="s">
        <v>61</v>
      </c>
    </row>
    <row r="89" spans="1:10" x14ac:dyDescent="0.25">
      <c r="A89" t="s">
        <v>55</v>
      </c>
      <c r="B89" t="s">
        <v>56</v>
      </c>
      <c r="C89" t="s">
        <v>59</v>
      </c>
      <c r="D89" t="s">
        <v>60</v>
      </c>
      <c r="E89" t="s">
        <v>62</v>
      </c>
    </row>
    <row r="90" spans="1:10" x14ac:dyDescent="0.25">
      <c r="A90">
        <v>1</v>
      </c>
      <c r="C90">
        <f>-(Q43+C43+(P43+D43)*J75)</f>
        <v>-13.5</v>
      </c>
      <c r="D90">
        <f>P44*J76</f>
        <v>2.2585054752803084</v>
      </c>
      <c r="E90">
        <f>-B43*$C$35</f>
        <v>0</v>
      </c>
    </row>
    <row r="91" spans="1:10" x14ac:dyDescent="0.25">
      <c r="A91">
        <v>2</v>
      </c>
      <c r="B91" s="14">
        <f t="shared" ref="B91:B101" si="22">Q43</f>
        <v>13.5</v>
      </c>
      <c r="C91">
        <f t="shared" ref="C91:C101" si="23">-(Q44+C44+(P44+D44)*J76)</f>
        <v>-15.758505475280309</v>
      </c>
      <c r="D91">
        <f t="shared" ref="D91:D100" si="24">P45*J77</f>
        <v>2.7428187444600205</v>
      </c>
      <c r="E91">
        <f t="shared" ref="E91:E101" si="25">-B44*$C$35</f>
        <v>0</v>
      </c>
    </row>
    <row r="92" spans="1:10" x14ac:dyDescent="0.25">
      <c r="A92">
        <v>3</v>
      </c>
      <c r="B92" s="14">
        <f t="shared" si="22"/>
        <v>13.5</v>
      </c>
      <c r="C92">
        <f t="shared" si="23"/>
        <v>-16.24281874446002</v>
      </c>
      <c r="D92">
        <f t="shared" si="24"/>
        <v>3.3095553088553924</v>
      </c>
      <c r="E92">
        <f t="shared" si="25"/>
        <v>0</v>
      </c>
    </row>
    <row r="93" spans="1:10" x14ac:dyDescent="0.25">
      <c r="A93">
        <v>4</v>
      </c>
      <c r="B93" s="14">
        <f t="shared" si="22"/>
        <v>13.5</v>
      </c>
      <c r="C93">
        <f t="shared" si="23"/>
        <v>-16.809555308855394</v>
      </c>
      <c r="D93">
        <f t="shared" si="24"/>
        <v>3.9689344915699882</v>
      </c>
      <c r="E93">
        <f t="shared" si="25"/>
        <v>0</v>
      </c>
    </row>
    <row r="94" spans="1:10" x14ac:dyDescent="0.25">
      <c r="A94">
        <v>5</v>
      </c>
      <c r="B94" s="14">
        <f t="shared" si="22"/>
        <v>13.5</v>
      </c>
      <c r="C94">
        <f t="shared" si="23"/>
        <v>-31.268934491569986</v>
      </c>
      <c r="D94">
        <f t="shared" si="24"/>
        <v>4.7319115002848697</v>
      </c>
      <c r="E94">
        <f>-B47*$C$38</f>
        <v>0</v>
      </c>
    </row>
    <row r="95" spans="1:10" x14ac:dyDescent="0.25">
      <c r="A95">
        <v>6</v>
      </c>
      <c r="B95" s="14">
        <f t="shared" si="22"/>
        <v>27.299999999999997</v>
      </c>
      <c r="C95">
        <f t="shared" si="23"/>
        <v>-32.031911500284863</v>
      </c>
      <c r="D95">
        <f t="shared" si="24"/>
        <v>5.6101756677741257</v>
      </c>
      <c r="E95">
        <f t="shared" si="25"/>
        <v>0</v>
      </c>
    </row>
    <row r="96" spans="1:10" x14ac:dyDescent="0.25">
      <c r="A96">
        <v>7</v>
      </c>
      <c r="B96" s="14">
        <f t="shared" si="22"/>
        <v>27.299999999999997</v>
      </c>
      <c r="C96">
        <f t="shared" si="23"/>
        <v>-32.910175667774126</v>
      </c>
      <c r="D96">
        <f t="shared" si="24"/>
        <v>6.6161442935407813</v>
      </c>
      <c r="E96">
        <f t="shared" si="25"/>
        <v>0</v>
      </c>
    </row>
    <row r="97" spans="1:15" x14ac:dyDescent="0.25">
      <c r="A97">
        <v>8</v>
      </c>
      <c r="B97" s="14">
        <f t="shared" si="22"/>
        <v>27.299999999999997</v>
      </c>
      <c r="C97">
        <f t="shared" si="23"/>
        <v>-33.916144293540782</v>
      </c>
      <c r="D97">
        <f t="shared" si="24"/>
        <v>7.7629521925023797</v>
      </c>
      <c r="E97">
        <f t="shared" si="25"/>
        <v>0</v>
      </c>
    </row>
    <row r="98" spans="1:15" x14ac:dyDescent="0.25">
      <c r="A98">
        <v>9</v>
      </c>
      <c r="B98" s="14">
        <f t="shared" si="22"/>
        <v>27.299999999999997</v>
      </c>
      <c r="C98">
        <f t="shared" si="23"/>
        <v>-35.062952192502379</v>
      </c>
      <c r="D98">
        <f t="shared" si="24"/>
        <v>9.0644370993877601</v>
      </c>
      <c r="E98">
        <f t="shared" si="25"/>
        <v>0</v>
      </c>
    </row>
    <row r="99" spans="1:15" x14ac:dyDescent="0.25">
      <c r="A99">
        <v>10</v>
      </c>
      <c r="B99" s="14">
        <f t="shared" si="22"/>
        <v>27.299999999999997</v>
      </c>
      <c r="C99">
        <f t="shared" si="23"/>
        <v>-36.364437099387757</v>
      </c>
      <c r="D99">
        <f t="shared" si="24"/>
        <v>10.535121114980265</v>
      </c>
      <c r="E99">
        <f t="shared" si="25"/>
        <v>0</v>
      </c>
    </row>
    <row r="100" spans="1:15" x14ac:dyDescent="0.25">
      <c r="A100">
        <v>11</v>
      </c>
      <c r="B100" s="14">
        <f t="shared" si="22"/>
        <v>27.299999999999997</v>
      </c>
      <c r="C100">
        <f t="shared" si="23"/>
        <v>-37.835121114980261</v>
      </c>
      <c r="D100">
        <f t="shared" si="24"/>
        <v>12.139395960731399</v>
      </c>
      <c r="E100">
        <f t="shared" si="25"/>
        <v>0</v>
      </c>
    </row>
    <row r="101" spans="1:15" x14ac:dyDescent="0.25">
      <c r="A101">
        <v>12</v>
      </c>
      <c r="B101" s="14">
        <f t="shared" si="22"/>
        <v>27.299999999999997</v>
      </c>
      <c r="C101">
        <f t="shared" si="23"/>
        <v>-21.4393959607314</v>
      </c>
      <c r="E101">
        <f t="shared" si="25"/>
        <v>0</v>
      </c>
    </row>
    <row r="103" spans="1:15" x14ac:dyDescent="0.25">
      <c r="A103" t="s">
        <v>63</v>
      </c>
      <c r="B103">
        <v>1</v>
      </c>
      <c r="C103">
        <v>2</v>
      </c>
      <c r="D103">
        <v>3</v>
      </c>
      <c r="E103">
        <v>4</v>
      </c>
      <c r="F103">
        <v>5</v>
      </c>
      <c r="G103">
        <v>6</v>
      </c>
      <c r="H103">
        <v>7</v>
      </c>
      <c r="I103">
        <v>8</v>
      </c>
      <c r="J103">
        <v>9</v>
      </c>
      <c r="K103">
        <v>10</v>
      </c>
      <c r="L103">
        <v>11</v>
      </c>
      <c r="M103">
        <v>12</v>
      </c>
    </row>
    <row r="104" spans="1:15" x14ac:dyDescent="0.25">
      <c r="A104">
        <v>1</v>
      </c>
      <c r="B104" s="4">
        <f>C90</f>
        <v>-13.5</v>
      </c>
      <c r="C104" s="4">
        <f>D90</f>
        <v>2.2585054752803084</v>
      </c>
      <c r="D104" s="4">
        <v>0</v>
      </c>
      <c r="E104" s="4">
        <v>0</v>
      </c>
      <c r="F104" s="4">
        <v>0</v>
      </c>
      <c r="G104" s="4">
        <v>0</v>
      </c>
      <c r="H104" s="4">
        <v>0</v>
      </c>
      <c r="I104" s="4">
        <v>0</v>
      </c>
      <c r="J104" s="4">
        <v>0</v>
      </c>
      <c r="K104" s="4">
        <v>0</v>
      </c>
      <c r="L104" s="4">
        <v>0</v>
      </c>
      <c r="M104" s="4">
        <v>0</v>
      </c>
      <c r="N104" t="s">
        <v>64</v>
      </c>
      <c r="O104">
        <f t="shared" ref="O104:O115" si="26">E90</f>
        <v>0</v>
      </c>
    </row>
    <row r="105" spans="1:15" x14ac:dyDescent="0.25">
      <c r="A105">
        <v>2</v>
      </c>
      <c r="B105" s="1">
        <f>B91</f>
        <v>13.5</v>
      </c>
      <c r="C105" s="4">
        <f>C91</f>
        <v>-15.758505475280309</v>
      </c>
      <c r="D105" s="4">
        <f>D91</f>
        <v>2.7428187444600205</v>
      </c>
      <c r="E105" s="4">
        <v>0</v>
      </c>
      <c r="F105" s="4">
        <v>0</v>
      </c>
      <c r="G105" s="4">
        <v>0</v>
      </c>
      <c r="H105" s="4">
        <v>0</v>
      </c>
      <c r="I105" s="4">
        <v>0</v>
      </c>
      <c r="J105" s="4">
        <v>0</v>
      </c>
      <c r="K105" s="4">
        <v>0</v>
      </c>
      <c r="L105" s="4">
        <v>0</v>
      </c>
      <c r="M105" s="4">
        <v>0</v>
      </c>
      <c r="N105" t="s">
        <v>65</v>
      </c>
      <c r="O105">
        <f t="shared" si="26"/>
        <v>0</v>
      </c>
    </row>
    <row r="106" spans="1:15" x14ac:dyDescent="0.25">
      <c r="A106">
        <v>3</v>
      </c>
      <c r="B106" s="4">
        <v>0</v>
      </c>
      <c r="C106" s="1">
        <f>B92</f>
        <v>13.5</v>
      </c>
      <c r="D106" s="4">
        <f>C92</f>
        <v>-16.24281874446002</v>
      </c>
      <c r="E106" s="4">
        <f>D92</f>
        <v>3.3095553088553924</v>
      </c>
      <c r="F106" s="4">
        <v>0</v>
      </c>
      <c r="G106" s="4">
        <v>0</v>
      </c>
      <c r="H106" s="4">
        <v>0</v>
      </c>
      <c r="I106" s="4">
        <v>0</v>
      </c>
      <c r="J106" s="4">
        <v>0</v>
      </c>
      <c r="K106" s="4">
        <v>0</v>
      </c>
      <c r="L106" s="4">
        <v>0</v>
      </c>
      <c r="M106" s="4">
        <v>0</v>
      </c>
      <c r="N106" t="s">
        <v>66</v>
      </c>
      <c r="O106">
        <f t="shared" si="26"/>
        <v>0</v>
      </c>
    </row>
    <row r="107" spans="1:15" x14ac:dyDescent="0.25">
      <c r="A107">
        <v>4</v>
      </c>
      <c r="B107" s="4">
        <v>0</v>
      </c>
      <c r="C107" s="4">
        <v>0</v>
      </c>
      <c r="D107" s="1">
        <f>B93</f>
        <v>13.5</v>
      </c>
      <c r="E107" s="1">
        <f t="shared" ref="E107:F107" si="27">C93</f>
        <v>-16.809555308855394</v>
      </c>
      <c r="F107" s="1">
        <f t="shared" si="27"/>
        <v>3.9689344915699882</v>
      </c>
      <c r="G107" s="4">
        <v>0</v>
      </c>
      <c r="H107" s="4">
        <v>0</v>
      </c>
      <c r="I107" s="4">
        <v>0</v>
      </c>
      <c r="J107" s="4">
        <v>0</v>
      </c>
      <c r="K107" s="4">
        <v>0</v>
      </c>
      <c r="L107" s="4">
        <v>0</v>
      </c>
      <c r="M107" s="4">
        <v>0</v>
      </c>
      <c r="N107" t="s">
        <v>67</v>
      </c>
      <c r="O107">
        <f t="shared" si="26"/>
        <v>0</v>
      </c>
    </row>
    <row r="108" spans="1:15" x14ac:dyDescent="0.25">
      <c r="A108">
        <v>5</v>
      </c>
      <c r="B108" s="4">
        <v>0</v>
      </c>
      <c r="C108" s="4">
        <v>0</v>
      </c>
      <c r="D108" s="4">
        <v>0</v>
      </c>
      <c r="E108" s="1">
        <f>B94</f>
        <v>13.5</v>
      </c>
      <c r="F108" s="1">
        <f>C94</f>
        <v>-31.268934491569986</v>
      </c>
      <c r="G108" s="1">
        <f t="shared" ref="G108" si="28">D94</f>
        <v>4.7319115002848697</v>
      </c>
      <c r="H108" s="4">
        <v>0</v>
      </c>
      <c r="I108" s="4">
        <v>0</v>
      </c>
      <c r="J108" s="4">
        <v>0</v>
      </c>
      <c r="K108" s="4">
        <v>0</v>
      </c>
      <c r="L108" s="4">
        <v>0</v>
      </c>
      <c r="M108" s="4">
        <v>0</v>
      </c>
      <c r="N108" t="s">
        <v>68</v>
      </c>
      <c r="O108">
        <f t="shared" si="26"/>
        <v>0</v>
      </c>
    </row>
    <row r="109" spans="1:15" x14ac:dyDescent="0.25">
      <c r="A109">
        <v>6</v>
      </c>
      <c r="B109" s="4">
        <v>0</v>
      </c>
      <c r="C109" s="4">
        <v>0</v>
      </c>
      <c r="D109" s="4">
        <v>0</v>
      </c>
      <c r="E109" s="4">
        <v>0</v>
      </c>
      <c r="F109" s="1">
        <f>B95</f>
        <v>27.299999999999997</v>
      </c>
      <c r="G109" s="1">
        <f t="shared" ref="G109:H109" si="29">C95</f>
        <v>-32.031911500284863</v>
      </c>
      <c r="H109" s="1">
        <f t="shared" si="29"/>
        <v>5.6101756677741257</v>
      </c>
      <c r="I109" s="4">
        <v>0</v>
      </c>
      <c r="J109" s="4">
        <v>0</v>
      </c>
      <c r="K109" s="4">
        <v>0</v>
      </c>
      <c r="L109" s="4">
        <v>0</v>
      </c>
      <c r="M109" s="4">
        <v>0</v>
      </c>
      <c r="N109" t="s">
        <v>69</v>
      </c>
      <c r="O109">
        <f t="shared" si="26"/>
        <v>0</v>
      </c>
    </row>
    <row r="110" spans="1:15" x14ac:dyDescent="0.25">
      <c r="A110">
        <v>7</v>
      </c>
      <c r="B110" s="4">
        <v>0</v>
      </c>
      <c r="C110" s="4">
        <v>0</v>
      </c>
      <c r="D110" s="4">
        <v>0</v>
      </c>
      <c r="E110" s="4">
        <v>0</v>
      </c>
      <c r="F110" s="4">
        <v>0</v>
      </c>
      <c r="G110" s="1">
        <f>B96</f>
        <v>27.299999999999997</v>
      </c>
      <c r="H110" s="1">
        <f>C96</f>
        <v>-32.910175667774126</v>
      </c>
      <c r="I110" s="1">
        <f t="shared" ref="I110" si="30">D96</f>
        <v>6.6161442935407813</v>
      </c>
      <c r="J110" s="4">
        <v>0</v>
      </c>
      <c r="K110" s="4">
        <v>0</v>
      </c>
      <c r="L110" s="4">
        <v>0</v>
      </c>
      <c r="M110" s="4">
        <v>0</v>
      </c>
      <c r="N110" t="s">
        <v>70</v>
      </c>
      <c r="O110">
        <f t="shared" si="26"/>
        <v>0</v>
      </c>
    </row>
    <row r="111" spans="1:15" x14ac:dyDescent="0.25">
      <c r="A111">
        <v>8</v>
      </c>
      <c r="B111" s="4">
        <v>0</v>
      </c>
      <c r="C111" s="4">
        <v>0</v>
      </c>
      <c r="D111" s="4">
        <v>0</v>
      </c>
      <c r="E111" s="4">
        <v>0</v>
      </c>
      <c r="F111" s="4">
        <v>0</v>
      </c>
      <c r="G111" s="4">
        <v>0</v>
      </c>
      <c r="H111" s="1">
        <f>B97</f>
        <v>27.299999999999997</v>
      </c>
      <c r="I111" s="1">
        <f t="shared" ref="I111:J111" si="31">C97</f>
        <v>-33.916144293540782</v>
      </c>
      <c r="J111" s="1">
        <f t="shared" si="31"/>
        <v>7.7629521925023797</v>
      </c>
      <c r="K111" s="4">
        <v>0</v>
      </c>
      <c r="L111" s="4">
        <v>0</v>
      </c>
      <c r="M111" s="4">
        <v>0</v>
      </c>
      <c r="N111" t="s">
        <v>71</v>
      </c>
      <c r="O111">
        <f t="shared" si="26"/>
        <v>0</v>
      </c>
    </row>
    <row r="112" spans="1:15" x14ac:dyDescent="0.25">
      <c r="A112">
        <v>9</v>
      </c>
      <c r="B112" s="4">
        <v>0</v>
      </c>
      <c r="C112" s="4">
        <v>0</v>
      </c>
      <c r="D112" s="4">
        <v>0</v>
      </c>
      <c r="E112" s="4">
        <v>0</v>
      </c>
      <c r="F112" s="4">
        <v>0</v>
      </c>
      <c r="G112" s="4">
        <v>0</v>
      </c>
      <c r="H112" s="4">
        <v>0</v>
      </c>
      <c r="I112" s="1">
        <f>B98</f>
        <v>27.299999999999997</v>
      </c>
      <c r="J112" s="1">
        <f t="shared" ref="J112:K112" si="32">C98</f>
        <v>-35.062952192502379</v>
      </c>
      <c r="K112" s="1">
        <f t="shared" si="32"/>
        <v>9.0644370993877601</v>
      </c>
      <c r="L112" s="4">
        <v>0</v>
      </c>
      <c r="M112" s="4">
        <v>0</v>
      </c>
      <c r="N112" t="s">
        <v>72</v>
      </c>
      <c r="O112">
        <f t="shared" si="26"/>
        <v>0</v>
      </c>
    </row>
    <row r="113" spans="1:15" x14ac:dyDescent="0.25">
      <c r="A113">
        <v>10</v>
      </c>
      <c r="B113" s="4">
        <v>0</v>
      </c>
      <c r="C113" s="4">
        <v>0</v>
      </c>
      <c r="D113" s="4">
        <v>0</v>
      </c>
      <c r="E113" s="4">
        <v>0</v>
      </c>
      <c r="F113" s="4">
        <v>0</v>
      </c>
      <c r="G113" s="4">
        <v>0</v>
      </c>
      <c r="H113" s="4">
        <v>0</v>
      </c>
      <c r="I113" s="4">
        <v>0</v>
      </c>
      <c r="J113" s="1">
        <f>B99</f>
        <v>27.299999999999997</v>
      </c>
      <c r="K113" s="1">
        <f t="shared" ref="K113:L113" si="33">C99</f>
        <v>-36.364437099387757</v>
      </c>
      <c r="L113" s="1">
        <f t="shared" si="33"/>
        <v>10.535121114980265</v>
      </c>
      <c r="M113" s="4">
        <v>0</v>
      </c>
      <c r="N113" t="s">
        <v>73</v>
      </c>
      <c r="O113">
        <f t="shared" si="26"/>
        <v>0</v>
      </c>
    </row>
    <row r="114" spans="1:15" x14ac:dyDescent="0.25">
      <c r="A114">
        <v>11</v>
      </c>
      <c r="B114" s="4">
        <v>0</v>
      </c>
      <c r="C114" s="4">
        <v>0</v>
      </c>
      <c r="D114" s="4">
        <v>0</v>
      </c>
      <c r="E114" s="4">
        <v>0</v>
      </c>
      <c r="F114" s="4">
        <v>0</v>
      </c>
      <c r="G114" s="4">
        <v>0</v>
      </c>
      <c r="H114" s="4">
        <v>0</v>
      </c>
      <c r="I114" s="4">
        <v>0</v>
      </c>
      <c r="J114" s="4">
        <v>0</v>
      </c>
      <c r="K114" s="1">
        <f>B100</f>
        <v>27.299999999999997</v>
      </c>
      <c r="L114" s="1">
        <f t="shared" ref="L114" si="34">C100</f>
        <v>-37.835121114980261</v>
      </c>
      <c r="M114" s="1">
        <f>D100</f>
        <v>12.139395960731399</v>
      </c>
      <c r="N114" t="s">
        <v>74</v>
      </c>
      <c r="O114">
        <f t="shared" si="26"/>
        <v>0</v>
      </c>
    </row>
    <row r="115" spans="1:15" x14ac:dyDescent="0.25">
      <c r="A115">
        <v>12</v>
      </c>
      <c r="B115" s="4">
        <v>0</v>
      </c>
      <c r="C115" s="4">
        <v>0</v>
      </c>
      <c r="D115" s="4">
        <v>0</v>
      </c>
      <c r="E115" s="4">
        <v>0</v>
      </c>
      <c r="F115" s="4">
        <v>0</v>
      </c>
      <c r="G115" s="4">
        <v>0</v>
      </c>
      <c r="H115" s="4">
        <v>0</v>
      </c>
      <c r="I115" s="4">
        <v>0</v>
      </c>
      <c r="J115" s="4">
        <v>0</v>
      </c>
      <c r="K115" s="4">
        <v>0</v>
      </c>
      <c r="L115" s="1">
        <f>B101</f>
        <v>27.299999999999997</v>
      </c>
      <c r="M115" s="1">
        <f>C101</f>
        <v>-21.4393959607314</v>
      </c>
      <c r="N115" t="s">
        <v>75</v>
      </c>
      <c r="O115">
        <f t="shared" si="26"/>
        <v>0</v>
      </c>
    </row>
    <row r="117" spans="1:15" x14ac:dyDescent="0.25">
      <c r="A117" t="s">
        <v>77</v>
      </c>
      <c r="B117" t="s">
        <v>76</v>
      </c>
      <c r="C117" t="s">
        <v>76</v>
      </c>
      <c r="D117" t="s">
        <v>76</v>
      </c>
      <c r="E117" t="s">
        <v>76</v>
      </c>
      <c r="F117" t="s">
        <v>76</v>
      </c>
      <c r="G117" t="s">
        <v>76</v>
      </c>
      <c r="H117" t="s">
        <v>76</v>
      </c>
      <c r="I117" t="s">
        <v>76</v>
      </c>
      <c r="J117" t="s">
        <v>76</v>
      </c>
      <c r="K117" t="s">
        <v>76</v>
      </c>
      <c r="L117" t="s">
        <v>76</v>
      </c>
      <c r="M117" t="s">
        <v>76</v>
      </c>
      <c r="N117" t="s">
        <v>78</v>
      </c>
    </row>
    <row r="118" spans="1:15" x14ac:dyDescent="0.25">
      <c r="A118" t="s">
        <v>77</v>
      </c>
      <c r="B118" t="s">
        <v>76</v>
      </c>
      <c r="C118" t="s">
        <v>76</v>
      </c>
      <c r="D118" t="s">
        <v>76</v>
      </c>
      <c r="E118" t="s">
        <v>76</v>
      </c>
      <c r="F118" t="s">
        <v>76</v>
      </c>
      <c r="G118" t="s">
        <v>76</v>
      </c>
      <c r="H118" t="s">
        <v>76</v>
      </c>
      <c r="I118" t="s">
        <v>76</v>
      </c>
      <c r="J118" t="s">
        <v>76</v>
      </c>
      <c r="K118" t="s">
        <v>76</v>
      </c>
      <c r="L118" t="s">
        <v>76</v>
      </c>
      <c r="M118" t="s">
        <v>76</v>
      </c>
      <c r="N118" t="s">
        <v>78</v>
      </c>
    </row>
    <row r="119" spans="1:15" x14ac:dyDescent="0.25">
      <c r="A119" t="s">
        <v>77</v>
      </c>
      <c r="B119" t="s">
        <v>76</v>
      </c>
      <c r="C119" t="s">
        <v>76</v>
      </c>
      <c r="D119" t="s">
        <v>76</v>
      </c>
      <c r="E119" t="s">
        <v>76</v>
      </c>
      <c r="F119" t="s">
        <v>76</v>
      </c>
      <c r="G119" t="s">
        <v>76</v>
      </c>
      <c r="H119" t="s">
        <v>76</v>
      </c>
      <c r="I119" t="s">
        <v>76</v>
      </c>
      <c r="J119" t="s">
        <v>76</v>
      </c>
      <c r="K119" t="s">
        <v>76</v>
      </c>
      <c r="L119" t="s">
        <v>76</v>
      </c>
      <c r="M119" t="s">
        <v>76</v>
      </c>
      <c r="N119" t="s">
        <v>78</v>
      </c>
    </row>
    <row r="120" spans="1:15" x14ac:dyDescent="0.25">
      <c r="A120" t="s">
        <v>77</v>
      </c>
      <c r="B120" t="s">
        <v>76</v>
      </c>
      <c r="C120" t="s">
        <v>76</v>
      </c>
      <c r="D120" t="s">
        <v>76</v>
      </c>
      <c r="E120" t="s">
        <v>76</v>
      </c>
      <c r="F120" t="s">
        <v>76</v>
      </c>
      <c r="G120" t="s">
        <v>76</v>
      </c>
      <c r="H120" t="s">
        <v>76</v>
      </c>
      <c r="I120" t="s">
        <v>76</v>
      </c>
      <c r="J120" t="s">
        <v>76</v>
      </c>
      <c r="K120" t="s">
        <v>76</v>
      </c>
      <c r="L120" t="s">
        <v>76</v>
      </c>
      <c r="M120" t="s">
        <v>76</v>
      </c>
      <c r="N120" t="s">
        <v>78</v>
      </c>
    </row>
    <row r="121" spans="1:15" x14ac:dyDescent="0.25">
      <c r="A121" t="s">
        <v>77</v>
      </c>
      <c r="B121" t="s">
        <v>76</v>
      </c>
      <c r="C121" t="s">
        <v>76</v>
      </c>
      <c r="D121" t="s">
        <v>76</v>
      </c>
      <c r="E121" t="s">
        <v>76</v>
      </c>
      <c r="F121" t="s">
        <v>76</v>
      </c>
      <c r="G121" t="s">
        <v>76</v>
      </c>
      <c r="H121" t="s">
        <v>76</v>
      </c>
      <c r="I121" t="s">
        <v>76</v>
      </c>
      <c r="J121" t="s">
        <v>76</v>
      </c>
      <c r="K121" t="s">
        <v>76</v>
      </c>
      <c r="L121" t="s">
        <v>76</v>
      </c>
      <c r="M121" t="s">
        <v>76</v>
      </c>
      <c r="N121" t="s">
        <v>78</v>
      </c>
    </row>
    <row r="122" spans="1:15" x14ac:dyDescent="0.25">
      <c r="A122" t="s">
        <v>77</v>
      </c>
      <c r="B122" t="s">
        <v>76</v>
      </c>
      <c r="C122" t="s">
        <v>76</v>
      </c>
      <c r="D122" t="s">
        <v>76</v>
      </c>
      <c r="E122" t="s">
        <v>76</v>
      </c>
      <c r="F122" t="s">
        <v>76</v>
      </c>
      <c r="G122" t="s">
        <v>76</v>
      </c>
      <c r="H122" t="s">
        <v>76</v>
      </c>
      <c r="I122" t="s">
        <v>76</v>
      </c>
      <c r="J122" t="s">
        <v>76</v>
      </c>
      <c r="K122" t="s">
        <v>76</v>
      </c>
      <c r="L122" t="s">
        <v>76</v>
      </c>
      <c r="M122" t="s">
        <v>76</v>
      </c>
      <c r="N122" t="s">
        <v>78</v>
      </c>
    </row>
    <row r="123" spans="1:15" x14ac:dyDescent="0.25">
      <c r="A123" t="s">
        <v>77</v>
      </c>
      <c r="B123" t="s">
        <v>76</v>
      </c>
      <c r="C123" t="s">
        <v>76</v>
      </c>
      <c r="D123" t="s">
        <v>76</v>
      </c>
      <c r="E123" t="s">
        <v>76</v>
      </c>
      <c r="F123" t="s">
        <v>76</v>
      </c>
      <c r="G123" t="s">
        <v>76</v>
      </c>
      <c r="H123" t="s">
        <v>76</v>
      </c>
      <c r="I123" t="s">
        <v>76</v>
      </c>
      <c r="J123" t="s">
        <v>76</v>
      </c>
      <c r="K123" t="s">
        <v>76</v>
      </c>
      <c r="L123" t="s">
        <v>76</v>
      </c>
      <c r="M123" t="s">
        <v>76</v>
      </c>
      <c r="N123" t="s">
        <v>78</v>
      </c>
    </row>
    <row r="124" spans="1:15" x14ac:dyDescent="0.25">
      <c r="A124" t="s">
        <v>77</v>
      </c>
      <c r="B124" t="s">
        <v>76</v>
      </c>
      <c r="C124" t="s">
        <v>76</v>
      </c>
      <c r="D124" t="s">
        <v>76</v>
      </c>
      <c r="E124" t="s">
        <v>76</v>
      </c>
      <c r="F124" t="s">
        <v>76</v>
      </c>
      <c r="G124" t="s">
        <v>76</v>
      </c>
      <c r="H124" t="s">
        <v>76</v>
      </c>
      <c r="I124" t="s">
        <v>76</v>
      </c>
      <c r="J124" t="s">
        <v>76</v>
      </c>
      <c r="K124" t="s">
        <v>76</v>
      </c>
      <c r="L124" t="s">
        <v>76</v>
      </c>
      <c r="M124" t="s">
        <v>76</v>
      </c>
      <c r="N124" t="s">
        <v>78</v>
      </c>
    </row>
    <row r="125" spans="1:15" x14ac:dyDescent="0.25">
      <c r="A125" t="s">
        <v>77</v>
      </c>
      <c r="B125" t="s">
        <v>76</v>
      </c>
      <c r="C125" t="s">
        <v>76</v>
      </c>
      <c r="D125" t="s">
        <v>76</v>
      </c>
      <c r="E125" t="s">
        <v>76</v>
      </c>
      <c r="F125" t="s">
        <v>76</v>
      </c>
      <c r="G125" t="s">
        <v>76</v>
      </c>
      <c r="H125" t="s">
        <v>76</v>
      </c>
      <c r="I125" t="s">
        <v>76</v>
      </c>
      <c r="J125" t="s">
        <v>76</v>
      </c>
      <c r="K125" t="s">
        <v>76</v>
      </c>
      <c r="L125" t="s">
        <v>76</v>
      </c>
      <c r="M125" t="s">
        <v>76</v>
      </c>
      <c r="N125" t="s">
        <v>78</v>
      </c>
    </row>
    <row r="126" spans="1:15" x14ac:dyDescent="0.25">
      <c r="A126" t="s">
        <v>77</v>
      </c>
      <c r="B126" t="s">
        <v>76</v>
      </c>
      <c r="C126" t="s">
        <v>76</v>
      </c>
      <c r="D126" t="s">
        <v>76</v>
      </c>
      <c r="E126" t="s">
        <v>76</v>
      </c>
      <c r="F126" t="s">
        <v>76</v>
      </c>
      <c r="G126" t="s">
        <v>76</v>
      </c>
      <c r="H126" t="s">
        <v>76</v>
      </c>
      <c r="I126" t="s">
        <v>76</v>
      </c>
      <c r="J126" t="s">
        <v>76</v>
      </c>
      <c r="K126" t="s">
        <v>76</v>
      </c>
      <c r="L126" t="s">
        <v>76</v>
      </c>
      <c r="M126" t="s">
        <v>76</v>
      </c>
      <c r="N126" t="s">
        <v>78</v>
      </c>
    </row>
    <row r="127" spans="1:15" x14ac:dyDescent="0.25">
      <c r="A127" t="s">
        <v>77</v>
      </c>
      <c r="B127" t="s">
        <v>76</v>
      </c>
      <c r="C127" t="s">
        <v>76</v>
      </c>
      <c r="D127" t="s">
        <v>76</v>
      </c>
      <c r="E127" t="s">
        <v>76</v>
      </c>
      <c r="F127" t="s">
        <v>76</v>
      </c>
      <c r="G127" t="s">
        <v>76</v>
      </c>
      <c r="H127" t="s">
        <v>76</v>
      </c>
      <c r="I127" t="s">
        <v>76</v>
      </c>
      <c r="J127" t="s">
        <v>76</v>
      </c>
      <c r="K127" t="s">
        <v>76</v>
      </c>
      <c r="L127" t="s">
        <v>76</v>
      </c>
      <c r="M127" t="s">
        <v>76</v>
      </c>
      <c r="N127" t="s">
        <v>78</v>
      </c>
    </row>
    <row r="128" spans="1:15" x14ac:dyDescent="0.25">
      <c r="A128" t="s">
        <v>77</v>
      </c>
      <c r="B128" t="s">
        <v>76</v>
      </c>
      <c r="C128" t="s">
        <v>76</v>
      </c>
      <c r="D128" t="s">
        <v>76</v>
      </c>
      <c r="E128" t="s">
        <v>76</v>
      </c>
      <c r="F128" t="s">
        <v>76</v>
      </c>
      <c r="G128" t="s">
        <v>76</v>
      </c>
      <c r="H128" t="s">
        <v>76</v>
      </c>
      <c r="I128" t="s">
        <v>76</v>
      </c>
      <c r="J128" t="s">
        <v>76</v>
      </c>
      <c r="K128" t="s">
        <v>76</v>
      </c>
      <c r="L128" t="s">
        <v>76</v>
      </c>
      <c r="M128" t="s">
        <v>76</v>
      </c>
      <c r="N128" t="s">
        <v>78</v>
      </c>
    </row>
    <row r="129" spans="1:21" x14ac:dyDescent="0.25">
      <c r="B129" t="str">
        <f>CONCATENATE(A117,B104,B117)</f>
        <v>(-13.5,</v>
      </c>
      <c r="C129" t="str">
        <f>CONCATENATE(C104,C117)</f>
        <v>2.25850547528031,</v>
      </c>
      <c r="D129" t="str">
        <f t="shared" ref="D129:M129" si="35">CONCATENATE(D104,D117)</f>
        <v>0,</v>
      </c>
      <c r="E129" t="str">
        <f t="shared" si="35"/>
        <v>0,</v>
      </c>
      <c r="F129" t="str">
        <f t="shared" si="35"/>
        <v>0,</v>
      </c>
      <c r="G129" t="str">
        <f t="shared" si="35"/>
        <v>0,</v>
      </c>
      <c r="H129" t="str">
        <f t="shared" si="35"/>
        <v>0,</v>
      </c>
      <c r="I129" t="str">
        <f t="shared" si="35"/>
        <v>0,</v>
      </c>
      <c r="J129" t="str">
        <f t="shared" si="35"/>
        <v>0,</v>
      </c>
      <c r="K129" t="str">
        <f t="shared" si="35"/>
        <v>0,</v>
      </c>
      <c r="L129" t="str">
        <f t="shared" si="35"/>
        <v>0,</v>
      </c>
      <c r="M129" t="str">
        <f t="shared" si="35"/>
        <v>0,</v>
      </c>
      <c r="N129" t="str">
        <f>CONCATENATE(O104,N117,M117)</f>
        <v>0),</v>
      </c>
    </row>
    <row r="130" spans="1:21" x14ac:dyDescent="0.25">
      <c r="B130" t="str">
        <f t="shared" ref="B130:B136" si="36">CONCATENATE(A118,B105,B118)</f>
        <v>(13.5,</v>
      </c>
      <c r="C130" t="str">
        <f t="shared" ref="C130:M140" si="37">CONCATENATE(C105,C118)</f>
        <v>-15.7585054752803,</v>
      </c>
      <c r="D130" t="str">
        <f t="shared" si="37"/>
        <v>2.74281874446002,</v>
      </c>
      <c r="E130" t="str">
        <f t="shared" si="37"/>
        <v>0,</v>
      </c>
      <c r="F130" t="str">
        <f t="shared" si="37"/>
        <v>0,</v>
      </c>
      <c r="G130" t="str">
        <f t="shared" si="37"/>
        <v>0,</v>
      </c>
      <c r="H130" t="str">
        <f t="shared" si="37"/>
        <v>0,</v>
      </c>
      <c r="I130" t="str">
        <f t="shared" si="37"/>
        <v>0,</v>
      </c>
      <c r="J130" t="str">
        <f t="shared" si="37"/>
        <v>0,</v>
      </c>
      <c r="K130" t="str">
        <f t="shared" si="37"/>
        <v>0,</v>
      </c>
      <c r="L130" t="str">
        <f t="shared" si="37"/>
        <v>0,</v>
      </c>
      <c r="M130" t="str">
        <f t="shared" si="37"/>
        <v>0,</v>
      </c>
      <c r="N130" t="str">
        <f t="shared" ref="N130:N139" si="38">CONCATENATE(O105,N118,M118)</f>
        <v>0),</v>
      </c>
    </row>
    <row r="131" spans="1:21" x14ac:dyDescent="0.25">
      <c r="B131" t="str">
        <f t="shared" si="36"/>
        <v>(0,</v>
      </c>
      <c r="C131" t="str">
        <f t="shared" si="37"/>
        <v>13.5,</v>
      </c>
      <c r="D131" t="str">
        <f t="shared" si="37"/>
        <v>-16.24281874446,</v>
      </c>
      <c r="E131" t="str">
        <f t="shared" si="37"/>
        <v>3.30955530885539,</v>
      </c>
      <c r="F131" t="str">
        <f t="shared" si="37"/>
        <v>0,</v>
      </c>
      <c r="G131" t="str">
        <f t="shared" si="37"/>
        <v>0,</v>
      </c>
      <c r="H131" t="str">
        <f t="shared" si="37"/>
        <v>0,</v>
      </c>
      <c r="I131" t="str">
        <f t="shared" si="37"/>
        <v>0,</v>
      </c>
      <c r="J131" t="str">
        <f t="shared" si="37"/>
        <v>0,</v>
      </c>
      <c r="K131" t="str">
        <f t="shared" si="37"/>
        <v>0,</v>
      </c>
      <c r="L131" t="str">
        <f t="shared" si="37"/>
        <v>0,</v>
      </c>
      <c r="M131" t="str">
        <f t="shared" si="37"/>
        <v>0,</v>
      </c>
      <c r="N131" t="str">
        <f t="shared" si="38"/>
        <v>0),</v>
      </c>
    </row>
    <row r="132" spans="1:21" x14ac:dyDescent="0.25">
      <c r="B132" t="str">
        <f t="shared" si="36"/>
        <v>(0,</v>
      </c>
      <c r="C132" t="str">
        <f t="shared" si="37"/>
        <v>0,</v>
      </c>
      <c r="D132" t="str">
        <f t="shared" si="37"/>
        <v>13.5,</v>
      </c>
      <c r="E132" t="str">
        <f t="shared" si="37"/>
        <v>-16.8095553088554,</v>
      </c>
      <c r="F132" t="str">
        <f t="shared" si="37"/>
        <v>3.96893449156999,</v>
      </c>
      <c r="G132" t="str">
        <f t="shared" si="37"/>
        <v>0,</v>
      </c>
      <c r="H132" t="str">
        <f t="shared" si="37"/>
        <v>0,</v>
      </c>
      <c r="I132" t="str">
        <f t="shared" si="37"/>
        <v>0,</v>
      </c>
      <c r="J132" t="str">
        <f t="shared" si="37"/>
        <v>0,</v>
      </c>
      <c r="K132" t="str">
        <f t="shared" si="37"/>
        <v>0,</v>
      </c>
      <c r="L132" t="str">
        <f t="shared" si="37"/>
        <v>0,</v>
      </c>
      <c r="M132" t="str">
        <f t="shared" si="37"/>
        <v>0,</v>
      </c>
      <c r="N132" t="str">
        <f t="shared" si="38"/>
        <v>0),</v>
      </c>
    </row>
    <row r="133" spans="1:21" x14ac:dyDescent="0.25">
      <c r="B133" t="str">
        <f t="shared" si="36"/>
        <v>(0,</v>
      </c>
      <c r="C133" t="str">
        <f t="shared" si="37"/>
        <v>0,</v>
      </c>
      <c r="D133" t="str">
        <f t="shared" si="37"/>
        <v>0,</v>
      </c>
      <c r="E133" t="str">
        <f t="shared" si="37"/>
        <v>13.5,</v>
      </c>
      <c r="F133" t="str">
        <f t="shared" si="37"/>
        <v>-31.26893449157,</v>
      </c>
      <c r="G133" t="str">
        <f t="shared" si="37"/>
        <v>4.73191150028487,</v>
      </c>
      <c r="H133" t="str">
        <f t="shared" si="37"/>
        <v>0,</v>
      </c>
      <c r="I133" t="str">
        <f t="shared" si="37"/>
        <v>0,</v>
      </c>
      <c r="J133" t="str">
        <f t="shared" si="37"/>
        <v>0,</v>
      </c>
      <c r="K133" t="str">
        <f t="shared" si="37"/>
        <v>0,</v>
      </c>
      <c r="L133" t="str">
        <f t="shared" si="37"/>
        <v>0,</v>
      </c>
      <c r="M133" t="str">
        <f t="shared" si="37"/>
        <v>0,</v>
      </c>
      <c r="N133" t="str">
        <f t="shared" si="38"/>
        <v>0),</v>
      </c>
    </row>
    <row r="134" spans="1:21" x14ac:dyDescent="0.25">
      <c r="B134" t="str">
        <f t="shared" si="36"/>
        <v>(0,</v>
      </c>
      <c r="C134" t="str">
        <f t="shared" si="37"/>
        <v>0,</v>
      </c>
      <c r="D134" t="str">
        <f t="shared" si="37"/>
        <v>0,</v>
      </c>
      <c r="E134" t="str">
        <f t="shared" si="37"/>
        <v>0,</v>
      </c>
      <c r="F134" t="str">
        <f t="shared" si="37"/>
        <v>27.3,</v>
      </c>
      <c r="G134" t="str">
        <f t="shared" si="37"/>
        <v>-32.0319115002849,</v>
      </c>
      <c r="H134" t="str">
        <f t="shared" si="37"/>
        <v>5.61017566777413,</v>
      </c>
      <c r="I134" t="str">
        <f t="shared" si="37"/>
        <v>0,</v>
      </c>
      <c r="J134" t="str">
        <f t="shared" si="37"/>
        <v>0,</v>
      </c>
      <c r="K134" t="str">
        <f t="shared" si="37"/>
        <v>0,</v>
      </c>
      <c r="L134" t="str">
        <f t="shared" si="37"/>
        <v>0,</v>
      </c>
      <c r="M134" t="str">
        <f t="shared" si="37"/>
        <v>0,</v>
      </c>
      <c r="N134" t="str">
        <f t="shared" si="38"/>
        <v>0),</v>
      </c>
    </row>
    <row r="135" spans="1:21" x14ac:dyDescent="0.25">
      <c r="B135" t="str">
        <f t="shared" si="36"/>
        <v>(0,</v>
      </c>
      <c r="C135" t="str">
        <f t="shared" si="37"/>
        <v>0,</v>
      </c>
      <c r="D135" t="str">
        <f t="shared" si="37"/>
        <v>0,</v>
      </c>
      <c r="E135" t="str">
        <f t="shared" si="37"/>
        <v>0,</v>
      </c>
      <c r="F135" t="str">
        <f t="shared" si="37"/>
        <v>0,</v>
      </c>
      <c r="G135" t="str">
        <f t="shared" si="37"/>
        <v>27.3,</v>
      </c>
      <c r="H135" t="str">
        <f t="shared" si="37"/>
        <v>-32.9101756677741,</v>
      </c>
      <c r="I135" t="str">
        <f t="shared" si="37"/>
        <v>6.61614429354078,</v>
      </c>
      <c r="J135" t="str">
        <f t="shared" si="37"/>
        <v>0,</v>
      </c>
      <c r="K135" t="str">
        <f t="shared" si="37"/>
        <v>0,</v>
      </c>
      <c r="L135" t="str">
        <f t="shared" si="37"/>
        <v>0,</v>
      </c>
      <c r="M135" t="str">
        <f t="shared" si="37"/>
        <v>0,</v>
      </c>
      <c r="N135" t="str">
        <f t="shared" si="38"/>
        <v>0),</v>
      </c>
    </row>
    <row r="136" spans="1:21" x14ac:dyDescent="0.25">
      <c r="B136" t="str">
        <f t="shared" si="36"/>
        <v>(0,</v>
      </c>
      <c r="C136" t="str">
        <f t="shared" si="37"/>
        <v>0,</v>
      </c>
      <c r="D136" t="str">
        <f t="shared" si="37"/>
        <v>0,</v>
      </c>
      <c r="E136" t="str">
        <f t="shared" si="37"/>
        <v>0,</v>
      </c>
      <c r="F136" t="str">
        <f t="shared" si="37"/>
        <v>0,</v>
      </c>
      <c r="G136" t="str">
        <f t="shared" si="37"/>
        <v>0,</v>
      </c>
      <c r="H136" t="str">
        <f t="shared" si="37"/>
        <v>27.3,</v>
      </c>
      <c r="I136" t="str">
        <f t="shared" si="37"/>
        <v>-33.9161442935408,</v>
      </c>
      <c r="J136" t="str">
        <f t="shared" si="37"/>
        <v>7.76295219250238,</v>
      </c>
      <c r="K136" t="str">
        <f t="shared" si="37"/>
        <v>0,</v>
      </c>
      <c r="L136" t="str">
        <f t="shared" si="37"/>
        <v>0,</v>
      </c>
      <c r="M136" t="str">
        <f t="shared" si="37"/>
        <v>0,</v>
      </c>
      <c r="N136" t="str">
        <f t="shared" si="38"/>
        <v>0),</v>
      </c>
    </row>
    <row r="137" spans="1:21" x14ac:dyDescent="0.25">
      <c r="B137" t="str">
        <f>CONCATENATE(A125,B112,B125)</f>
        <v>(0,</v>
      </c>
      <c r="C137" t="str">
        <f t="shared" si="37"/>
        <v>0,</v>
      </c>
      <c r="D137" t="str">
        <f t="shared" si="37"/>
        <v>0,</v>
      </c>
      <c r="E137" t="str">
        <f t="shared" si="37"/>
        <v>0,</v>
      </c>
      <c r="F137" t="str">
        <f t="shared" si="37"/>
        <v>0,</v>
      </c>
      <c r="G137" t="str">
        <f t="shared" si="37"/>
        <v>0,</v>
      </c>
      <c r="H137" t="str">
        <f t="shared" si="37"/>
        <v>0,</v>
      </c>
      <c r="I137" t="str">
        <f t="shared" si="37"/>
        <v>27.3,</v>
      </c>
      <c r="J137" t="str">
        <f t="shared" si="37"/>
        <v>-35.0629521925024,</v>
      </c>
      <c r="K137" t="str">
        <f t="shared" si="37"/>
        <v>9.06443709938776,</v>
      </c>
      <c r="L137" t="str">
        <f t="shared" si="37"/>
        <v>0,</v>
      </c>
      <c r="M137" t="str">
        <f t="shared" si="37"/>
        <v>0,</v>
      </c>
      <c r="N137" t="str">
        <f t="shared" si="38"/>
        <v>0),</v>
      </c>
    </row>
    <row r="138" spans="1:21" x14ac:dyDescent="0.25">
      <c r="B138" t="str">
        <f>CONCATENATE(A126,B113,B126)</f>
        <v>(0,</v>
      </c>
      <c r="C138" t="str">
        <f t="shared" si="37"/>
        <v>0,</v>
      </c>
      <c r="D138" t="str">
        <f t="shared" si="37"/>
        <v>0,</v>
      </c>
      <c r="E138" t="str">
        <f t="shared" si="37"/>
        <v>0,</v>
      </c>
      <c r="F138" t="str">
        <f t="shared" si="37"/>
        <v>0,</v>
      </c>
      <c r="G138" t="str">
        <f t="shared" si="37"/>
        <v>0,</v>
      </c>
      <c r="H138" t="str">
        <f t="shared" si="37"/>
        <v>0,</v>
      </c>
      <c r="I138" t="str">
        <f t="shared" si="37"/>
        <v>0,</v>
      </c>
      <c r="J138" t="str">
        <f t="shared" si="37"/>
        <v>27.3,</v>
      </c>
      <c r="K138" t="str">
        <f t="shared" si="37"/>
        <v>-36.3644370993878,</v>
      </c>
      <c r="L138" t="str">
        <f t="shared" si="37"/>
        <v>10.5351211149803,</v>
      </c>
      <c r="M138" t="str">
        <f t="shared" si="37"/>
        <v>0,</v>
      </c>
      <c r="N138" t="str">
        <f t="shared" si="38"/>
        <v>0),</v>
      </c>
    </row>
    <row r="139" spans="1:21" x14ac:dyDescent="0.25">
      <c r="B139" t="str">
        <f>CONCATENATE(A127,B114,B127)</f>
        <v>(0,</v>
      </c>
      <c r="C139" t="str">
        <f t="shared" si="37"/>
        <v>0,</v>
      </c>
      <c r="D139" t="str">
        <f t="shared" si="37"/>
        <v>0,</v>
      </c>
      <c r="E139" t="str">
        <f t="shared" si="37"/>
        <v>0,</v>
      </c>
      <c r="F139" t="str">
        <f t="shared" si="37"/>
        <v>0,</v>
      </c>
      <c r="G139" t="str">
        <f t="shared" si="37"/>
        <v>0,</v>
      </c>
      <c r="H139" t="str">
        <f t="shared" si="37"/>
        <v>0,</v>
      </c>
      <c r="I139" t="str">
        <f t="shared" si="37"/>
        <v>0,</v>
      </c>
      <c r="J139" t="str">
        <f t="shared" si="37"/>
        <v>0,</v>
      </c>
      <c r="K139" t="str">
        <f t="shared" si="37"/>
        <v>27.3,</v>
      </c>
      <c r="L139" t="str">
        <f t="shared" si="37"/>
        <v>-37.8351211149803,</v>
      </c>
      <c r="M139" t="str">
        <f t="shared" si="37"/>
        <v>12.1393959607314,</v>
      </c>
      <c r="N139" t="str">
        <f t="shared" si="38"/>
        <v>0),</v>
      </c>
    </row>
    <row r="140" spans="1:21" x14ac:dyDescent="0.25">
      <c r="B140" t="str">
        <f>CONCATENATE(A128,B115,B128)</f>
        <v>(0,</v>
      </c>
      <c r="C140" t="str">
        <f t="shared" si="37"/>
        <v>0,</v>
      </c>
      <c r="D140" t="str">
        <f t="shared" si="37"/>
        <v>0,</v>
      </c>
      <c r="E140" t="str">
        <f t="shared" si="37"/>
        <v>0,</v>
      </c>
      <c r="F140" t="str">
        <f t="shared" si="37"/>
        <v>0,</v>
      </c>
      <c r="G140" t="str">
        <f t="shared" si="37"/>
        <v>0,</v>
      </c>
      <c r="H140" t="str">
        <f t="shared" si="37"/>
        <v>0,</v>
      </c>
      <c r="I140" t="str">
        <f t="shared" si="37"/>
        <v>0,</v>
      </c>
      <c r="J140" t="str">
        <f t="shared" si="37"/>
        <v>0,</v>
      </c>
      <c r="K140" t="str">
        <f t="shared" si="37"/>
        <v>0,</v>
      </c>
      <c r="L140" t="str">
        <f t="shared" si="37"/>
        <v>27.3,</v>
      </c>
      <c r="M140" t="str">
        <f t="shared" si="37"/>
        <v>-21.4393959607314,</v>
      </c>
      <c r="N140" t="str">
        <f>CONCATENATE(O115,N128)</f>
        <v>0)</v>
      </c>
    </row>
    <row r="143" spans="1:21" x14ac:dyDescent="0.25">
      <c r="B143" t="s">
        <v>79</v>
      </c>
      <c r="K143" t="s">
        <v>81</v>
      </c>
      <c r="L143" t="s">
        <v>79</v>
      </c>
    </row>
    <row r="144" spans="1:21" x14ac:dyDescent="0.25">
      <c r="A144" t="s">
        <v>38</v>
      </c>
      <c r="B144" s="4" t="s">
        <v>28</v>
      </c>
      <c r="C144" s="4" t="s">
        <v>29</v>
      </c>
      <c r="D144" s="4" t="s">
        <v>30</v>
      </c>
      <c r="E144" s="4" t="s">
        <v>31</v>
      </c>
      <c r="F144" s="4" t="s">
        <v>32</v>
      </c>
      <c r="G144" s="4" t="s">
        <v>33</v>
      </c>
      <c r="H144" s="4" t="s">
        <v>34</v>
      </c>
      <c r="I144" s="4" t="s">
        <v>35</v>
      </c>
      <c r="J144" s="4" t="s">
        <v>36</v>
      </c>
      <c r="L144" s="4" t="s">
        <v>28</v>
      </c>
      <c r="M144" s="4" t="s">
        <v>29</v>
      </c>
      <c r="N144" s="4" t="s">
        <v>30</v>
      </c>
      <c r="O144" s="4" t="s">
        <v>31</v>
      </c>
      <c r="P144" s="4" t="s">
        <v>32</v>
      </c>
      <c r="Q144" s="4" t="s">
        <v>33</v>
      </c>
      <c r="R144" s="4" t="s">
        <v>34</v>
      </c>
      <c r="S144" s="4" t="s">
        <v>35</v>
      </c>
      <c r="T144" s="4" t="s">
        <v>36</v>
      </c>
      <c r="U144" s="15" t="s">
        <v>20</v>
      </c>
    </row>
    <row r="145" spans="1:21" x14ac:dyDescent="0.25">
      <c r="A145">
        <v>1</v>
      </c>
      <c r="B145">
        <v>0</v>
      </c>
      <c r="C145">
        <v>0</v>
      </c>
      <c r="D145">
        <v>2281023871812.6201</v>
      </c>
      <c r="E145">
        <v>0</v>
      </c>
      <c r="F145">
        <v>8982902.5538867395</v>
      </c>
      <c r="G145">
        <v>230.912190491839</v>
      </c>
      <c r="H145">
        <v>56.247471779784497</v>
      </c>
      <c r="I145">
        <v>0</v>
      </c>
      <c r="J145">
        <v>0</v>
      </c>
      <c r="L145">
        <f>ABS(B145)</f>
        <v>0</v>
      </c>
      <c r="M145">
        <f t="shared" ref="M145:T156" si="39">ABS(C145)</f>
        <v>0</v>
      </c>
      <c r="N145">
        <f t="shared" si="39"/>
        <v>2281023871812.6201</v>
      </c>
      <c r="O145">
        <f t="shared" si="39"/>
        <v>0</v>
      </c>
      <c r="P145">
        <f t="shared" si="39"/>
        <v>8982902.5538867395</v>
      </c>
      <c r="Q145">
        <f t="shared" si="39"/>
        <v>230.912190491839</v>
      </c>
      <c r="R145">
        <f t="shared" si="39"/>
        <v>56.247471779784497</v>
      </c>
      <c r="S145">
        <f t="shared" si="39"/>
        <v>0</v>
      </c>
      <c r="T145">
        <f t="shared" si="39"/>
        <v>0</v>
      </c>
      <c r="U145">
        <f>SUM(L145:T145)</f>
        <v>2281032855002.3335</v>
      </c>
    </row>
    <row r="146" spans="1:21" x14ac:dyDescent="0.25">
      <c r="A146">
        <v>2</v>
      </c>
      <c r="B146">
        <v>0</v>
      </c>
      <c r="C146">
        <v>0</v>
      </c>
      <c r="D146">
        <v>173976200911.439</v>
      </c>
      <c r="E146">
        <v>0</v>
      </c>
      <c r="F146">
        <v>2368041.6102323802</v>
      </c>
      <c r="G146">
        <v>154.18629828884801</v>
      </c>
      <c r="H146">
        <v>42.749427739671503</v>
      </c>
      <c r="I146">
        <v>0</v>
      </c>
      <c r="J146">
        <v>0</v>
      </c>
      <c r="L146">
        <f t="shared" ref="L146:L156" si="40">ABS(B146)</f>
        <v>0</v>
      </c>
      <c r="M146">
        <f t="shared" si="39"/>
        <v>0</v>
      </c>
      <c r="N146">
        <f t="shared" si="39"/>
        <v>173976200911.439</v>
      </c>
      <c r="O146">
        <f t="shared" si="39"/>
        <v>0</v>
      </c>
      <c r="P146">
        <f t="shared" si="39"/>
        <v>2368041.6102323802</v>
      </c>
      <c r="Q146">
        <f t="shared" si="39"/>
        <v>154.18629828884801</v>
      </c>
      <c r="R146">
        <f t="shared" si="39"/>
        <v>42.749427739671503</v>
      </c>
      <c r="S146">
        <f t="shared" si="39"/>
        <v>0</v>
      </c>
      <c r="T146">
        <f t="shared" si="39"/>
        <v>0</v>
      </c>
      <c r="U146">
        <f t="shared" ref="U146:U156" si="41">SUM(L146:T146)</f>
        <v>173978569149.98495</v>
      </c>
    </row>
    <row r="147" spans="1:21" x14ac:dyDescent="0.25">
      <c r="A147">
        <v>3</v>
      </c>
      <c r="B147">
        <v>0</v>
      </c>
      <c r="C147">
        <v>0</v>
      </c>
      <c r="D147">
        <v>11866005099.0147</v>
      </c>
      <c r="E147">
        <v>0</v>
      </c>
      <c r="F147">
        <v>545554.60003329802</v>
      </c>
      <c r="G147">
        <v>88.356274090607997</v>
      </c>
      <c r="H147">
        <v>27.908216217828901</v>
      </c>
      <c r="I147">
        <v>0</v>
      </c>
      <c r="J147">
        <v>0</v>
      </c>
      <c r="L147">
        <f t="shared" si="40"/>
        <v>0</v>
      </c>
      <c r="M147">
        <f t="shared" si="39"/>
        <v>0</v>
      </c>
      <c r="N147">
        <f t="shared" si="39"/>
        <v>11866005099.0147</v>
      </c>
      <c r="O147">
        <f t="shared" si="39"/>
        <v>0</v>
      </c>
      <c r="P147">
        <f t="shared" si="39"/>
        <v>545554.60003329802</v>
      </c>
      <c r="Q147">
        <f t="shared" si="39"/>
        <v>88.356274090607997</v>
      </c>
      <c r="R147">
        <f t="shared" si="39"/>
        <v>27.908216217828901</v>
      </c>
      <c r="S147">
        <f t="shared" si="39"/>
        <v>0</v>
      </c>
      <c r="T147">
        <f t="shared" si="39"/>
        <v>0</v>
      </c>
      <c r="U147">
        <f t="shared" si="41"/>
        <v>11866550769.879223</v>
      </c>
    </row>
    <row r="148" spans="1:21" x14ac:dyDescent="0.25">
      <c r="A148">
        <v>4</v>
      </c>
      <c r="B148">
        <v>0</v>
      </c>
      <c r="C148">
        <v>0</v>
      </c>
      <c r="D148">
        <v>726456369.85671699</v>
      </c>
      <c r="E148">
        <v>0</v>
      </c>
      <c r="F148">
        <v>110337.775463297</v>
      </c>
      <c r="G148">
        <v>43.675661641815303</v>
      </c>
      <c r="H148">
        <v>15.7294551894571</v>
      </c>
      <c r="I148">
        <v>0</v>
      </c>
      <c r="J148">
        <v>0</v>
      </c>
      <c r="L148">
        <f t="shared" si="40"/>
        <v>0</v>
      </c>
      <c r="M148">
        <f t="shared" si="39"/>
        <v>0</v>
      </c>
      <c r="N148">
        <f t="shared" si="39"/>
        <v>726456369.85671699</v>
      </c>
      <c r="O148">
        <f t="shared" si="39"/>
        <v>0</v>
      </c>
      <c r="P148">
        <f t="shared" si="39"/>
        <v>110337.775463297</v>
      </c>
      <c r="Q148">
        <f t="shared" si="39"/>
        <v>43.675661641815303</v>
      </c>
      <c r="R148">
        <f t="shared" si="39"/>
        <v>15.7294551894571</v>
      </c>
      <c r="S148">
        <f t="shared" si="39"/>
        <v>0</v>
      </c>
      <c r="T148">
        <f t="shared" si="39"/>
        <v>0</v>
      </c>
      <c r="U148">
        <f t="shared" si="41"/>
        <v>726566767.03729725</v>
      </c>
    </row>
    <row r="149" spans="1:21" x14ac:dyDescent="0.25">
      <c r="A149">
        <v>5</v>
      </c>
      <c r="B149">
        <v>0</v>
      </c>
      <c r="C149">
        <v>0</v>
      </c>
      <c r="D149">
        <v>40064663.368662097</v>
      </c>
      <c r="E149">
        <v>0</v>
      </c>
      <c r="F149">
        <v>19674.945747816699</v>
      </c>
      <c r="G149">
        <v>18.7138380749528</v>
      </c>
      <c r="H149">
        <v>7.6908449107804504</v>
      </c>
      <c r="I149">
        <v>0</v>
      </c>
      <c r="J149">
        <v>0</v>
      </c>
      <c r="L149">
        <f t="shared" si="40"/>
        <v>0</v>
      </c>
      <c r="M149">
        <f t="shared" si="39"/>
        <v>0</v>
      </c>
      <c r="N149">
        <f t="shared" si="39"/>
        <v>40064663.368662097</v>
      </c>
      <c r="O149">
        <f t="shared" si="39"/>
        <v>0</v>
      </c>
      <c r="P149">
        <f t="shared" si="39"/>
        <v>19674.945747816699</v>
      </c>
      <c r="Q149">
        <f t="shared" si="39"/>
        <v>18.7138380749528</v>
      </c>
      <c r="R149">
        <f t="shared" si="39"/>
        <v>7.6908449107804504</v>
      </c>
      <c r="S149">
        <f t="shared" si="39"/>
        <v>0</v>
      </c>
      <c r="T149">
        <f t="shared" si="39"/>
        <v>0</v>
      </c>
      <c r="U149">
        <f t="shared" si="41"/>
        <v>40084364.719092898</v>
      </c>
    </row>
    <row r="150" spans="1:21" x14ac:dyDescent="0.25">
      <c r="A150">
        <v>6</v>
      </c>
      <c r="B150">
        <v>0</v>
      </c>
      <c r="C150">
        <v>0</v>
      </c>
      <c r="D150">
        <v>4038981.99584341</v>
      </c>
      <c r="E150">
        <v>0</v>
      </c>
      <c r="F150">
        <v>6280.7012320918902</v>
      </c>
      <c r="G150">
        <v>14.0822561379519</v>
      </c>
      <c r="H150">
        <v>6.5838121608262998</v>
      </c>
      <c r="I150">
        <v>0</v>
      </c>
      <c r="J150">
        <v>0</v>
      </c>
      <c r="L150">
        <f t="shared" si="40"/>
        <v>0</v>
      </c>
      <c r="M150">
        <f t="shared" si="39"/>
        <v>0</v>
      </c>
      <c r="N150">
        <f t="shared" si="39"/>
        <v>4038981.99584341</v>
      </c>
      <c r="O150">
        <f t="shared" si="39"/>
        <v>0</v>
      </c>
      <c r="P150">
        <f t="shared" si="39"/>
        <v>6280.7012320918902</v>
      </c>
      <c r="Q150">
        <f t="shared" si="39"/>
        <v>14.0822561379519</v>
      </c>
      <c r="R150">
        <f t="shared" si="39"/>
        <v>6.5838121608262998</v>
      </c>
      <c r="S150">
        <f t="shared" si="39"/>
        <v>0</v>
      </c>
      <c r="T150">
        <f t="shared" si="39"/>
        <v>0</v>
      </c>
      <c r="U150">
        <f t="shared" si="41"/>
        <v>4045283.3631438008</v>
      </c>
    </row>
    <row r="151" spans="1:21" x14ac:dyDescent="0.25">
      <c r="A151">
        <v>7</v>
      </c>
      <c r="B151">
        <v>0</v>
      </c>
      <c r="C151">
        <v>0</v>
      </c>
      <c r="D151">
        <v>369253.91777445498</v>
      </c>
      <c r="E151">
        <v>0</v>
      </c>
      <c r="F151">
        <v>1781.83894257115</v>
      </c>
      <c r="G151">
        <v>9.2606804945486907</v>
      </c>
      <c r="H151">
        <v>4.9281190535120203</v>
      </c>
      <c r="I151">
        <v>0</v>
      </c>
      <c r="J151">
        <v>0</v>
      </c>
      <c r="L151">
        <f t="shared" si="40"/>
        <v>0</v>
      </c>
      <c r="M151">
        <f t="shared" si="39"/>
        <v>0</v>
      </c>
      <c r="N151">
        <f t="shared" si="39"/>
        <v>369253.91777445498</v>
      </c>
      <c r="O151">
        <f t="shared" si="39"/>
        <v>0</v>
      </c>
      <c r="P151">
        <f t="shared" si="39"/>
        <v>1781.83894257115</v>
      </c>
      <c r="Q151">
        <f t="shared" si="39"/>
        <v>9.2606804945486907</v>
      </c>
      <c r="R151">
        <f t="shared" si="39"/>
        <v>4.9281190535120203</v>
      </c>
      <c r="S151">
        <f t="shared" si="39"/>
        <v>0</v>
      </c>
      <c r="T151">
        <f t="shared" si="39"/>
        <v>0</v>
      </c>
      <c r="U151">
        <f t="shared" si="41"/>
        <v>371049.9455165742</v>
      </c>
    </row>
    <row r="152" spans="1:21" x14ac:dyDescent="0.25">
      <c r="A152">
        <v>8</v>
      </c>
      <c r="B152">
        <v>0</v>
      </c>
      <c r="C152">
        <v>0</v>
      </c>
      <c r="D152">
        <v>30709.230877995698</v>
      </c>
      <c r="E152">
        <v>0</v>
      </c>
      <c r="F152">
        <v>450.90495805045299</v>
      </c>
      <c r="G152">
        <v>5.3391830552481698</v>
      </c>
      <c r="H152">
        <v>3.2341215169632198</v>
      </c>
      <c r="I152">
        <v>0</v>
      </c>
      <c r="J152">
        <v>0</v>
      </c>
      <c r="L152">
        <f t="shared" si="40"/>
        <v>0</v>
      </c>
      <c r="M152">
        <f t="shared" si="39"/>
        <v>0</v>
      </c>
      <c r="N152">
        <f t="shared" si="39"/>
        <v>30709.230877995698</v>
      </c>
      <c r="O152">
        <f t="shared" si="39"/>
        <v>0</v>
      </c>
      <c r="P152">
        <f t="shared" si="39"/>
        <v>450.90495805045299</v>
      </c>
      <c r="Q152">
        <f t="shared" si="39"/>
        <v>5.3391830552481698</v>
      </c>
      <c r="R152">
        <f t="shared" si="39"/>
        <v>3.2341215169632198</v>
      </c>
      <c r="S152">
        <f t="shared" si="39"/>
        <v>0</v>
      </c>
      <c r="T152">
        <f t="shared" si="39"/>
        <v>0</v>
      </c>
      <c r="U152">
        <f t="shared" si="41"/>
        <v>31168.709140618361</v>
      </c>
    </row>
    <row r="153" spans="1:21" x14ac:dyDescent="0.25">
      <c r="A153">
        <v>9</v>
      </c>
      <c r="B153">
        <v>0</v>
      </c>
      <c r="C153">
        <v>0</v>
      </c>
      <c r="D153">
        <v>2330.1711433740002</v>
      </c>
      <c r="E153">
        <v>0</v>
      </c>
      <c r="F153">
        <v>102.115245560362</v>
      </c>
      <c r="G153">
        <v>2.70379901956382</v>
      </c>
      <c r="H153">
        <v>1.8629656998683699</v>
      </c>
      <c r="I153">
        <v>0</v>
      </c>
      <c r="J153">
        <v>0</v>
      </c>
      <c r="L153">
        <f t="shared" si="40"/>
        <v>0</v>
      </c>
      <c r="M153">
        <f t="shared" si="39"/>
        <v>0</v>
      </c>
      <c r="N153">
        <f t="shared" si="39"/>
        <v>2330.1711433740002</v>
      </c>
      <c r="O153">
        <f t="shared" si="39"/>
        <v>0</v>
      </c>
      <c r="P153">
        <f t="shared" si="39"/>
        <v>102.115245560362</v>
      </c>
      <c r="Q153">
        <f t="shared" si="39"/>
        <v>2.70379901956382</v>
      </c>
      <c r="R153">
        <f t="shared" si="39"/>
        <v>1.8629656998683699</v>
      </c>
      <c r="S153">
        <f t="shared" si="39"/>
        <v>0</v>
      </c>
      <c r="T153">
        <f t="shared" si="39"/>
        <v>0</v>
      </c>
      <c r="U153">
        <f t="shared" si="41"/>
        <v>2436.8531536537944</v>
      </c>
    </row>
    <row r="154" spans="1:21" x14ac:dyDescent="0.25">
      <c r="A154">
        <v>10</v>
      </c>
      <c r="B154">
        <v>0</v>
      </c>
      <c r="C154">
        <v>0</v>
      </c>
      <c r="D154">
        <v>161.76284671481901</v>
      </c>
      <c r="E154">
        <v>0</v>
      </c>
      <c r="F154">
        <v>20.741427431102199</v>
      </c>
      <c r="G154">
        <v>1.20087628853823</v>
      </c>
      <c r="H154">
        <v>0.93960082452307903</v>
      </c>
      <c r="I154">
        <v>0</v>
      </c>
      <c r="J154">
        <v>0</v>
      </c>
      <c r="L154">
        <f t="shared" si="40"/>
        <v>0</v>
      </c>
      <c r="M154">
        <f t="shared" si="39"/>
        <v>0</v>
      </c>
      <c r="N154">
        <f t="shared" si="39"/>
        <v>161.76284671481901</v>
      </c>
      <c r="O154">
        <f t="shared" si="39"/>
        <v>0</v>
      </c>
      <c r="P154">
        <f t="shared" si="39"/>
        <v>20.741427431102199</v>
      </c>
      <c r="Q154">
        <f t="shared" si="39"/>
        <v>1.20087628853823</v>
      </c>
      <c r="R154">
        <f t="shared" si="39"/>
        <v>0.93960082452307903</v>
      </c>
      <c r="S154">
        <f t="shared" si="39"/>
        <v>0</v>
      </c>
      <c r="T154">
        <f t="shared" si="39"/>
        <v>0</v>
      </c>
      <c r="U154">
        <f t="shared" si="41"/>
        <v>184.64475125898252</v>
      </c>
    </row>
    <row r="155" spans="1:21" x14ac:dyDescent="0.25">
      <c r="A155">
        <v>11</v>
      </c>
      <c r="B155">
        <v>0</v>
      </c>
      <c r="C155">
        <v>0</v>
      </c>
      <c r="D155">
        <v>10.2907294663305</v>
      </c>
      <c r="E155">
        <v>0</v>
      </c>
      <c r="F155">
        <v>3.7671290128240198</v>
      </c>
      <c r="G155">
        <v>0.46262014061172302</v>
      </c>
      <c r="H155">
        <v>0.40981937859697298</v>
      </c>
      <c r="I155">
        <v>0</v>
      </c>
      <c r="J155">
        <v>0</v>
      </c>
      <c r="L155">
        <f t="shared" si="40"/>
        <v>0</v>
      </c>
      <c r="M155">
        <f t="shared" si="39"/>
        <v>0</v>
      </c>
      <c r="N155">
        <f t="shared" si="39"/>
        <v>10.2907294663305</v>
      </c>
      <c r="O155">
        <f t="shared" si="39"/>
        <v>0</v>
      </c>
      <c r="P155">
        <f t="shared" si="39"/>
        <v>3.7671290128240198</v>
      </c>
      <c r="Q155">
        <f t="shared" si="39"/>
        <v>0.46262014061172302</v>
      </c>
      <c r="R155">
        <f t="shared" si="39"/>
        <v>0.40981937859697298</v>
      </c>
      <c r="S155">
        <f t="shared" si="39"/>
        <v>0</v>
      </c>
      <c r="T155">
        <f t="shared" si="39"/>
        <v>0</v>
      </c>
      <c r="U155">
        <f t="shared" si="41"/>
        <v>14.930297998363216</v>
      </c>
    </row>
    <row r="156" spans="1:21" x14ac:dyDescent="0.25">
      <c r="A156">
        <v>12</v>
      </c>
      <c r="B156">
        <v>0</v>
      </c>
      <c r="C156">
        <v>0</v>
      </c>
      <c r="D156">
        <v>0.59355053303474103</v>
      </c>
      <c r="E156">
        <v>0</v>
      </c>
      <c r="F156">
        <v>0.59354838763375795</v>
      </c>
      <c r="G156">
        <v>0.14838709677423401</v>
      </c>
      <c r="H156">
        <v>0.148387096774208</v>
      </c>
      <c r="I156">
        <v>0</v>
      </c>
      <c r="J156">
        <v>0</v>
      </c>
      <c r="L156">
        <f t="shared" si="40"/>
        <v>0</v>
      </c>
      <c r="M156">
        <f t="shared" si="39"/>
        <v>0</v>
      </c>
      <c r="N156">
        <f t="shared" si="39"/>
        <v>0.59355053303474103</v>
      </c>
      <c r="O156">
        <f t="shared" si="39"/>
        <v>0</v>
      </c>
      <c r="P156">
        <f t="shared" si="39"/>
        <v>0.59354838763375795</v>
      </c>
      <c r="Q156">
        <f t="shared" si="39"/>
        <v>0.14838709677423401</v>
      </c>
      <c r="R156">
        <f t="shared" si="39"/>
        <v>0.148387096774208</v>
      </c>
      <c r="S156">
        <f t="shared" si="39"/>
        <v>0</v>
      </c>
      <c r="T156">
        <f t="shared" si="39"/>
        <v>0</v>
      </c>
      <c r="U156">
        <f t="shared" si="41"/>
        <v>1.483873114216941</v>
      </c>
    </row>
    <row r="159" spans="1:21" x14ac:dyDescent="0.25">
      <c r="A159" t="s">
        <v>80</v>
      </c>
      <c r="B159" t="s">
        <v>79</v>
      </c>
    </row>
    <row r="160" spans="1:21" x14ac:dyDescent="0.25">
      <c r="A160" t="s">
        <v>38</v>
      </c>
      <c r="B160" s="4" t="s">
        <v>28</v>
      </c>
      <c r="C160" s="4" t="s">
        <v>29</v>
      </c>
      <c r="D160" s="4" t="s">
        <v>30</v>
      </c>
      <c r="E160" s="4" t="s">
        <v>31</v>
      </c>
      <c r="F160" s="4" t="s">
        <v>32</v>
      </c>
      <c r="G160" s="4" t="s">
        <v>33</v>
      </c>
      <c r="H160" s="4" t="s">
        <v>34</v>
      </c>
      <c r="I160" s="4" t="s">
        <v>35</v>
      </c>
      <c r="J160" s="4" t="s">
        <v>36</v>
      </c>
      <c r="K160" s="15" t="s">
        <v>20</v>
      </c>
    </row>
    <row r="161" spans="1:11" x14ac:dyDescent="0.25">
      <c r="A161">
        <v>1</v>
      </c>
      <c r="B161">
        <v>5.1061363948979297E-4</v>
      </c>
      <c r="C161">
        <v>1.04085436416424E-2</v>
      </c>
      <c r="D161">
        <v>7.1043222861402994E-2</v>
      </c>
      <c r="E161">
        <v>0.28020163200411302</v>
      </c>
      <c r="F161">
        <v>0.51923218376132096</v>
      </c>
      <c r="G161">
        <v>7.7371112184274005E-2</v>
      </c>
      <c r="H161">
        <v>4.1047833175598999E-2</v>
      </c>
      <c r="I161">
        <v>1.8229284713287101E-4</v>
      </c>
      <c r="J161">
        <v>2.5658850253229199E-6</v>
      </c>
      <c r="K161">
        <f>SUM(B161:J161)</f>
        <v>1.0000000000000004</v>
      </c>
    </row>
    <row r="162" spans="1:11" x14ac:dyDescent="0.25">
      <c r="A162">
        <v>2</v>
      </c>
      <c r="B162">
        <v>2.6838870926042398E-4</v>
      </c>
      <c r="C162">
        <v>5.3464033877469296E-3</v>
      </c>
      <c r="D162">
        <v>4.1478774335046098E-2</v>
      </c>
      <c r="E162">
        <v>0.22270341454977999</v>
      </c>
      <c r="F162">
        <v>0.49292671309735703</v>
      </c>
      <c r="G162">
        <v>0.148989898340359</v>
      </c>
      <c r="H162">
        <v>8.7029986006012194E-2</v>
      </c>
      <c r="I162">
        <v>1.20624413971925E-3</v>
      </c>
      <c r="J162">
        <v>5.0177434719480199E-5</v>
      </c>
      <c r="K162">
        <f t="shared" ref="K162:K172" si="42">SUM(B162:J162)</f>
        <v>1.0000000000000004</v>
      </c>
    </row>
    <row r="163" spans="1:11" x14ac:dyDescent="0.25">
      <c r="A163">
        <v>3</v>
      </c>
      <c r="B163">
        <v>1.8792093720979499E-4</v>
      </c>
      <c r="C163">
        <v>3.47622195828801E-3</v>
      </c>
      <c r="D163">
        <v>2.6050544357679999E-2</v>
      </c>
      <c r="E163">
        <v>0.15814142175874199</v>
      </c>
      <c r="F163">
        <v>0.399110044955577</v>
      </c>
      <c r="G163">
        <v>0.24522677802972401</v>
      </c>
      <c r="H163">
        <v>0.15957213269602299</v>
      </c>
      <c r="I163">
        <v>7.3289636915942003E-3</v>
      </c>
      <c r="J163">
        <v>9.0597161516168395E-4</v>
      </c>
      <c r="K163">
        <f t="shared" si="42"/>
        <v>0.99999999999999978</v>
      </c>
    </row>
    <row r="164" spans="1:11" x14ac:dyDescent="0.25">
      <c r="A164">
        <v>4</v>
      </c>
      <c r="B164">
        <v>1.4308078156148699E-4</v>
      </c>
      <c r="C164">
        <v>2.4621890943719799E-3</v>
      </c>
      <c r="D164">
        <v>1.7163930529238699E-2</v>
      </c>
      <c r="E164">
        <v>0.101509760926175</v>
      </c>
      <c r="F164">
        <v>0.27267519681065</v>
      </c>
      <c r="G164">
        <v>0.32250086790057703</v>
      </c>
      <c r="H164">
        <v>0.23524853335493301</v>
      </c>
      <c r="I164">
        <v>3.5575952645799498E-2</v>
      </c>
      <c r="J164">
        <v>1.2720487956693101E-2</v>
      </c>
      <c r="K164">
        <f t="shared" si="42"/>
        <v>0.99999999999999978</v>
      </c>
    </row>
    <row r="165" spans="1:11" x14ac:dyDescent="0.25">
      <c r="A165">
        <v>5</v>
      </c>
      <c r="B165">
        <v>1.0045168653596101E-4</v>
      </c>
      <c r="C165">
        <v>1.6152002126668999E-3</v>
      </c>
      <c r="D165">
        <v>1.0493151563262901E-2</v>
      </c>
      <c r="E165">
        <v>5.5804071059881E-2</v>
      </c>
      <c r="F165">
        <v>0.14727388230323901</v>
      </c>
      <c r="G165">
        <v>0.29970538213854497</v>
      </c>
      <c r="H165">
        <v>0.24589566535513499</v>
      </c>
      <c r="I165">
        <v>0.119295936412285</v>
      </c>
      <c r="J165">
        <v>0.11981625926844899</v>
      </c>
      <c r="K165">
        <f t="shared" si="42"/>
        <v>0.99999999999999967</v>
      </c>
    </row>
    <row r="166" spans="1:11" x14ac:dyDescent="0.25">
      <c r="A166">
        <v>6</v>
      </c>
      <c r="B166">
        <v>6.3599011751648498E-7</v>
      </c>
      <c r="C166">
        <v>7.5054918197599703E-5</v>
      </c>
      <c r="D166">
        <v>1.8005323325930101E-3</v>
      </c>
      <c r="E166">
        <v>2.4832082732603501E-2</v>
      </c>
      <c r="F166">
        <v>9.1463584610422102E-2</v>
      </c>
      <c r="G166">
        <v>0.37182629502790698</v>
      </c>
      <c r="H166">
        <v>0.29603739194121298</v>
      </c>
      <c r="I166">
        <v>0.10896758900303199</v>
      </c>
      <c r="J166">
        <v>0.104996833443915</v>
      </c>
      <c r="K166">
        <f t="shared" si="42"/>
        <v>1.0000000000000007</v>
      </c>
    </row>
    <row r="167" spans="1:11" x14ac:dyDescent="0.25">
      <c r="A167">
        <v>7</v>
      </c>
      <c r="B167">
        <v>3.8054415672454296E-9</v>
      </c>
      <c r="C167">
        <v>3.1149857860239398E-6</v>
      </c>
      <c r="D167">
        <v>2.66203224685723E-4</v>
      </c>
      <c r="E167">
        <v>9.3058789880881808E-3</v>
      </c>
      <c r="F167">
        <v>4.7305709985197002E-2</v>
      </c>
      <c r="G167">
        <v>0.411101363972603</v>
      </c>
      <c r="H167">
        <v>0.33475741365436001</v>
      </c>
      <c r="I167">
        <v>0.10323474648717899</v>
      </c>
      <c r="J167">
        <v>9.4025564896659503E-2</v>
      </c>
      <c r="K167">
        <f t="shared" si="42"/>
        <v>1</v>
      </c>
    </row>
    <row r="168" spans="1:11" x14ac:dyDescent="0.25">
      <c r="A168">
        <v>8</v>
      </c>
      <c r="B168">
        <v>2.3114258769459E-11</v>
      </c>
      <c r="C168">
        <v>1.24346135890643E-7</v>
      </c>
      <c r="D168">
        <v>3.65783590271044E-5</v>
      </c>
      <c r="E168">
        <v>3.1701680845230501E-3</v>
      </c>
      <c r="F168">
        <v>2.1992149483579599E-2</v>
      </c>
      <c r="G168">
        <v>0.415905628128034</v>
      </c>
      <c r="H168">
        <v>0.35821837010257901</v>
      </c>
      <c r="I168">
        <v>0.108422598609246</v>
      </c>
      <c r="J168">
        <v>9.2254382863761003E-2</v>
      </c>
      <c r="K168">
        <f t="shared" si="42"/>
        <v>0.99999999999999978</v>
      </c>
    </row>
    <row r="169" spans="1:11" x14ac:dyDescent="0.25">
      <c r="A169">
        <v>9</v>
      </c>
      <c r="B169">
        <v>1.4908223480494001E-13</v>
      </c>
      <c r="C169">
        <v>5.0061083484433504E-9</v>
      </c>
      <c r="D169">
        <v>4.9052186089562704E-6</v>
      </c>
      <c r="E169">
        <v>1.0307696536559199E-3</v>
      </c>
      <c r="F169">
        <v>9.6413265992894293E-3</v>
      </c>
      <c r="G169">
        <v>0.39256015518877402</v>
      </c>
      <c r="H169">
        <v>0.36436653774307498</v>
      </c>
      <c r="I169">
        <v>0.12892316902450601</v>
      </c>
      <c r="J169">
        <v>0.103473131565833</v>
      </c>
      <c r="K169">
        <f t="shared" si="42"/>
        <v>0.99999999999999978</v>
      </c>
    </row>
    <row r="170" spans="1:11" x14ac:dyDescent="0.25">
      <c r="A170">
        <v>10</v>
      </c>
      <c r="B170">
        <v>1.04362644462048E-15</v>
      </c>
      <c r="C170">
        <v>2.0822145695039999E-10</v>
      </c>
      <c r="D170">
        <v>6.5819233447887997E-7</v>
      </c>
      <c r="E170">
        <v>3.2701140071411802E-4</v>
      </c>
      <c r="F170">
        <v>4.0642791139048704E-3</v>
      </c>
      <c r="G170">
        <v>0.34518985517296003</v>
      </c>
      <c r="H170">
        <v>0.34841338096310098</v>
      </c>
      <c r="I170">
        <v>0.16782044440372099</v>
      </c>
      <c r="J170">
        <v>0.13418437054504201</v>
      </c>
      <c r="K170">
        <f t="shared" si="42"/>
        <v>1</v>
      </c>
    </row>
    <row r="171" spans="1:11" x14ac:dyDescent="0.25">
      <c r="A171">
        <v>11</v>
      </c>
      <c r="B171">
        <v>8.1024627000077296E-18</v>
      </c>
      <c r="C171">
        <v>9.1555989012040903E-12</v>
      </c>
      <c r="D171">
        <v>9.0093762439220395E-8</v>
      </c>
      <c r="E171">
        <v>1.0184007426588701E-4</v>
      </c>
      <c r="F171">
        <v>1.64649533293614E-3</v>
      </c>
      <c r="G171">
        <v>0.27631297477862599</v>
      </c>
      <c r="H171">
        <v>0.30403111936919802</v>
      </c>
      <c r="I171">
        <v>0.221527852265233</v>
      </c>
      <c r="J171">
        <v>0.19637962807682299</v>
      </c>
      <c r="K171">
        <f t="shared" si="42"/>
        <v>1</v>
      </c>
    </row>
    <row r="172" spans="1:11" x14ac:dyDescent="0.25">
      <c r="A172">
        <v>12</v>
      </c>
      <c r="B172">
        <v>7.81773652225201E-20</v>
      </c>
      <c r="C172">
        <v>4.6820020125103402E-13</v>
      </c>
      <c r="D172">
        <v>1.3303228644360001E-8</v>
      </c>
      <c r="E172">
        <v>3.1412738639530701E-5</v>
      </c>
      <c r="F172">
        <v>6.3736833890555501E-4</v>
      </c>
      <c r="G172">
        <v>0.19410655648022199</v>
      </c>
      <c r="H172">
        <v>0.23213921028701401</v>
      </c>
      <c r="I172">
        <v>0.26968492269260502</v>
      </c>
      <c r="J172">
        <v>0.303400516158917</v>
      </c>
      <c r="K172">
        <f t="shared" si="42"/>
        <v>1</v>
      </c>
    </row>
    <row r="174" spans="1:11" x14ac:dyDescent="0.25">
      <c r="B174" t="s">
        <v>57</v>
      </c>
    </row>
    <row r="175" spans="1:11" x14ac:dyDescent="0.25">
      <c r="A175" t="s">
        <v>38</v>
      </c>
      <c r="B175" s="4" t="s">
        <v>28</v>
      </c>
      <c r="C175" s="4" t="s">
        <v>29</v>
      </c>
      <c r="D175" s="4" t="s">
        <v>30</v>
      </c>
      <c r="E175" s="4" t="s">
        <v>31</v>
      </c>
      <c r="F175" s="4" t="s">
        <v>32</v>
      </c>
      <c r="G175" s="4" t="s">
        <v>33</v>
      </c>
      <c r="H175" s="4" t="s">
        <v>34</v>
      </c>
      <c r="I175" s="4" t="s">
        <v>35</v>
      </c>
      <c r="J175" s="4" t="s">
        <v>36</v>
      </c>
      <c r="K175" t="s">
        <v>83</v>
      </c>
    </row>
    <row r="176" spans="1:11" x14ac:dyDescent="0.25">
      <c r="A176">
        <v>1</v>
      </c>
      <c r="B176">
        <f>D$5/100*EXP(5.372697*(1+D$8)*(1-(D$2+273.15)/$K176))</f>
        <v>250.29476665354412</v>
      </c>
      <c r="C176">
        <f t="shared" ref="C176:J187" si="43">E$5/100*EXP(5.372697*(1+E$8)*(1-(E$2+273.15)/$K176))</f>
        <v>24.12821288496087</v>
      </c>
      <c r="D176">
        <f t="shared" si="43"/>
        <v>5.2433939400363929</v>
      </c>
      <c r="E176">
        <f t="shared" si="43"/>
        <v>1.7596723809685502</v>
      </c>
      <c r="F176">
        <f t="shared" si="43"/>
        <v>1.1788245720340749</v>
      </c>
      <c r="G176">
        <f t="shared" si="43"/>
        <v>0.38130386109427616</v>
      </c>
      <c r="H176">
        <f t="shared" si="43"/>
        <v>0.33824729710097412</v>
      </c>
      <c r="I176">
        <f t="shared" si="43"/>
        <v>8.7198326522147526E-2</v>
      </c>
      <c r="J176">
        <f t="shared" si="43"/>
        <v>2.7044816991196912E-2</v>
      </c>
      <c r="K176">
        <v>276.40884744035799</v>
      </c>
    </row>
    <row r="177" spans="1:11" x14ac:dyDescent="0.25">
      <c r="A177">
        <v>2</v>
      </c>
      <c r="B177">
        <f t="shared" ref="B177:B187" si="44">D$5/100*EXP(5.372697*(1+D$8)*(1-(D$2+273.15)/$K177))</f>
        <v>278.56421423477781</v>
      </c>
      <c r="C177">
        <f t="shared" si="43"/>
        <v>29.064832004598298</v>
      </c>
      <c r="D177">
        <f t="shared" si="43"/>
        <v>6.6422315830224896</v>
      </c>
      <c r="E177">
        <f t="shared" si="43"/>
        <v>2.3009694179847346</v>
      </c>
      <c r="F177">
        <f t="shared" si="43"/>
        <v>1.5648360219273234</v>
      </c>
      <c r="G177">
        <f t="shared" si="43"/>
        <v>0.52522261222597111</v>
      </c>
      <c r="H177">
        <f t="shared" si="43"/>
        <v>0.465081598938964</v>
      </c>
      <c r="I177">
        <f t="shared" si="43"/>
        <v>0.12579298303238137</v>
      </c>
      <c r="J177">
        <f t="shared" si="43"/>
        <v>4.0526970831364868E-2</v>
      </c>
      <c r="K177">
        <v>284.52951856861102</v>
      </c>
    </row>
    <row r="178" spans="1:11" x14ac:dyDescent="0.25">
      <c r="A178">
        <v>3</v>
      </c>
      <c r="B178">
        <f t="shared" si="44"/>
        <v>305.73498473521863</v>
      </c>
      <c r="C178">
        <f t="shared" si="43"/>
        <v>34.172735514212079</v>
      </c>
      <c r="D178">
        <f t="shared" si="43"/>
        <v>8.1590092395531535</v>
      </c>
      <c r="E178">
        <f t="shared" si="43"/>
        <v>2.9054745482112749</v>
      </c>
      <c r="F178">
        <f t="shared" si="43"/>
        <v>2.0019982530938156</v>
      </c>
      <c r="G178">
        <f t="shared" si="43"/>
        <v>0.69390464183294109</v>
      </c>
      <c r="H178">
        <f t="shared" si="43"/>
        <v>0.6134927126519365</v>
      </c>
      <c r="I178">
        <f t="shared" si="43"/>
        <v>0.17301099286133212</v>
      </c>
      <c r="J178">
        <f t="shared" si="43"/>
        <v>5.7613252271801071E-2</v>
      </c>
      <c r="K178">
        <v>291.99052032730702</v>
      </c>
    </row>
    <row r="179" spans="1:11" x14ac:dyDescent="0.25">
      <c r="A179">
        <v>4</v>
      </c>
      <c r="B179">
        <f t="shared" si="44"/>
        <v>338.27397718581256</v>
      </c>
      <c r="C179">
        <f t="shared" si="43"/>
        <v>40.746132980269778</v>
      </c>
      <c r="D179">
        <f t="shared" si="43"/>
        <v>10.202427096556839</v>
      </c>
      <c r="E179">
        <f t="shared" si="43"/>
        <v>3.7437311514397567</v>
      </c>
      <c r="F179">
        <f t="shared" si="43"/>
        <v>2.6165738693853764</v>
      </c>
      <c r="G179">
        <f t="shared" si="43"/>
        <v>0.93916266187375774</v>
      </c>
      <c r="H179">
        <f t="shared" si="43"/>
        <v>0.82892588270022605</v>
      </c>
      <c r="I179">
        <f t="shared" si="43"/>
        <v>0.24461842279754917</v>
      </c>
      <c r="J179">
        <f t="shared" si="43"/>
        <v>8.4439109971510412E-2</v>
      </c>
      <c r="K179">
        <v>300.554897590964</v>
      </c>
    </row>
    <row r="180" spans="1:11" x14ac:dyDescent="0.25">
      <c r="A180">
        <v>5</v>
      </c>
      <c r="B180">
        <f t="shared" si="44"/>
        <v>389.71416557455058</v>
      </c>
      <c r="C180">
        <f t="shared" si="43"/>
        <v>52.122977618437581</v>
      </c>
      <c r="D180">
        <f t="shared" si="43"/>
        <v>13.94961902283967</v>
      </c>
      <c r="E180">
        <f t="shared" si="43"/>
        <v>5.3381292895625503</v>
      </c>
      <c r="F180">
        <f t="shared" si="43"/>
        <v>3.8060081204700973</v>
      </c>
      <c r="G180">
        <f t="shared" si="43"/>
        <v>1.4345400422446033</v>
      </c>
      <c r="H180">
        <f t="shared" si="43"/>
        <v>1.2631623882025309</v>
      </c>
      <c r="I180">
        <f t="shared" si="43"/>
        <v>0.39720860856931162</v>
      </c>
      <c r="J180">
        <f t="shared" si="43"/>
        <v>0.14418358998667616</v>
      </c>
      <c r="K180">
        <v>313.42188296291602</v>
      </c>
    </row>
    <row r="181" spans="1:11" x14ac:dyDescent="0.25">
      <c r="A181">
        <v>6</v>
      </c>
      <c r="B181">
        <f t="shared" si="44"/>
        <v>428.81827568676994</v>
      </c>
      <c r="C181">
        <f t="shared" si="43"/>
        <v>61.555562823137372</v>
      </c>
      <c r="D181">
        <f t="shared" si="43"/>
        <v>17.23188268985098</v>
      </c>
      <c r="E181">
        <f t="shared" si="43"/>
        <v>6.7837611974001666</v>
      </c>
      <c r="F181">
        <f t="shared" si="43"/>
        <v>4.9022521031342281</v>
      </c>
      <c r="G181">
        <f t="shared" si="43"/>
        <v>1.9097767114095388</v>
      </c>
      <c r="H181">
        <f t="shared" si="43"/>
        <v>1.6789372143923524</v>
      </c>
      <c r="I181">
        <f t="shared" si="43"/>
        <v>0.55109669702979291</v>
      </c>
      <c r="J181">
        <f t="shared" si="43"/>
        <v>0.20695664139813491</v>
      </c>
      <c r="K181">
        <v>322.75530726017899</v>
      </c>
    </row>
    <row r="182" spans="1:11" x14ac:dyDescent="0.25">
      <c r="A182">
        <v>7</v>
      </c>
      <c r="B182">
        <f t="shared" si="44"/>
        <v>447.1989299606301</v>
      </c>
      <c r="C182">
        <f t="shared" si="43"/>
        <v>66.217798801315567</v>
      </c>
      <c r="D182">
        <f t="shared" si="43"/>
        <v>18.906601216214948</v>
      </c>
      <c r="E182">
        <f t="shared" si="43"/>
        <v>7.5362445603553834</v>
      </c>
      <c r="F182">
        <f t="shared" si="43"/>
        <v>5.4782946008119335</v>
      </c>
      <c r="G182">
        <f t="shared" si="43"/>
        <v>2.1653511491046471</v>
      </c>
      <c r="H182">
        <f t="shared" si="43"/>
        <v>1.9022837397060932</v>
      </c>
      <c r="I182">
        <f t="shared" si="43"/>
        <v>0.63627903218350901</v>
      </c>
      <c r="J182">
        <f t="shared" si="43"/>
        <v>0.24253549361038584</v>
      </c>
      <c r="K182">
        <v>327.02989253721699</v>
      </c>
    </row>
    <row r="183" spans="1:11" x14ac:dyDescent="0.25">
      <c r="A183">
        <v>8</v>
      </c>
      <c r="B183">
        <f t="shared" si="44"/>
        <v>458.44826756293094</v>
      </c>
      <c r="C183">
        <f t="shared" si="43"/>
        <v>69.142273973000144</v>
      </c>
      <c r="D183">
        <f t="shared" si="43"/>
        <v>19.973642312863131</v>
      </c>
      <c r="E183">
        <f t="shared" si="43"/>
        <v>8.0204263617605918</v>
      </c>
      <c r="F183">
        <f t="shared" si="43"/>
        <v>5.8506802881485607</v>
      </c>
      <c r="G183">
        <f t="shared" si="43"/>
        <v>2.3324705905871035</v>
      </c>
      <c r="H183">
        <f t="shared" si="43"/>
        <v>2.0482485394862833</v>
      </c>
      <c r="I183">
        <f t="shared" si="43"/>
        <v>0.69278173805711496</v>
      </c>
      <c r="J183">
        <f t="shared" si="43"/>
        <v>0.26641434724586383</v>
      </c>
      <c r="K183">
        <v>329.613963045486</v>
      </c>
    </row>
    <row r="184" spans="1:11" x14ac:dyDescent="0.25">
      <c r="A184">
        <v>9</v>
      </c>
      <c r="B184">
        <f t="shared" si="44"/>
        <v>468.41020555171895</v>
      </c>
      <c r="C184">
        <f t="shared" si="43"/>
        <v>71.776790868684145</v>
      </c>
      <c r="D184">
        <f t="shared" si="43"/>
        <v>20.945409040168293</v>
      </c>
      <c r="E184">
        <f t="shared" si="43"/>
        <v>8.4644116945192653</v>
      </c>
      <c r="F184">
        <f t="shared" si="43"/>
        <v>6.1932644894013427</v>
      </c>
      <c r="G184">
        <f t="shared" si="43"/>
        <v>2.4874491706606223</v>
      </c>
      <c r="H184">
        <f t="shared" si="43"/>
        <v>2.1835569498080889</v>
      </c>
      <c r="I184">
        <f t="shared" si="43"/>
        <v>0.7457058018906173</v>
      </c>
      <c r="J184">
        <f t="shared" si="43"/>
        <v>0.28896533103342048</v>
      </c>
      <c r="K184">
        <v>331.88309069264898</v>
      </c>
    </row>
    <row r="185" spans="1:11" x14ac:dyDescent="0.25">
      <c r="A185">
        <v>10</v>
      </c>
      <c r="B185">
        <f t="shared" si="44"/>
        <v>481.99277611208657</v>
      </c>
      <c r="C185">
        <f t="shared" si="43"/>
        <v>75.436063088192569</v>
      </c>
      <c r="D185">
        <f t="shared" si="43"/>
        <v>22.311195474599572</v>
      </c>
      <c r="E185">
        <f t="shared" si="43"/>
        <v>9.0930811976349695</v>
      </c>
      <c r="F185">
        <f t="shared" si="43"/>
        <v>6.6800709189254928</v>
      </c>
      <c r="G185">
        <f t="shared" si="43"/>
        <v>2.7095905986746036</v>
      </c>
      <c r="H185">
        <f t="shared" si="43"/>
        <v>2.3774222662140452</v>
      </c>
      <c r="I185">
        <f t="shared" si="43"/>
        <v>0.82239369175666632</v>
      </c>
      <c r="J185">
        <f t="shared" si="43"/>
        <v>0.32193536561288261</v>
      </c>
      <c r="K185">
        <v>334.94920893260701</v>
      </c>
    </row>
    <row r="186" spans="1:11" x14ac:dyDescent="0.25">
      <c r="A186">
        <v>11</v>
      </c>
      <c r="B186">
        <f t="shared" si="44"/>
        <v>504.12990129006556</v>
      </c>
      <c r="C186">
        <f t="shared" si="43"/>
        <v>81.564921294905261</v>
      </c>
      <c r="D186">
        <f t="shared" si="43"/>
        <v>24.638824901959847</v>
      </c>
      <c r="E186">
        <f t="shared" si="43"/>
        <v>10.176296241724133</v>
      </c>
      <c r="F186">
        <f t="shared" si="43"/>
        <v>7.5232314073837712</v>
      </c>
      <c r="G186">
        <f t="shared" si="43"/>
        <v>3.0992973029312627</v>
      </c>
      <c r="H186">
        <f t="shared" si="43"/>
        <v>2.7173130044739175</v>
      </c>
      <c r="I186">
        <f t="shared" si="43"/>
        <v>0.95910012081301366</v>
      </c>
      <c r="J186">
        <f t="shared" si="43"/>
        <v>0.3814888110130652</v>
      </c>
      <c r="K186">
        <v>339.88198514567603</v>
      </c>
    </row>
    <row r="187" spans="1:11" x14ac:dyDescent="0.25">
      <c r="A187">
        <v>12</v>
      </c>
      <c r="B187">
        <f t="shared" si="44"/>
        <v>540.30748982248281</v>
      </c>
      <c r="C187">
        <f t="shared" si="43"/>
        <v>92.015513431610557</v>
      </c>
      <c r="D187">
        <f t="shared" si="43"/>
        <v>28.716696973072658</v>
      </c>
      <c r="E187">
        <f t="shared" si="43"/>
        <v>12.106739994034841</v>
      </c>
      <c r="F187">
        <f t="shared" si="43"/>
        <v>9.0381162243574842</v>
      </c>
      <c r="G187">
        <f t="shared" si="43"/>
        <v>3.8135825805862504</v>
      </c>
      <c r="H187">
        <f t="shared" si="43"/>
        <v>3.339689632162969</v>
      </c>
      <c r="I187">
        <f t="shared" si="43"/>
        <v>1.2160070406088062</v>
      </c>
      <c r="J187">
        <f>L$5/100*EXP(5.372697*(1+L$8)*(1-(L$2+273.15)/$K187))</f>
        <v>0.49573297935327787</v>
      </c>
      <c r="K187">
        <v>347.78682962085298</v>
      </c>
    </row>
    <row r="189" spans="1:11" x14ac:dyDescent="0.25">
      <c r="B189" t="s">
        <v>58</v>
      </c>
    </row>
    <row r="190" spans="1:11" x14ac:dyDescent="0.25">
      <c r="A190" t="s">
        <v>38</v>
      </c>
      <c r="B190" s="4" t="s">
        <v>28</v>
      </c>
      <c r="C190" s="4" t="s">
        <v>29</v>
      </c>
      <c r="D190" s="4" t="s">
        <v>30</v>
      </c>
      <c r="E190" s="4" t="s">
        <v>31</v>
      </c>
      <c r="F190" s="4" t="s">
        <v>32</v>
      </c>
      <c r="G190" s="4" t="s">
        <v>33</v>
      </c>
      <c r="H190" s="4" t="s">
        <v>34</v>
      </c>
      <c r="I190" s="4" t="s">
        <v>35</v>
      </c>
      <c r="J190" s="4" t="s">
        <v>36</v>
      </c>
    </row>
    <row r="191" spans="1:11" x14ac:dyDescent="0.25">
      <c r="A191">
        <v>1</v>
      </c>
      <c r="B191">
        <f>B176/($R30*10)</f>
        <v>131.73408771239164</v>
      </c>
      <c r="C191">
        <f t="shared" ref="C191:J191" si="45">C176/($R30*10)</f>
        <v>12.6990594131373</v>
      </c>
      <c r="D191">
        <f t="shared" si="45"/>
        <v>2.7596810210717857</v>
      </c>
      <c r="E191">
        <f t="shared" si="45"/>
        <v>0.92614335840450013</v>
      </c>
      <c r="F191">
        <f t="shared" si="45"/>
        <v>0.62043398528109206</v>
      </c>
      <c r="G191">
        <f t="shared" si="45"/>
        <v>0.200686242681198</v>
      </c>
      <c r="H191">
        <f t="shared" si="45"/>
        <v>0.17802489321103901</v>
      </c>
      <c r="I191">
        <f t="shared" si="45"/>
        <v>4.5893856064288176E-2</v>
      </c>
      <c r="J191">
        <f t="shared" si="45"/>
        <v>1.4234114205893112E-2</v>
      </c>
    </row>
    <row r="192" spans="1:11" x14ac:dyDescent="0.25">
      <c r="A192">
        <v>2</v>
      </c>
      <c r="B192">
        <f t="shared" ref="B192:J202" si="46">B177/($R31*10)</f>
        <v>145.97251400949057</v>
      </c>
      <c r="C192">
        <f t="shared" si="46"/>
        <v>15.230479653064611</v>
      </c>
      <c r="D192">
        <f t="shared" si="46"/>
        <v>3.480645371016152</v>
      </c>
      <c r="E192">
        <f t="shared" si="46"/>
        <v>1.2057481666295553</v>
      </c>
      <c r="F192">
        <f t="shared" si="46"/>
        <v>0.82000140887021322</v>
      </c>
      <c r="G192">
        <f t="shared" si="46"/>
        <v>0.27522582300050891</v>
      </c>
      <c r="H192">
        <f t="shared" si="46"/>
        <v>0.24371088154006848</v>
      </c>
      <c r="I192">
        <f t="shared" si="46"/>
        <v>6.5917720366313381E-2</v>
      </c>
      <c r="J192">
        <f t="shared" si="46"/>
        <v>2.1236840610322202E-2</v>
      </c>
    </row>
    <row r="193" spans="1:12" x14ac:dyDescent="0.25">
      <c r="A193">
        <v>3</v>
      </c>
      <c r="B193">
        <f t="shared" si="46"/>
        <v>159.51390507924452</v>
      </c>
      <c r="C193">
        <f t="shared" si="46"/>
        <v>17.829253311762827</v>
      </c>
      <c r="D193">
        <f t="shared" si="46"/>
        <v>4.2568743858538198</v>
      </c>
      <c r="E193">
        <f t="shared" si="46"/>
        <v>1.5158997642841436</v>
      </c>
      <c r="F193">
        <f t="shared" si="46"/>
        <v>1.0445208277011213</v>
      </c>
      <c r="G193">
        <f t="shared" si="46"/>
        <v>0.36203720443457799</v>
      </c>
      <c r="H193">
        <f t="shared" si="46"/>
        <v>0.32008315442709734</v>
      </c>
      <c r="I193">
        <f t="shared" si="46"/>
        <v>9.0266604971129802E-2</v>
      </c>
      <c r="J193">
        <f t="shared" si="46"/>
        <v>3.0059088141809256E-2</v>
      </c>
    </row>
    <row r="194" spans="1:12" x14ac:dyDescent="0.25">
      <c r="A194">
        <v>4</v>
      </c>
      <c r="B194">
        <f t="shared" si="46"/>
        <v>175.72674139522732</v>
      </c>
      <c r="C194">
        <f t="shared" si="46"/>
        <v>21.166822327412874</v>
      </c>
      <c r="D194">
        <f t="shared" si="46"/>
        <v>5.299962128081475</v>
      </c>
      <c r="E194">
        <f t="shared" si="46"/>
        <v>1.9447954033453283</v>
      </c>
      <c r="F194">
        <f t="shared" si="46"/>
        <v>1.3592591529274685</v>
      </c>
      <c r="G194">
        <f t="shared" si="46"/>
        <v>0.48787670746688716</v>
      </c>
      <c r="H194">
        <f t="shared" si="46"/>
        <v>0.43061084815596162</v>
      </c>
      <c r="I194">
        <f t="shared" si="46"/>
        <v>0.1270745053493762</v>
      </c>
      <c r="J194">
        <f t="shared" si="46"/>
        <v>4.3864472712472943E-2</v>
      </c>
    </row>
    <row r="195" spans="1:12" x14ac:dyDescent="0.25">
      <c r="A195">
        <v>5</v>
      </c>
      <c r="B195">
        <f t="shared" si="46"/>
        <v>201.57629253856066</v>
      </c>
      <c r="C195">
        <f t="shared" si="46"/>
        <v>26.960160837122888</v>
      </c>
      <c r="D195">
        <f t="shared" si="46"/>
        <v>7.2153201842274166</v>
      </c>
      <c r="E195">
        <f t="shared" si="46"/>
        <v>2.7611013566702849</v>
      </c>
      <c r="F195">
        <f t="shared" si="46"/>
        <v>1.9686248898983263</v>
      </c>
      <c r="G195">
        <f t="shared" si="46"/>
        <v>0.74200347012651902</v>
      </c>
      <c r="H195">
        <f t="shared" si="46"/>
        <v>0.65335985596682644</v>
      </c>
      <c r="I195">
        <f t="shared" si="46"/>
        <v>0.20545272857033361</v>
      </c>
      <c r="J195">
        <f t="shared" si="46"/>
        <v>7.4577718958625611E-2</v>
      </c>
    </row>
    <row r="196" spans="1:12" x14ac:dyDescent="0.25">
      <c r="A196">
        <v>6</v>
      </c>
      <c r="B196">
        <f t="shared" si="46"/>
        <v>220.85061408760689</v>
      </c>
      <c r="C196">
        <f t="shared" si="46"/>
        <v>31.702435788740285</v>
      </c>
      <c r="D196">
        <f t="shared" si="46"/>
        <v>8.8747893681635972</v>
      </c>
      <c r="E196">
        <f t="shared" si="46"/>
        <v>3.4937825909357088</v>
      </c>
      <c r="F196">
        <f t="shared" si="46"/>
        <v>2.5247650316571137</v>
      </c>
      <c r="G196">
        <f t="shared" si="46"/>
        <v>0.98357598870877561</v>
      </c>
      <c r="H196">
        <f t="shared" si="46"/>
        <v>0.86468869410764948</v>
      </c>
      <c r="I196">
        <f t="shared" si="46"/>
        <v>0.28382662507972173</v>
      </c>
      <c r="J196">
        <f t="shared" si="46"/>
        <v>0.10658711144968325</v>
      </c>
    </row>
    <row r="197" spans="1:12" x14ac:dyDescent="0.25">
      <c r="A197">
        <v>7</v>
      </c>
      <c r="B197">
        <f t="shared" si="46"/>
        <v>229.33278459519497</v>
      </c>
      <c r="C197">
        <f t="shared" si="46"/>
        <v>33.957845539136194</v>
      </c>
      <c r="D197">
        <f t="shared" si="46"/>
        <v>9.6956929313922835</v>
      </c>
      <c r="E197">
        <f t="shared" si="46"/>
        <v>3.8647408001822487</v>
      </c>
      <c r="F197">
        <f t="shared" si="46"/>
        <v>2.8093818465702229</v>
      </c>
      <c r="G197">
        <f t="shared" si="46"/>
        <v>1.110436486720332</v>
      </c>
      <c r="H197">
        <f t="shared" si="46"/>
        <v>0.97553012292620189</v>
      </c>
      <c r="I197">
        <f t="shared" si="46"/>
        <v>0.32629693958128675</v>
      </c>
      <c r="J197">
        <f t="shared" si="46"/>
        <v>0.12437717621045431</v>
      </c>
    </row>
    <row r="198" spans="1:12" x14ac:dyDescent="0.25">
      <c r="A198">
        <v>8</v>
      </c>
      <c r="B198">
        <f t="shared" si="46"/>
        <v>234.10124301085841</v>
      </c>
      <c r="C198">
        <f t="shared" si="46"/>
        <v>35.306693092595829</v>
      </c>
      <c r="D198">
        <f t="shared" si="46"/>
        <v>10.199306712951389</v>
      </c>
      <c r="E198">
        <f t="shared" si="46"/>
        <v>4.0955368655798781</v>
      </c>
      <c r="F198">
        <f t="shared" si="46"/>
        <v>2.9875814237354361</v>
      </c>
      <c r="G198">
        <f t="shared" si="46"/>
        <v>1.1910488122146914</v>
      </c>
      <c r="H198">
        <f t="shared" si="46"/>
        <v>1.0459141478227831</v>
      </c>
      <c r="I198">
        <f t="shared" si="46"/>
        <v>0.35376088751852686</v>
      </c>
      <c r="J198">
        <f t="shared" si="46"/>
        <v>0.13604136880639858</v>
      </c>
    </row>
    <row r="199" spans="1:12" x14ac:dyDescent="0.25">
      <c r="A199">
        <v>9</v>
      </c>
      <c r="B199">
        <f t="shared" si="46"/>
        <v>238.17468078900973</v>
      </c>
      <c r="C199">
        <f t="shared" si="46"/>
        <v>36.496673323059753</v>
      </c>
      <c r="D199">
        <f t="shared" si="46"/>
        <v>10.650207986526254</v>
      </c>
      <c r="E199">
        <f t="shared" si="46"/>
        <v>4.3039381497555604</v>
      </c>
      <c r="F199">
        <f t="shared" si="46"/>
        <v>3.1491175369837348</v>
      </c>
      <c r="G199">
        <f t="shared" si="46"/>
        <v>1.2648046630477745</v>
      </c>
      <c r="H199">
        <f t="shared" si="46"/>
        <v>1.1102831948176728</v>
      </c>
      <c r="I199">
        <f t="shared" si="46"/>
        <v>0.37917244163929709</v>
      </c>
      <c r="J199">
        <f t="shared" si="46"/>
        <v>0.14693152425428166</v>
      </c>
    </row>
    <row r="200" spans="1:12" x14ac:dyDescent="0.25">
      <c r="A200">
        <v>10</v>
      </c>
      <c r="B200">
        <f t="shared" si="46"/>
        <v>244.0469752466262</v>
      </c>
      <c r="C200">
        <f t="shared" si="46"/>
        <v>38.19547498136334</v>
      </c>
      <c r="D200">
        <f t="shared" si="46"/>
        <v>11.296807835240294</v>
      </c>
      <c r="E200">
        <f t="shared" si="46"/>
        <v>4.6040917456379615</v>
      </c>
      <c r="F200">
        <f t="shared" si="46"/>
        <v>3.3823143893293648</v>
      </c>
      <c r="G200">
        <f t="shared" si="46"/>
        <v>1.3719446069238506</v>
      </c>
      <c r="H200">
        <f t="shared" si="46"/>
        <v>1.2037581094754664</v>
      </c>
      <c r="I200">
        <f t="shared" si="46"/>
        <v>0.41640186924388184</v>
      </c>
      <c r="J200">
        <f t="shared" si="46"/>
        <v>0.1630052484115862</v>
      </c>
    </row>
    <row r="201" spans="1:12" x14ac:dyDescent="0.25">
      <c r="A201">
        <v>11</v>
      </c>
      <c r="B201">
        <f t="shared" si="46"/>
        <v>254.18314350759618</v>
      </c>
      <c r="C201">
        <f t="shared" si="46"/>
        <v>41.125170400792584</v>
      </c>
      <c r="D201">
        <f t="shared" si="46"/>
        <v>12.422936925357911</v>
      </c>
      <c r="E201">
        <f t="shared" si="46"/>
        <v>5.1309056680962035</v>
      </c>
      <c r="F201">
        <f t="shared" si="46"/>
        <v>3.7932259196892981</v>
      </c>
      <c r="G201">
        <f t="shared" si="46"/>
        <v>1.5626709090409734</v>
      </c>
      <c r="H201">
        <f t="shared" si="46"/>
        <v>1.3700737837683623</v>
      </c>
      <c r="I201">
        <f t="shared" si="46"/>
        <v>0.48357989284689784</v>
      </c>
      <c r="J201">
        <f t="shared" si="46"/>
        <v>0.19234729967045311</v>
      </c>
    </row>
    <row r="202" spans="1:12" x14ac:dyDescent="0.25">
      <c r="A202">
        <v>12</v>
      </c>
      <c r="B202">
        <f t="shared" si="46"/>
        <v>270.1537449112414</v>
      </c>
      <c r="C202">
        <f t="shared" si="46"/>
        <v>46.007756715805279</v>
      </c>
      <c r="D202">
        <f t="shared" si="46"/>
        <v>14.358348486536329</v>
      </c>
      <c r="E202">
        <f t="shared" si="46"/>
        <v>6.0533699970174206</v>
      </c>
      <c r="F202">
        <f t="shared" si="46"/>
        <v>4.5190581121787421</v>
      </c>
      <c r="G202">
        <f t="shared" si="46"/>
        <v>1.9067912902931252</v>
      </c>
      <c r="H202">
        <f t="shared" si="46"/>
        <v>1.6698448160814845</v>
      </c>
      <c r="I202">
        <f t="shared" si="46"/>
        <v>0.60800352030440308</v>
      </c>
      <c r="J202">
        <f t="shared" si="46"/>
        <v>0.24786648967663893</v>
      </c>
    </row>
    <row r="204" spans="1:12" x14ac:dyDescent="0.25">
      <c r="B204" t="s">
        <v>82</v>
      </c>
    </row>
    <row r="205" spans="1:12" x14ac:dyDescent="0.25">
      <c r="A205" t="s">
        <v>38</v>
      </c>
      <c r="B205" s="4" t="s">
        <v>28</v>
      </c>
      <c r="C205" s="4" t="s">
        <v>29</v>
      </c>
      <c r="D205" s="4" t="s">
        <v>30</v>
      </c>
      <c r="E205" s="4" t="s">
        <v>31</v>
      </c>
      <c r="F205" s="4" t="s">
        <v>32</v>
      </c>
      <c r="G205" s="4" t="s">
        <v>33</v>
      </c>
      <c r="H205" s="4" t="s">
        <v>34</v>
      </c>
      <c r="I205" s="4" t="s">
        <v>35</v>
      </c>
      <c r="J205" s="4" t="s">
        <v>36</v>
      </c>
      <c r="K205" s="15" t="s">
        <v>20</v>
      </c>
    </row>
    <row r="206" spans="1:12" x14ac:dyDescent="0.25">
      <c r="A206">
        <v>1</v>
      </c>
      <c r="B206">
        <f>B191*B161</f>
        <v>6.7265221971691908E-2</v>
      </c>
      <c r="C206">
        <f t="shared" ref="C206:J206" si="47">C191*C161</f>
        <v>0.13217871410944931</v>
      </c>
      <c r="D206">
        <f t="shared" si="47"/>
        <v>0.19605663380638705</v>
      </c>
      <c r="E206">
        <f t="shared" si="47"/>
        <v>0.2595068804947111</v>
      </c>
      <c r="F206">
        <f t="shared" si="47"/>
        <v>0.32214929305724072</v>
      </c>
      <c r="G206">
        <f t="shared" si="47"/>
        <v>1.5527317796327409E-2</v>
      </c>
      <c r="H206">
        <f t="shared" si="47"/>
        <v>7.3075361176305562E-3</v>
      </c>
      <c r="I206">
        <f t="shared" si="47"/>
        <v>8.3661216878652702E-6</v>
      </c>
      <c r="J206">
        <f t="shared" si="47"/>
        <v>3.6523100489637382E-8</v>
      </c>
      <c r="K206">
        <f>SUM(B206:J206)</f>
        <v>0.99999999999822653</v>
      </c>
      <c r="L206" s="18">
        <f>1-K206</f>
        <v>1.7734702595362251E-12</v>
      </c>
    </row>
    <row r="207" spans="1:12" x14ac:dyDescent="0.25">
      <c r="A207">
        <v>2</v>
      </c>
      <c r="B207">
        <f t="shared" ref="B207:J217" si="48">B192*B162</f>
        <v>3.9177374622506332E-2</v>
      </c>
      <c r="C207">
        <f t="shared" si="48"/>
        <v>8.1428288014155317E-2</v>
      </c>
      <c r="D207">
        <f t="shared" si="48"/>
        <v>0.14437290388470178</v>
      </c>
      <c r="E207">
        <f t="shared" si="48"/>
        <v>0.26852423379553908</v>
      </c>
      <c r="F207">
        <f t="shared" si="48"/>
        <v>0.40420059920959617</v>
      </c>
      <c r="G207">
        <f t="shared" si="48"/>
        <v>4.1005867389487465E-2</v>
      </c>
      <c r="H207">
        <f t="shared" si="48"/>
        <v>2.1210154609945055E-2</v>
      </c>
      <c r="I207">
        <f t="shared" si="48"/>
        <v>7.9512863895517778E-5</v>
      </c>
      <c r="J207">
        <f t="shared" si="48"/>
        <v>1.0656101833724482E-6</v>
      </c>
      <c r="K207">
        <f t="shared" ref="K207:K217" si="49">SUM(B207:J207)</f>
        <v>1.00000000000001</v>
      </c>
      <c r="L207" s="18">
        <f t="shared" ref="L207:L217" si="50">1-K207</f>
        <v>-9.9920072216264089E-15</v>
      </c>
    </row>
    <row r="208" spans="1:12" x14ac:dyDescent="0.25">
      <c r="A208">
        <v>3</v>
      </c>
      <c r="B208">
        <f t="shared" si="48"/>
        <v>2.9976002540485908E-2</v>
      </c>
      <c r="C208">
        <f t="shared" si="48"/>
        <v>6.1978441862229158E-2</v>
      </c>
      <c r="D208">
        <f t="shared" si="48"/>
        <v>0.11089389501375674</v>
      </c>
      <c r="E208">
        <f t="shared" si="48"/>
        <v>0.23972654396763632</v>
      </c>
      <c r="F208">
        <f t="shared" si="48"/>
        <v>0.41687875450083101</v>
      </c>
      <c r="G208">
        <f t="shared" si="48"/>
        <v>8.8781217170380067E-2</v>
      </c>
      <c r="H208">
        <f t="shared" si="48"/>
        <v>5.1076351592002397E-2</v>
      </c>
      <c r="I208">
        <f t="shared" si="48"/>
        <v>6.6156067039688682E-4</v>
      </c>
      <c r="J208">
        <f t="shared" si="48"/>
        <v>2.7232680634122352E-5</v>
      </c>
      <c r="K208">
        <f t="shared" si="49"/>
        <v>0.99999999999835265</v>
      </c>
      <c r="L208" s="18">
        <f t="shared" si="50"/>
        <v>1.6473489239388073E-12</v>
      </c>
    </row>
    <row r="209" spans="1:13" x14ac:dyDescent="0.25">
      <c r="A209">
        <v>4</v>
      </c>
      <c r="B209">
        <f t="shared" si="48"/>
        <v>2.5143119500082432E-2</v>
      </c>
      <c r="C209">
        <f t="shared" si="48"/>
        <v>5.2116719097065306E-2</v>
      </c>
      <c r="D209">
        <f t="shared" si="48"/>
        <v>9.0968181773986537E-2</v>
      </c>
      <c r="E209">
        <f t="shared" si="48"/>
        <v>0.19741571644390837</v>
      </c>
      <c r="F209">
        <f t="shared" si="48"/>
        <v>0.37063625704117487</v>
      </c>
      <c r="G209">
        <f t="shared" si="48"/>
        <v>0.15734066158654703</v>
      </c>
      <c r="H209">
        <f t="shared" si="48"/>
        <v>0.10130057047541373</v>
      </c>
      <c r="I209">
        <f t="shared" si="48"/>
        <v>4.5207965847978027E-3</v>
      </c>
      <c r="J209">
        <f t="shared" si="48"/>
        <v>5.5797749686570524E-4</v>
      </c>
      <c r="K209">
        <f t="shared" si="49"/>
        <v>0.99999999999984168</v>
      </c>
      <c r="L209" s="18">
        <f t="shared" si="50"/>
        <v>1.5831780331154732E-13</v>
      </c>
    </row>
    <row r="210" spans="1:13" x14ac:dyDescent="0.25">
      <c r="A210">
        <v>5</v>
      </c>
      <c r="B210">
        <f t="shared" si="48"/>
        <v>2.0248678551164672E-2</v>
      </c>
      <c r="C210">
        <f t="shared" si="48"/>
        <v>4.3546057517654717E-2</v>
      </c>
      <c r="D210">
        <f t="shared" si="48"/>
        <v>7.5711448270568277E-2</v>
      </c>
      <c r="E210">
        <f t="shared" si="48"/>
        <v>0.15408069631116242</v>
      </c>
      <c r="F210">
        <f t="shared" si="48"/>
        <v>0.28992703033411299</v>
      </c>
      <c r="G210">
        <f t="shared" si="48"/>
        <v>0.22238243356239482</v>
      </c>
      <c r="H210">
        <f t="shared" si="48"/>
        <v>0.16065835649929794</v>
      </c>
      <c r="I210">
        <f t="shared" si="48"/>
        <v>2.450967564325697E-2</v>
      </c>
      <c r="J210">
        <f t="shared" si="48"/>
        <v>8.9356233103962106E-3</v>
      </c>
      <c r="K210">
        <f t="shared" si="49"/>
        <v>1.0000000000000089</v>
      </c>
      <c r="L210" s="18">
        <f t="shared" si="50"/>
        <v>-8.8817841970012523E-15</v>
      </c>
    </row>
    <row r="211" spans="1:13" x14ac:dyDescent="0.25">
      <c r="A211">
        <v>6</v>
      </c>
      <c r="B211">
        <f t="shared" si="48"/>
        <v>1.4045880800716496E-4</v>
      </c>
      <c r="C211">
        <f t="shared" si="48"/>
        <v>2.3794237247885593E-3</v>
      </c>
      <c r="D211">
        <f t="shared" si="48"/>
        <v>1.5979345202331248E-2</v>
      </c>
      <c r="E211">
        <f t="shared" si="48"/>
        <v>8.6757898347845336E-2</v>
      </c>
      <c r="F211">
        <f t="shared" si="48"/>
        <v>0.23092406009440547</v>
      </c>
      <c r="G211">
        <f t="shared" si="48"/>
        <v>0.3657194157599945</v>
      </c>
      <c r="H211">
        <f t="shared" si="48"/>
        <v>0.25598018584468185</v>
      </c>
      <c r="I211">
        <f t="shared" si="48"/>
        <v>3.0927903029804769E-2</v>
      </c>
      <c r="J211">
        <f t="shared" si="48"/>
        <v>1.1191309188150398E-2</v>
      </c>
      <c r="K211">
        <f t="shared" si="49"/>
        <v>1.0000000000000093</v>
      </c>
      <c r="L211" s="18">
        <f t="shared" si="50"/>
        <v>-9.3258734068513149E-15</v>
      </c>
    </row>
    <row r="212" spans="1:13" x14ac:dyDescent="0.25">
      <c r="A212">
        <v>7</v>
      </c>
      <c r="B212">
        <f t="shared" si="48"/>
        <v>8.7271251123069725E-7</v>
      </c>
      <c r="C212">
        <f t="shared" si="48"/>
        <v>1.0577820617840569E-4</v>
      </c>
      <c r="D212">
        <f t="shared" si="48"/>
        <v>2.5810247238991961E-3</v>
      </c>
      <c r="E212">
        <f t="shared" si="48"/>
        <v>3.5964810206823093E-2</v>
      </c>
      <c r="F212">
        <f t="shared" si="48"/>
        <v>0.13289980287152819</v>
      </c>
      <c r="G212">
        <f t="shared" si="48"/>
        <v>0.45650195429567375</v>
      </c>
      <c r="H212">
        <f t="shared" si="48"/>
        <v>0.32656594089269525</v>
      </c>
      <c r="I212">
        <f t="shared" si="48"/>
        <v>3.3685181837216499E-2</v>
      </c>
      <c r="J212">
        <f t="shared" si="48"/>
        <v>1.1694634253439326E-2</v>
      </c>
      <c r="K212">
        <f t="shared" si="49"/>
        <v>0.99999999999996492</v>
      </c>
      <c r="L212" s="18">
        <f t="shared" si="50"/>
        <v>3.5083047578154947E-14</v>
      </c>
    </row>
    <row r="213" spans="1:13" x14ac:dyDescent="0.25">
      <c r="A213">
        <v>8</v>
      </c>
      <c r="B213">
        <f t="shared" si="48"/>
        <v>5.4110767092049867E-9</v>
      </c>
      <c r="C213">
        <f t="shared" si="48"/>
        <v>4.3902508571411479E-6</v>
      </c>
      <c r="D213">
        <f t="shared" si="48"/>
        <v>3.7307390277389191E-4</v>
      </c>
      <c r="E213">
        <f t="shared" si="48"/>
        <v>1.2983540260248899E-2</v>
      </c>
      <c r="F213">
        <f t="shared" si="48"/>
        <v>6.5703337265155273E-2</v>
      </c>
      <c r="G213">
        <f t="shared" si="48"/>
        <v>0.49536390437530003</v>
      </c>
      <c r="H213">
        <f t="shared" si="48"/>
        <v>0.37466566130030526</v>
      </c>
      <c r="I213">
        <f t="shared" si="48"/>
        <v>3.835567471107186E-2</v>
      </c>
      <c r="J213">
        <f t="shared" si="48"/>
        <v>1.2550412523175607E-2</v>
      </c>
      <c r="K213">
        <f t="shared" si="49"/>
        <v>0.99999999999996458</v>
      </c>
      <c r="L213" s="18">
        <f t="shared" si="50"/>
        <v>3.5416114485542494E-14</v>
      </c>
    </row>
    <row r="214" spans="1:13" x14ac:dyDescent="0.25">
      <c r="A214">
        <v>9</v>
      </c>
      <c r="B214">
        <f t="shared" si="48"/>
        <v>3.5507613685978782E-11</v>
      </c>
      <c r="C214">
        <f t="shared" si="48"/>
        <v>1.8270630101297914E-7</v>
      </c>
      <c r="D214">
        <f t="shared" si="48"/>
        <v>5.2241598404763272E-5</v>
      </c>
      <c r="E214">
        <f t="shared" si="48"/>
        <v>4.43636883598004E-3</v>
      </c>
      <c r="F214">
        <f t="shared" si="48"/>
        <v>3.0361670673610095E-2</v>
      </c>
      <c r="G214">
        <f t="shared" si="48"/>
        <v>0.49651191480951939</v>
      </c>
      <c r="H214">
        <f t="shared" si="48"/>
        <v>0.40455004361003544</v>
      </c>
      <c r="I214">
        <f t="shared" si="48"/>
        <v>4.888411278289774E-2</v>
      </c>
      <c r="J214">
        <f t="shared" si="48"/>
        <v>1.5203464940331668E-2</v>
      </c>
      <c r="K214">
        <f t="shared" si="49"/>
        <v>0.99999999999258771</v>
      </c>
      <c r="L214" s="18">
        <f t="shared" si="50"/>
        <v>7.4122930016073951E-12</v>
      </c>
    </row>
    <row r="215" spans="1:13" x14ac:dyDescent="0.25">
      <c r="A215">
        <v>10</v>
      </c>
      <c r="B215">
        <f t="shared" si="48"/>
        <v>2.5469387709701878E-13</v>
      </c>
      <c r="C215">
        <f t="shared" si="48"/>
        <v>7.9531174495320262E-9</v>
      </c>
      <c r="D215">
        <f t="shared" si="48"/>
        <v>7.4354723212361114E-6</v>
      </c>
      <c r="E215">
        <f t="shared" si="48"/>
        <v>1.5055904907573785E-3</v>
      </c>
      <c r="F215">
        <f t="shared" si="48"/>
        <v>1.3746669729211243E-2</v>
      </c>
      <c r="G215">
        <f t="shared" si="48"/>
        <v>0.47358136016936753</v>
      </c>
      <c r="H215">
        <f t="shared" si="48"/>
        <v>0.41940543278409786</v>
      </c>
      <c r="I215">
        <f t="shared" si="48"/>
        <v>6.9880746747048361E-2</v>
      </c>
      <c r="J215">
        <f t="shared" si="48"/>
        <v>2.1872756653646904E-2</v>
      </c>
      <c r="K215">
        <f t="shared" si="49"/>
        <v>0.99999999999982259</v>
      </c>
      <c r="L215" s="18">
        <f t="shared" si="50"/>
        <v>1.7741363933510002E-13</v>
      </c>
    </row>
    <row r="216" spans="1:13" x14ac:dyDescent="0.25">
      <c r="A216">
        <v>11</v>
      </c>
      <c r="B216">
        <f t="shared" si="48"/>
        <v>2.05950943924101E-15</v>
      </c>
      <c r="C216">
        <f t="shared" si="48"/>
        <v>3.7652556493332757E-10</v>
      </c>
      <c r="D216">
        <f t="shared" si="48"/>
        <v>1.1192291281506148E-6</v>
      </c>
      <c r="E216">
        <f t="shared" si="48"/>
        <v>5.2253181429017794E-4</v>
      </c>
      <c r="F216">
        <f t="shared" si="48"/>
        <v>6.2455287735408271E-3</v>
      </c>
      <c r="G216">
        <f t="shared" si="48"/>
        <v>0.43178624747713101</v>
      </c>
      <c r="H216">
        <f t="shared" si="48"/>
        <v>0.41654506609748776</v>
      </c>
      <c r="I216">
        <f t="shared" si="48"/>
        <v>0.10712641506102479</v>
      </c>
      <c r="J216">
        <f t="shared" si="48"/>
        <v>3.7773091170864796E-2</v>
      </c>
      <c r="K216">
        <f t="shared" si="49"/>
        <v>0.99999999999999512</v>
      </c>
      <c r="L216" s="18">
        <f t="shared" si="50"/>
        <v>4.8849813083506888E-15</v>
      </c>
    </row>
    <row r="217" spans="1:13" x14ac:dyDescent="0.25">
      <c r="A217">
        <v>12</v>
      </c>
      <c r="B217">
        <f t="shared" si="48"/>
        <v>2.1119907982157649E-17</v>
      </c>
      <c r="C217">
        <f t="shared" si="48"/>
        <v>2.1540840953448642E-11</v>
      </c>
      <c r="D217">
        <f>D202*D172</f>
        <v>1.9101239287179316E-7</v>
      </c>
      <c r="E217">
        <f t="shared" si="48"/>
        <v>1.9015292960468497E-4</v>
      </c>
      <c r="F217">
        <f t="shared" si="48"/>
        <v>2.8803045623770379E-3</v>
      </c>
      <c r="G217">
        <f t="shared" si="48"/>
        <v>0.37012069128527786</v>
      </c>
      <c r="H217">
        <f t="shared" si="48"/>
        <v>0.38763645690701998</v>
      </c>
      <c r="I217">
        <f t="shared" si="48"/>
        <v>0.16396938237012465</v>
      </c>
      <c r="J217">
        <f t="shared" si="48"/>
        <v>7.5202820906391118E-2</v>
      </c>
      <c r="K217">
        <f t="shared" si="49"/>
        <v>0.99999999999472911</v>
      </c>
      <c r="L217" s="18">
        <f t="shared" si="50"/>
        <v>5.2708948317103932E-12</v>
      </c>
    </row>
    <row r="220" spans="1:13" x14ac:dyDescent="0.25">
      <c r="B220">
        <v>276.40884744035799</v>
      </c>
      <c r="C220">
        <v>284.52951856861102</v>
      </c>
      <c r="D220">
        <v>291.99052032730702</v>
      </c>
      <c r="E220">
        <v>300.554897590964</v>
      </c>
      <c r="F220">
        <v>313.42188296291602</v>
      </c>
      <c r="G220">
        <v>322.75530726017899</v>
      </c>
      <c r="H220">
        <v>327.02989253721699</v>
      </c>
      <c r="I220">
        <v>329.613963045486</v>
      </c>
      <c r="J220">
        <v>331.88309069264898</v>
      </c>
      <c r="K220">
        <v>334.94920893260701</v>
      </c>
      <c r="L220">
        <v>339.88198514567603</v>
      </c>
      <c r="M220">
        <v>347.78682962085298</v>
      </c>
    </row>
    <row r="222" spans="1:13" x14ac:dyDescent="0.25">
      <c r="A222" t="s">
        <v>90</v>
      </c>
    </row>
    <row r="224" spans="1:13" x14ac:dyDescent="0.25">
      <c r="A224">
        <v>278.17811854183702</v>
      </c>
      <c r="B224">
        <v>285.70608703792101</v>
      </c>
      <c r="C224">
        <v>293.23405553400499</v>
      </c>
      <c r="D224">
        <v>300.76202403008898</v>
      </c>
      <c r="E224">
        <v>308.28999252617399</v>
      </c>
      <c r="F224">
        <v>315.81796102225798</v>
      </c>
      <c r="G224">
        <v>323.34592951834202</v>
      </c>
      <c r="H224">
        <v>330.873898014426</v>
      </c>
      <c r="I224">
        <v>338.40186651050999</v>
      </c>
      <c r="J224">
        <v>345.929835006595</v>
      </c>
      <c r="K224">
        <v>353.45780350267898</v>
      </c>
      <c r="L224">
        <v>360.98577199876303</v>
      </c>
    </row>
    <row r="226" spans="1:12" x14ac:dyDescent="0.25">
      <c r="A226">
        <v>278.17811854183702</v>
      </c>
      <c r="B226">
        <v>285.70608703792101</v>
      </c>
      <c r="C226">
        <v>293.23405553400499</v>
      </c>
      <c r="D226">
        <v>300.76202403008898</v>
      </c>
      <c r="E226">
        <v>308.28999252617399</v>
      </c>
      <c r="F226">
        <v>315.81796102225798</v>
      </c>
      <c r="G226">
        <v>323.34592951834202</v>
      </c>
      <c r="H226">
        <v>330.873898014426</v>
      </c>
      <c r="I226">
        <v>338.40186651050999</v>
      </c>
      <c r="J226">
        <v>345.929835006595</v>
      </c>
      <c r="K226">
        <v>353.45780350267898</v>
      </c>
      <c r="L226">
        <v>360.98577199876303</v>
      </c>
    </row>
    <row r="228" spans="1:12" x14ac:dyDescent="0.25">
      <c r="A228" t="s">
        <v>91</v>
      </c>
    </row>
    <row r="229" spans="1:12" x14ac:dyDescent="0.25">
      <c r="A229">
        <v>1</v>
      </c>
      <c r="B229">
        <v>6.7265221971692102E-2</v>
      </c>
      <c r="C229">
        <v>0.13217871410945001</v>
      </c>
      <c r="D229">
        <v>0.19605663380638799</v>
      </c>
      <c r="E229">
        <v>0.25950688049471299</v>
      </c>
      <c r="F229">
        <v>0.32214929305724399</v>
      </c>
      <c r="G229">
        <v>1.55273177963276E-2</v>
      </c>
      <c r="H229">
        <v>7.3075361176306404E-3</v>
      </c>
      <c r="I229" s="17">
        <v>8.36612168786536E-6</v>
      </c>
      <c r="J229" s="17">
        <v>3.6523100489637898E-8</v>
      </c>
      <c r="K229">
        <f t="shared" ref="K229:K240" si="51">SUM(B229:J229)</f>
        <v>0.99999999999823386</v>
      </c>
      <c r="L229" s="17"/>
    </row>
    <row r="230" spans="1:12" x14ac:dyDescent="0.25">
      <c r="A230">
        <v>2</v>
      </c>
      <c r="B230">
        <v>3.9177374622506103E-2</v>
      </c>
      <c r="C230">
        <v>8.1428288014154596E-2</v>
      </c>
      <c r="D230">
        <v>0.1443729038847</v>
      </c>
      <c r="E230">
        <v>0.26852423379553497</v>
      </c>
      <c r="F230">
        <v>0.404200599209591</v>
      </c>
      <c r="G230">
        <v>4.1005867389486701E-2</v>
      </c>
      <c r="H230">
        <v>2.1210154609944701E-2</v>
      </c>
      <c r="I230" s="17">
        <v>7.9512863895516098E-5</v>
      </c>
      <c r="J230" s="17">
        <v>1.06561018337243E-6</v>
      </c>
      <c r="K230">
        <f t="shared" si="51"/>
        <v>0.99999999999999711</v>
      </c>
      <c r="L230" s="17"/>
    </row>
    <row r="231" spans="1:12" x14ac:dyDescent="0.25">
      <c r="A231">
        <v>3</v>
      </c>
      <c r="B231">
        <v>2.99760025404858E-2</v>
      </c>
      <c r="C231">
        <v>6.1978441862228902E-2</v>
      </c>
      <c r="D231">
        <v>0.110893895013756</v>
      </c>
      <c r="E231">
        <v>0.23972654396763499</v>
      </c>
      <c r="F231">
        <v>0.41687875450082801</v>
      </c>
      <c r="G231">
        <v>8.8781217170379401E-2</v>
      </c>
      <c r="H231">
        <v>5.1076351592002203E-2</v>
      </c>
      <c r="I231">
        <v>6.6156067039688205E-4</v>
      </c>
      <c r="J231" s="17">
        <v>2.7232680634122102E-5</v>
      </c>
      <c r="K231">
        <f t="shared" si="51"/>
        <v>0.99999999999834621</v>
      </c>
      <c r="L231" s="17"/>
    </row>
    <row r="232" spans="1:12" x14ac:dyDescent="0.25">
      <c r="A232">
        <v>4</v>
      </c>
      <c r="B232">
        <v>2.51431195000823E-2</v>
      </c>
      <c r="C232">
        <v>5.2116719097064799E-2</v>
      </c>
      <c r="D232">
        <v>9.0968181773985898E-2</v>
      </c>
      <c r="E232">
        <v>0.19741571644390599</v>
      </c>
      <c r="F232">
        <v>0.37063625704116998</v>
      </c>
      <c r="G232">
        <v>0.157340661586545</v>
      </c>
      <c r="H232">
        <v>0.10130057047541299</v>
      </c>
      <c r="I232">
        <v>4.5207965847977403E-3</v>
      </c>
      <c r="J232">
        <v>5.5797749686569797E-4</v>
      </c>
      <c r="K232">
        <f t="shared" si="51"/>
        <v>0.99999999999983047</v>
      </c>
    </row>
    <row r="233" spans="1:12" x14ac:dyDescent="0.25">
      <c r="A233">
        <v>5</v>
      </c>
      <c r="B233">
        <v>2.02486785511647E-2</v>
      </c>
      <c r="C233">
        <v>4.3546057517654502E-2</v>
      </c>
      <c r="D233">
        <v>7.5711448270567805E-2</v>
      </c>
      <c r="E233">
        <v>0.154080696311161</v>
      </c>
      <c r="F233">
        <v>0.28992703033411099</v>
      </c>
      <c r="G233">
        <v>0.22238243356239201</v>
      </c>
      <c r="H233">
        <v>0.160658356499296</v>
      </c>
      <c r="I233">
        <v>2.45096756432567E-2</v>
      </c>
      <c r="J233">
        <v>8.9356233103960892E-3</v>
      </c>
      <c r="K233">
        <f t="shared" si="51"/>
        <v>0.99999999999999989</v>
      </c>
    </row>
    <row r="234" spans="1:12" x14ac:dyDescent="0.25">
      <c r="A234">
        <v>6</v>
      </c>
      <c r="B234">
        <v>1.4045880800716499E-4</v>
      </c>
      <c r="C234">
        <v>2.3794237247885498E-3</v>
      </c>
      <c r="D234">
        <v>1.5979345202331099E-2</v>
      </c>
      <c r="E234">
        <v>8.6757898347844697E-2</v>
      </c>
      <c r="F234">
        <v>0.230924060094404</v>
      </c>
      <c r="G234">
        <v>0.36571941575999101</v>
      </c>
      <c r="H234">
        <v>0.25598018584468002</v>
      </c>
      <c r="I234">
        <v>3.0927903029804402E-2</v>
      </c>
      <c r="J234">
        <v>1.1191309188150299E-2</v>
      </c>
      <c r="K234">
        <f t="shared" si="51"/>
        <v>1.0000000000000013</v>
      </c>
    </row>
    <row r="235" spans="1:12" x14ac:dyDescent="0.25">
      <c r="A235">
        <v>7</v>
      </c>
      <c r="B235" s="17">
        <v>8.7271251123069905E-7</v>
      </c>
      <c r="C235">
        <v>1.05778206178406E-4</v>
      </c>
      <c r="D235">
        <v>2.58102472389921E-3</v>
      </c>
      <c r="E235">
        <v>3.5964810206823197E-2</v>
      </c>
      <c r="F235">
        <v>0.132899802871529</v>
      </c>
      <c r="G235">
        <v>0.45650195429567603</v>
      </c>
      <c r="H235">
        <v>0.32656594089269703</v>
      </c>
      <c r="I235">
        <v>3.3685181837216797E-2</v>
      </c>
      <c r="J235">
        <v>1.16946342534394E-2</v>
      </c>
      <c r="K235">
        <f t="shared" si="51"/>
        <v>0.99999999999997025</v>
      </c>
    </row>
    <row r="236" spans="1:12" x14ac:dyDescent="0.25">
      <c r="A236">
        <v>8</v>
      </c>
      <c r="B236" s="17">
        <v>5.4110767092049999E-9</v>
      </c>
      <c r="C236" s="17">
        <v>4.39025085714117E-6</v>
      </c>
      <c r="D236">
        <v>3.7307390277389299E-4</v>
      </c>
      <c r="E236">
        <v>1.2983540260248901E-2</v>
      </c>
      <c r="F236">
        <v>6.5703337265155495E-2</v>
      </c>
      <c r="G236">
        <v>0.49536390437530198</v>
      </c>
      <c r="H236">
        <v>0.37466566130030698</v>
      </c>
      <c r="I236">
        <v>3.83556747110722E-2</v>
      </c>
      <c r="J236">
        <v>1.2550412523175699E-2</v>
      </c>
      <c r="K236">
        <f t="shared" si="51"/>
        <v>0.99999999999996891</v>
      </c>
    </row>
    <row r="237" spans="1:12" x14ac:dyDescent="0.25">
      <c r="A237">
        <v>9</v>
      </c>
      <c r="B237" s="17">
        <v>3.5507613685978899E-11</v>
      </c>
      <c r="C237" s="17">
        <v>1.8270630101297901E-7</v>
      </c>
      <c r="D237" s="17">
        <v>5.2241598404763401E-5</v>
      </c>
      <c r="E237">
        <v>4.4363688359800703E-3</v>
      </c>
      <c r="F237">
        <v>3.0361670673610199E-2</v>
      </c>
      <c r="G237">
        <v>0.496511914809521</v>
      </c>
      <c r="H237">
        <v>0.40455004361003599</v>
      </c>
      <c r="I237">
        <v>4.88841127828979E-2</v>
      </c>
      <c r="J237">
        <v>1.52034649403317E-2</v>
      </c>
      <c r="K237">
        <f t="shared" si="51"/>
        <v>0.99999999999259026</v>
      </c>
    </row>
    <row r="238" spans="1:12" x14ac:dyDescent="0.25">
      <c r="A238">
        <v>10</v>
      </c>
      <c r="B238" s="17">
        <v>2.5469387709701702E-13</v>
      </c>
      <c r="C238" s="17">
        <v>7.95311744953197E-9</v>
      </c>
      <c r="D238" s="17">
        <v>7.4354723212360699E-6</v>
      </c>
      <c r="E238">
        <v>1.5055904907573701E-3</v>
      </c>
      <c r="F238">
        <v>1.37466697292112E-2</v>
      </c>
      <c r="G238">
        <v>0.47358136016936397</v>
      </c>
      <c r="H238">
        <v>0.41940543278409498</v>
      </c>
      <c r="I238">
        <v>6.9880746747047598E-2</v>
      </c>
      <c r="J238">
        <v>2.18727566536468E-2</v>
      </c>
      <c r="K238">
        <f t="shared" si="51"/>
        <v>0.99999999999981526</v>
      </c>
    </row>
    <row r="239" spans="1:12" x14ac:dyDescent="0.25">
      <c r="A239">
        <v>11</v>
      </c>
      <c r="B239" s="17">
        <v>2.05950943924101E-15</v>
      </c>
      <c r="C239" s="17">
        <v>3.76525564933327E-10</v>
      </c>
      <c r="D239" s="17">
        <v>1.1192291281506101E-6</v>
      </c>
      <c r="E239">
        <v>5.2253181429017697E-4</v>
      </c>
      <c r="F239">
        <v>6.2455287735408201E-3</v>
      </c>
      <c r="G239">
        <v>0.43178624747713001</v>
      </c>
      <c r="H239">
        <v>0.41654506609748598</v>
      </c>
      <c r="I239">
        <v>0.10712641506102499</v>
      </c>
      <c r="J239">
        <v>3.7773091170864699E-2</v>
      </c>
      <c r="K239">
        <f t="shared" si="51"/>
        <v>0.99999999999999245</v>
      </c>
    </row>
    <row r="240" spans="1:12" x14ac:dyDescent="0.25">
      <c r="A240">
        <v>12</v>
      </c>
      <c r="B240" s="17">
        <v>2.1119907982157702E-17</v>
      </c>
      <c r="C240" s="17">
        <v>2.15408409534488E-11</v>
      </c>
      <c r="D240" s="17">
        <v>1.9101239287179501E-7</v>
      </c>
      <c r="E240">
        <v>1.90152929604687E-4</v>
      </c>
      <c r="F240">
        <v>2.88030456237707E-3</v>
      </c>
      <c r="G240">
        <v>0.37012069128528202</v>
      </c>
      <c r="H240">
        <v>0.38763645690702497</v>
      </c>
      <c r="I240">
        <v>0.16396938237012601</v>
      </c>
      <c r="J240">
        <v>7.5202820906392104E-2</v>
      </c>
      <c r="K240">
        <f t="shared" si="51"/>
        <v>0.99999999999474054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M61"/>
  <sheetViews>
    <sheetView workbookViewId="0">
      <selection activeCell="A3" sqref="A3:A11"/>
    </sheetView>
  </sheetViews>
  <sheetFormatPr defaultRowHeight="15" x14ac:dyDescent="0.25"/>
  <cols>
    <col min="1" max="1" width="23" bestFit="1" customWidth="1"/>
    <col min="2" max="3" width="21.5703125" bestFit="1" customWidth="1"/>
    <col min="4" max="4" width="20.42578125" bestFit="1" customWidth="1"/>
    <col min="5" max="6" width="21.42578125" bestFit="1" customWidth="1"/>
    <col min="7" max="7" width="21.5703125" bestFit="1" customWidth="1"/>
    <col min="8" max="9" width="21.42578125" bestFit="1" customWidth="1"/>
    <col min="10" max="10" width="21.5703125" bestFit="1" customWidth="1"/>
    <col min="11" max="11" width="21.42578125" bestFit="1" customWidth="1"/>
    <col min="12" max="12" width="22.28515625" bestFit="1" customWidth="1"/>
    <col min="13" max="13" width="12" bestFit="1" customWidth="1"/>
    <col min="14" max="16" width="2.5703125" bestFit="1" customWidth="1"/>
    <col min="17" max="17" width="20.42578125" bestFit="1" customWidth="1"/>
    <col min="18" max="18" width="21.5703125" bestFit="1" customWidth="1"/>
    <col min="19" max="19" width="20.28515625" bestFit="1" customWidth="1"/>
    <col min="20" max="20" width="21.42578125" bestFit="1" customWidth="1"/>
    <col min="21" max="21" width="20.28515625" bestFit="1" customWidth="1"/>
    <col min="22" max="22" width="21.42578125" bestFit="1" customWidth="1"/>
    <col min="23" max="23" width="20.28515625" bestFit="1" customWidth="1"/>
    <col min="24" max="24" width="22.140625" bestFit="1" customWidth="1"/>
    <col min="25" max="25" width="3.28515625" bestFit="1" customWidth="1"/>
    <col min="26" max="28" width="2.5703125" bestFit="1" customWidth="1"/>
    <col min="29" max="29" width="19.42578125" bestFit="1" customWidth="1"/>
    <col min="30" max="30" width="20.42578125" bestFit="1" customWidth="1"/>
    <col min="31" max="32" width="21.5703125" bestFit="1" customWidth="1"/>
    <col min="33" max="34" width="21.42578125" bestFit="1" customWidth="1"/>
    <col min="35" max="35" width="20.28515625" bestFit="1" customWidth="1"/>
    <col min="36" max="36" width="20" bestFit="1" customWidth="1"/>
    <col min="37" max="37" width="3.28515625" bestFit="1" customWidth="1"/>
    <col min="38" max="40" width="2.5703125" bestFit="1" customWidth="1"/>
    <col min="41" max="43" width="19.42578125" bestFit="1" customWidth="1"/>
    <col min="44" max="45" width="20.42578125" bestFit="1" customWidth="1"/>
    <col min="46" max="47" width="21.5703125" bestFit="1" customWidth="1"/>
    <col min="48" max="48" width="22.140625" bestFit="1" customWidth="1"/>
    <col min="49" max="49" width="3.28515625" bestFit="1" customWidth="1"/>
    <col min="50" max="52" width="2.5703125" bestFit="1" customWidth="1"/>
    <col min="53" max="55" width="19.42578125" bestFit="1" customWidth="1"/>
    <col min="56" max="56" width="17.42578125" bestFit="1" customWidth="1"/>
    <col min="57" max="57" width="19.42578125" bestFit="1" customWidth="1"/>
    <col min="58" max="59" width="20.42578125" bestFit="1" customWidth="1"/>
    <col min="60" max="60" width="22.28515625" bestFit="1" customWidth="1"/>
    <col min="61" max="61" width="3.28515625" bestFit="1" customWidth="1"/>
    <col min="62" max="64" width="2.5703125" bestFit="1" customWidth="1"/>
    <col min="65" max="69" width="18.42578125" bestFit="1" customWidth="1"/>
    <col min="70" max="70" width="17.42578125" bestFit="1" customWidth="1"/>
    <col min="71" max="71" width="18.42578125" bestFit="1" customWidth="1"/>
    <col min="72" max="72" width="19.140625" bestFit="1" customWidth="1"/>
    <col min="73" max="73" width="3.28515625" bestFit="1" customWidth="1"/>
    <col min="74" max="76" width="2.5703125" bestFit="1" customWidth="1"/>
    <col min="77" max="83" width="18.42578125" bestFit="1" customWidth="1"/>
    <col min="84" max="84" width="19.140625" bestFit="1" customWidth="1"/>
    <col min="85" max="85" width="3.28515625" bestFit="1" customWidth="1"/>
    <col min="86" max="88" width="2.5703125" bestFit="1" customWidth="1"/>
    <col min="89" max="91" width="18.42578125" bestFit="1" customWidth="1"/>
    <col min="92" max="92" width="17.42578125" bestFit="1" customWidth="1"/>
    <col min="93" max="94" width="18.42578125" bestFit="1" customWidth="1"/>
    <col min="95" max="95" width="16.28515625" bestFit="1" customWidth="1"/>
    <col min="96" max="96" width="19.140625" bestFit="1" customWidth="1"/>
    <col min="97" max="97" width="3.28515625" bestFit="1" customWidth="1"/>
    <col min="98" max="100" width="2.5703125" bestFit="1" customWidth="1"/>
    <col min="101" max="107" width="18.42578125" bestFit="1" customWidth="1"/>
    <col min="108" max="108" width="19.28515625" bestFit="1" customWidth="1"/>
  </cols>
  <sheetData>
    <row r="1" spans="1:13" x14ac:dyDescent="0.25">
      <c r="A1" t="s">
        <v>84</v>
      </c>
    </row>
    <row r="2" spans="1:13" x14ac:dyDescent="0.25">
      <c r="B2" s="4">
        <v>1</v>
      </c>
      <c r="C2" s="4">
        <v>2</v>
      </c>
      <c r="D2" s="4">
        <v>3</v>
      </c>
      <c r="E2" s="4">
        <v>4</v>
      </c>
      <c r="F2" s="4">
        <v>5</v>
      </c>
      <c r="G2" s="4">
        <v>6</v>
      </c>
      <c r="H2" s="4">
        <v>7</v>
      </c>
      <c r="I2" s="4">
        <v>8</v>
      </c>
      <c r="J2" s="4">
        <v>9</v>
      </c>
      <c r="K2" s="4">
        <v>10</v>
      </c>
      <c r="L2" s="4">
        <v>11</v>
      </c>
      <c r="M2" s="4">
        <v>12</v>
      </c>
    </row>
    <row r="3" spans="1:13" x14ac:dyDescent="0.25">
      <c r="A3" s="4" t="s">
        <v>28</v>
      </c>
      <c r="B3">
        <v>5.1061363948979297E-4</v>
      </c>
      <c r="C3">
        <v>2.6838870926042398E-4</v>
      </c>
      <c r="D3">
        <v>1.8792093720979499E-4</v>
      </c>
      <c r="E3">
        <v>1.4308078156148699E-4</v>
      </c>
      <c r="F3">
        <v>1.0045168653596101E-4</v>
      </c>
      <c r="G3" s="17">
        <v>6.3599011751648498E-7</v>
      </c>
      <c r="H3" s="17">
        <v>3.8054415672454296E-9</v>
      </c>
      <c r="I3" s="17">
        <v>2.3114258769459E-11</v>
      </c>
      <c r="J3" s="17">
        <v>1.4908223480494001E-13</v>
      </c>
      <c r="K3" s="17">
        <v>1.04362644462048E-15</v>
      </c>
      <c r="L3" s="17">
        <v>8.1024627000077296E-18</v>
      </c>
      <c r="M3" s="17">
        <v>7.81773652225201E-20</v>
      </c>
    </row>
    <row r="4" spans="1:13" x14ac:dyDescent="0.25">
      <c r="A4" s="4" t="s">
        <v>29</v>
      </c>
      <c r="B4">
        <v>1.04085436416424E-2</v>
      </c>
      <c r="C4">
        <v>5.3464033877469296E-3</v>
      </c>
      <c r="D4">
        <v>3.47622195828801E-3</v>
      </c>
      <c r="E4">
        <v>2.4621890943719799E-3</v>
      </c>
      <c r="F4">
        <v>1.6152002126668999E-3</v>
      </c>
      <c r="G4" s="17">
        <v>7.5054918197599703E-5</v>
      </c>
      <c r="H4" s="17">
        <v>3.1149857860239398E-6</v>
      </c>
      <c r="I4" s="17">
        <v>1.24346135890643E-7</v>
      </c>
      <c r="J4" s="17">
        <v>5.0061083484433504E-9</v>
      </c>
      <c r="K4" s="17">
        <v>2.0822145695039999E-10</v>
      </c>
      <c r="L4" s="17">
        <v>9.1555989012040903E-12</v>
      </c>
      <c r="M4" s="17">
        <v>4.6820020125103402E-13</v>
      </c>
    </row>
    <row r="5" spans="1:13" x14ac:dyDescent="0.25">
      <c r="A5" s="4" t="s">
        <v>30</v>
      </c>
      <c r="B5">
        <v>7.1043222861402994E-2</v>
      </c>
      <c r="C5">
        <v>4.1478774335046098E-2</v>
      </c>
      <c r="D5">
        <v>2.6050544357679999E-2</v>
      </c>
      <c r="E5">
        <v>1.7163930529238699E-2</v>
      </c>
      <c r="F5">
        <v>1.0493151563262901E-2</v>
      </c>
      <c r="G5">
        <v>1.8005323325930101E-3</v>
      </c>
      <c r="H5">
        <v>2.66203224685723E-4</v>
      </c>
      <c r="I5" s="17">
        <v>3.65783590271044E-5</v>
      </c>
      <c r="J5" s="17">
        <v>4.9052186089562704E-6</v>
      </c>
      <c r="K5" s="17">
        <v>6.5819233447887997E-7</v>
      </c>
      <c r="L5" s="17">
        <v>9.0093762439220395E-8</v>
      </c>
      <c r="M5" s="17">
        <v>1.3303228644360001E-8</v>
      </c>
    </row>
    <row r="6" spans="1:13" x14ac:dyDescent="0.25">
      <c r="A6" s="4" t="s">
        <v>31</v>
      </c>
      <c r="B6">
        <v>0.28020163200411302</v>
      </c>
      <c r="C6">
        <v>0.22270341454977999</v>
      </c>
      <c r="D6">
        <v>0.15814142175874199</v>
      </c>
      <c r="E6">
        <v>0.101509760926175</v>
      </c>
      <c r="F6">
        <v>5.5804071059881E-2</v>
      </c>
      <c r="G6">
        <v>2.4832082732603501E-2</v>
      </c>
      <c r="H6">
        <v>9.3058789880881808E-3</v>
      </c>
      <c r="I6">
        <v>3.1701680845230501E-3</v>
      </c>
      <c r="J6">
        <v>1.0307696536559199E-3</v>
      </c>
      <c r="K6">
        <v>3.2701140071411802E-4</v>
      </c>
      <c r="L6">
        <v>1.0184007426588701E-4</v>
      </c>
      <c r="M6" s="17">
        <v>3.1412738639530701E-5</v>
      </c>
    </row>
    <row r="7" spans="1:13" x14ac:dyDescent="0.25">
      <c r="A7" s="4" t="s">
        <v>32</v>
      </c>
      <c r="B7">
        <v>0.51923218376132096</v>
      </c>
      <c r="C7">
        <v>0.49292671309735703</v>
      </c>
      <c r="D7">
        <v>0.399110044955577</v>
      </c>
      <c r="E7">
        <v>0.27267519681065</v>
      </c>
      <c r="F7">
        <v>0.14727388230323901</v>
      </c>
      <c r="G7">
        <v>9.1463584610422102E-2</v>
      </c>
      <c r="H7">
        <v>4.7305709985197002E-2</v>
      </c>
      <c r="I7">
        <v>2.1992149483579599E-2</v>
      </c>
      <c r="J7">
        <v>9.6413265992894293E-3</v>
      </c>
      <c r="K7">
        <v>4.0642791139048704E-3</v>
      </c>
      <c r="L7">
        <v>1.64649533293614E-3</v>
      </c>
      <c r="M7">
        <v>6.3736833890555501E-4</v>
      </c>
    </row>
    <row r="8" spans="1:13" x14ac:dyDescent="0.25">
      <c r="A8" s="4" t="s">
        <v>33</v>
      </c>
      <c r="B8">
        <v>7.7371112184274005E-2</v>
      </c>
      <c r="C8">
        <v>0.148989898340359</v>
      </c>
      <c r="D8">
        <v>0.24522677802972401</v>
      </c>
      <c r="E8">
        <v>0.32250086790057703</v>
      </c>
      <c r="F8">
        <v>0.29970538213854497</v>
      </c>
      <c r="G8">
        <v>0.37182629502790698</v>
      </c>
      <c r="H8">
        <v>0.411101363972603</v>
      </c>
      <c r="I8">
        <v>0.415905628128034</v>
      </c>
      <c r="J8">
        <v>0.39256015518877402</v>
      </c>
      <c r="K8">
        <v>0.34518985517296003</v>
      </c>
      <c r="L8">
        <v>0.27631297477862599</v>
      </c>
      <c r="M8">
        <v>0.19410655648022199</v>
      </c>
    </row>
    <row r="9" spans="1:13" x14ac:dyDescent="0.25">
      <c r="A9" s="4" t="s">
        <v>34</v>
      </c>
      <c r="B9">
        <v>4.1047833175598999E-2</v>
      </c>
      <c r="C9">
        <v>8.7029986006012194E-2</v>
      </c>
      <c r="D9">
        <v>0.15957213269602299</v>
      </c>
      <c r="E9">
        <v>0.23524853335493301</v>
      </c>
      <c r="F9">
        <v>0.24589566535513499</v>
      </c>
      <c r="G9">
        <v>0.29603739194121298</v>
      </c>
      <c r="H9">
        <v>0.33475741365436001</v>
      </c>
      <c r="I9">
        <v>0.35821837010257901</v>
      </c>
      <c r="J9">
        <v>0.36436653774307498</v>
      </c>
      <c r="K9">
        <v>0.34841338096310098</v>
      </c>
      <c r="L9">
        <v>0.30403111936919802</v>
      </c>
      <c r="M9">
        <v>0.23213921028701401</v>
      </c>
    </row>
    <row r="10" spans="1:13" x14ac:dyDescent="0.25">
      <c r="A10" s="4" t="s">
        <v>35</v>
      </c>
      <c r="B10">
        <v>1.8229284713287101E-4</v>
      </c>
      <c r="C10">
        <v>1.20624413971925E-3</v>
      </c>
      <c r="D10">
        <v>7.3289636915942003E-3</v>
      </c>
      <c r="E10">
        <v>3.5575952645799498E-2</v>
      </c>
      <c r="F10">
        <v>0.119295936412285</v>
      </c>
      <c r="G10">
        <v>0.10896758900303199</v>
      </c>
      <c r="H10">
        <v>0.10323474648717899</v>
      </c>
      <c r="I10">
        <v>0.108422598609246</v>
      </c>
      <c r="J10">
        <v>0.12892316902450601</v>
      </c>
      <c r="K10">
        <v>0.16782044440372099</v>
      </c>
      <c r="L10">
        <v>0.221527852265233</v>
      </c>
      <c r="M10">
        <v>0.26968492269260502</v>
      </c>
    </row>
    <row r="11" spans="1:13" x14ac:dyDescent="0.25">
      <c r="A11" s="4" t="s">
        <v>36</v>
      </c>
      <c r="B11" s="17">
        <v>2.5658850253229199E-6</v>
      </c>
      <c r="C11" s="17">
        <v>5.0177434719480199E-5</v>
      </c>
      <c r="D11">
        <v>9.0597161516168395E-4</v>
      </c>
      <c r="E11">
        <v>1.2720487956693101E-2</v>
      </c>
      <c r="F11">
        <v>0.11981625926844899</v>
      </c>
      <c r="G11">
        <v>0.104996833443915</v>
      </c>
      <c r="H11">
        <v>9.4025564896659503E-2</v>
      </c>
      <c r="I11">
        <v>9.2254382863761003E-2</v>
      </c>
      <c r="J11">
        <v>0.103473131565833</v>
      </c>
      <c r="K11">
        <v>0.13418437054504201</v>
      </c>
      <c r="L11">
        <v>0.19637962807682299</v>
      </c>
      <c r="M11">
        <v>0.303400516158917</v>
      </c>
    </row>
    <row r="12" spans="1:13" x14ac:dyDescent="0.25">
      <c r="A12" s="15" t="s">
        <v>20</v>
      </c>
      <c r="B12">
        <f>SUM(B3:B11)</f>
        <v>1.0000000000000004</v>
      </c>
      <c r="C12">
        <f t="shared" ref="C12:M12" si="0">SUM(C3:C11)</f>
        <v>1.0000000000000004</v>
      </c>
      <c r="D12">
        <f t="shared" si="0"/>
        <v>0.99999999999999978</v>
      </c>
      <c r="E12">
        <f t="shared" si="0"/>
        <v>0.99999999999999978</v>
      </c>
      <c r="F12">
        <f t="shared" si="0"/>
        <v>0.99999999999999967</v>
      </c>
      <c r="G12">
        <f t="shared" si="0"/>
        <v>1.0000000000000007</v>
      </c>
      <c r="H12">
        <f t="shared" si="0"/>
        <v>1</v>
      </c>
      <c r="I12">
        <f t="shared" si="0"/>
        <v>0.99999999999999978</v>
      </c>
      <c r="J12">
        <f t="shared" si="0"/>
        <v>0.99999999999999978</v>
      </c>
      <c r="K12">
        <f t="shared" si="0"/>
        <v>1</v>
      </c>
      <c r="L12">
        <f t="shared" si="0"/>
        <v>1</v>
      </c>
      <c r="M12">
        <f t="shared" si="0"/>
        <v>1</v>
      </c>
    </row>
    <row r="33" spans="1:12" x14ac:dyDescent="0.25">
      <c r="F33" s="17"/>
      <c r="G33" s="17"/>
      <c r="H33" s="17"/>
      <c r="I33" s="17"/>
      <c r="J33" s="17"/>
      <c r="K33" s="17"/>
      <c r="L33" s="17"/>
    </row>
    <row r="34" spans="1:12" x14ac:dyDescent="0.25">
      <c r="F34" s="17"/>
      <c r="G34" s="17"/>
      <c r="H34" s="17"/>
      <c r="I34" s="17"/>
      <c r="J34" s="17"/>
      <c r="K34" s="17"/>
      <c r="L34" s="17"/>
    </row>
    <row r="35" spans="1:12" x14ac:dyDescent="0.25">
      <c r="H35" s="17"/>
      <c r="I35" s="17"/>
      <c r="J35" s="17"/>
      <c r="K35" s="17"/>
      <c r="L35" s="17"/>
    </row>
    <row r="36" spans="1:12" x14ac:dyDescent="0.25">
      <c r="L36" s="17"/>
    </row>
    <row r="41" spans="1:12" x14ac:dyDescent="0.25">
      <c r="A41" s="17"/>
      <c r="B41" s="17"/>
    </row>
    <row r="44" spans="1:12" x14ac:dyDescent="0.25">
      <c r="A44" t="s">
        <v>77</v>
      </c>
      <c r="B44" t="s">
        <v>76</v>
      </c>
      <c r="C44" t="s">
        <v>78</v>
      </c>
      <c r="D44" t="s">
        <v>76</v>
      </c>
    </row>
    <row r="45" spans="1:12" x14ac:dyDescent="0.25">
      <c r="A45" t="s">
        <v>77</v>
      </c>
      <c r="B45" t="s">
        <v>76</v>
      </c>
      <c r="C45" t="s">
        <v>78</v>
      </c>
      <c r="D45" t="s">
        <v>76</v>
      </c>
    </row>
    <row r="46" spans="1:12" x14ac:dyDescent="0.25">
      <c r="A46" t="s">
        <v>77</v>
      </c>
      <c r="B46" t="s">
        <v>76</v>
      </c>
      <c r="C46" t="s">
        <v>78</v>
      </c>
      <c r="D46" t="s">
        <v>76</v>
      </c>
    </row>
    <row r="47" spans="1:12" x14ac:dyDescent="0.25">
      <c r="A47" t="s">
        <v>77</v>
      </c>
      <c r="B47" t="s">
        <v>76</v>
      </c>
      <c r="C47" t="s">
        <v>78</v>
      </c>
      <c r="D47" t="s">
        <v>76</v>
      </c>
    </row>
    <row r="48" spans="1:12" x14ac:dyDescent="0.25">
      <c r="A48" t="s">
        <v>77</v>
      </c>
      <c r="B48" t="s">
        <v>76</v>
      </c>
      <c r="C48" t="s">
        <v>78</v>
      </c>
      <c r="D48" t="s">
        <v>76</v>
      </c>
    </row>
    <row r="49" spans="1:12" x14ac:dyDescent="0.25">
      <c r="A49" t="s">
        <v>77</v>
      </c>
      <c r="B49" t="s">
        <v>76</v>
      </c>
      <c r="C49" t="s">
        <v>78</v>
      </c>
      <c r="D49" t="s">
        <v>76</v>
      </c>
    </row>
    <row r="50" spans="1:12" x14ac:dyDescent="0.25">
      <c r="A50" t="s">
        <v>77</v>
      </c>
      <c r="B50" t="s">
        <v>76</v>
      </c>
      <c r="C50" t="s">
        <v>78</v>
      </c>
      <c r="D50" t="s">
        <v>76</v>
      </c>
    </row>
    <row r="51" spans="1:12" x14ac:dyDescent="0.25">
      <c r="A51" t="s">
        <v>77</v>
      </c>
      <c r="B51" t="s">
        <v>76</v>
      </c>
      <c r="C51" t="s">
        <v>78</v>
      </c>
      <c r="D51" t="s">
        <v>76</v>
      </c>
    </row>
    <row r="52" spans="1:12" x14ac:dyDescent="0.25">
      <c r="A52" t="s">
        <v>77</v>
      </c>
      <c r="B52" t="s">
        <v>76</v>
      </c>
      <c r="C52" t="s">
        <v>78</v>
      </c>
    </row>
    <row r="53" spans="1:12" x14ac:dyDescent="0.25">
      <c r="A53" t="str">
        <f>CONCATENATE(A44,B3,B44)</f>
        <v>(0.000510613639489793,</v>
      </c>
      <c r="B53" t="str">
        <f>CONCATENATE(C3,$B$44)</f>
        <v>0.000268388709260424,</v>
      </c>
      <c r="C53" t="str">
        <f t="shared" ref="C53:K53" si="1">CONCATENATE(D3,$B$44)</f>
        <v>0.000187920937209795,</v>
      </c>
      <c r="D53" t="str">
        <f t="shared" si="1"/>
        <v>0.000143080781561487,</v>
      </c>
      <c r="E53" t="str">
        <f t="shared" si="1"/>
        <v>0.000100451686535961,</v>
      </c>
      <c r="F53" t="str">
        <f t="shared" si="1"/>
        <v>6.35990117516485E-07,</v>
      </c>
      <c r="G53" t="str">
        <f t="shared" si="1"/>
        <v>3.80544156724543E-09,</v>
      </c>
      <c r="H53" t="str">
        <f t="shared" si="1"/>
        <v>2.3114258769459E-11,</v>
      </c>
      <c r="I53" t="str">
        <f t="shared" si="1"/>
        <v>1.4908223480494E-13,</v>
      </c>
      <c r="J53" t="str">
        <f t="shared" si="1"/>
        <v>1.04362644462048E-15,</v>
      </c>
      <c r="K53" t="str">
        <f t="shared" si="1"/>
        <v>8.10246270000773E-18,</v>
      </c>
      <c r="L53" t="str">
        <f>CONCATENATE(M3,C44,D44)</f>
        <v>7.81773652225201E-20),</v>
      </c>
    </row>
    <row r="54" spans="1:12" x14ac:dyDescent="0.25">
      <c r="A54" t="str">
        <f t="shared" ref="A54:A61" si="2">CONCATENATE(A45,B4,B45)</f>
        <v>(0.0104085436416424,</v>
      </c>
      <c r="B54" t="str">
        <f t="shared" ref="B54:K61" si="3">CONCATENATE(C4,$B$44)</f>
        <v>0.00534640338774693,</v>
      </c>
      <c r="C54" t="str">
        <f t="shared" si="3"/>
        <v>0.00347622195828801,</v>
      </c>
      <c r="D54" t="str">
        <f t="shared" si="3"/>
        <v>0.00246218909437198,</v>
      </c>
      <c r="E54" t="str">
        <f t="shared" si="3"/>
        <v>0.0016152002126669,</v>
      </c>
      <c r="F54" t="str">
        <f t="shared" si="3"/>
        <v>7.50549181975997E-05,</v>
      </c>
      <c r="G54" t="str">
        <f t="shared" si="3"/>
        <v>3.11498578602394E-06,</v>
      </c>
      <c r="H54" t="str">
        <f t="shared" si="3"/>
        <v>1.24346135890643E-07,</v>
      </c>
      <c r="I54" t="str">
        <f t="shared" si="3"/>
        <v>5.00610834844335E-09,</v>
      </c>
      <c r="J54" t="str">
        <f t="shared" si="3"/>
        <v>2.082214569504E-10,</v>
      </c>
      <c r="K54" t="str">
        <f t="shared" si="3"/>
        <v>9.15559890120409E-12,</v>
      </c>
      <c r="L54" t="str">
        <f t="shared" ref="L54:L61" si="4">CONCATENATE(M4,C45,D45)</f>
        <v>4.68200201251034E-13),</v>
      </c>
    </row>
    <row r="55" spans="1:12" x14ac:dyDescent="0.25">
      <c r="A55" t="str">
        <f t="shared" si="2"/>
        <v>(0.071043222861403,</v>
      </c>
      <c r="B55" t="str">
        <f t="shared" si="3"/>
        <v>0.0414787743350461,</v>
      </c>
      <c r="C55" t="str">
        <f t="shared" si="3"/>
        <v>0.02605054435768,</v>
      </c>
      <c r="D55" t="str">
        <f t="shared" si="3"/>
        <v>0.0171639305292387,</v>
      </c>
      <c r="E55" t="str">
        <f t="shared" si="3"/>
        <v>0.0104931515632629,</v>
      </c>
      <c r="F55" t="str">
        <f t="shared" si="3"/>
        <v>0.00180053233259301,</v>
      </c>
      <c r="G55" t="str">
        <f t="shared" si="3"/>
        <v>0.000266203224685723,</v>
      </c>
      <c r="H55" t="str">
        <f t="shared" si="3"/>
        <v>3.65783590271044E-05,</v>
      </c>
      <c r="I55" t="str">
        <f t="shared" si="3"/>
        <v>4.90521860895627E-06,</v>
      </c>
      <c r="J55" t="str">
        <f t="shared" si="3"/>
        <v>6.5819233447888E-07,</v>
      </c>
      <c r="K55" t="str">
        <f t="shared" si="3"/>
        <v>9.00937624392204E-08,</v>
      </c>
      <c r="L55" t="str">
        <f t="shared" si="4"/>
        <v>1.330322864436E-08),</v>
      </c>
    </row>
    <row r="56" spans="1:12" x14ac:dyDescent="0.25">
      <c r="A56" t="str">
        <f t="shared" si="2"/>
        <v>(0.280201632004113,</v>
      </c>
      <c r="B56" t="str">
        <f t="shared" si="3"/>
        <v>0.22270341454978,</v>
      </c>
      <c r="C56" t="str">
        <f t="shared" si="3"/>
        <v>0.158141421758742,</v>
      </c>
      <c r="D56" t="str">
        <f t="shared" si="3"/>
        <v>0.101509760926175,</v>
      </c>
      <c r="E56" t="str">
        <f t="shared" si="3"/>
        <v>0.055804071059881,</v>
      </c>
      <c r="F56" t="str">
        <f t="shared" si="3"/>
        <v>0.0248320827326035,</v>
      </c>
      <c r="G56" t="str">
        <f t="shared" si="3"/>
        <v>0.00930587898808818,</v>
      </c>
      <c r="H56" t="str">
        <f t="shared" si="3"/>
        <v>0.00317016808452305,</v>
      </c>
      <c r="I56" t="str">
        <f t="shared" si="3"/>
        <v>0.00103076965365592,</v>
      </c>
      <c r="J56" t="str">
        <f t="shared" si="3"/>
        <v>0.000327011400714118,</v>
      </c>
      <c r="K56" t="str">
        <f t="shared" si="3"/>
        <v>0.000101840074265887,</v>
      </c>
      <c r="L56" t="str">
        <f t="shared" si="4"/>
        <v>3.14127386395307E-05),</v>
      </c>
    </row>
    <row r="57" spans="1:12" x14ac:dyDescent="0.25">
      <c r="A57" t="str">
        <f t="shared" si="2"/>
        <v>(0.519232183761321,</v>
      </c>
      <c r="B57" t="str">
        <f t="shared" si="3"/>
        <v>0.492926713097357,</v>
      </c>
      <c r="C57" t="str">
        <f t="shared" si="3"/>
        <v>0.399110044955577,</v>
      </c>
      <c r="D57" t="str">
        <f t="shared" si="3"/>
        <v>0.27267519681065,</v>
      </c>
      <c r="E57" t="str">
        <f t="shared" si="3"/>
        <v>0.147273882303239,</v>
      </c>
      <c r="F57" t="str">
        <f t="shared" si="3"/>
        <v>0.0914635846104221,</v>
      </c>
      <c r="G57" t="str">
        <f t="shared" si="3"/>
        <v>0.047305709985197,</v>
      </c>
      <c r="H57" t="str">
        <f t="shared" si="3"/>
        <v>0.0219921494835796,</v>
      </c>
      <c r="I57" t="str">
        <f t="shared" si="3"/>
        <v>0.00964132659928943,</v>
      </c>
      <c r="J57" t="str">
        <f t="shared" si="3"/>
        <v>0.00406427911390487,</v>
      </c>
      <c r="K57" t="str">
        <f t="shared" si="3"/>
        <v>0.00164649533293614,</v>
      </c>
      <c r="L57" t="str">
        <f t="shared" si="4"/>
        <v>0.000637368338905555),</v>
      </c>
    </row>
    <row r="58" spans="1:12" x14ac:dyDescent="0.25">
      <c r="A58" t="str">
        <f t="shared" si="2"/>
        <v>(0.077371112184274,</v>
      </c>
      <c r="B58" t="str">
        <f t="shared" si="3"/>
        <v>0.148989898340359,</v>
      </c>
      <c r="C58" t="str">
        <f t="shared" si="3"/>
        <v>0.245226778029724,</v>
      </c>
      <c r="D58" t="str">
        <f t="shared" si="3"/>
        <v>0.322500867900577,</v>
      </c>
      <c r="E58" t="str">
        <f t="shared" si="3"/>
        <v>0.299705382138545,</v>
      </c>
      <c r="F58" t="str">
        <f t="shared" si="3"/>
        <v>0.371826295027907,</v>
      </c>
      <c r="G58" t="str">
        <f t="shared" si="3"/>
        <v>0.411101363972603,</v>
      </c>
      <c r="H58" t="str">
        <f t="shared" si="3"/>
        <v>0.415905628128034,</v>
      </c>
      <c r="I58" t="str">
        <f t="shared" si="3"/>
        <v>0.392560155188774,</v>
      </c>
      <c r="J58" t="str">
        <f t="shared" si="3"/>
        <v>0.34518985517296,</v>
      </c>
      <c r="K58" t="str">
        <f t="shared" si="3"/>
        <v>0.276312974778626,</v>
      </c>
      <c r="L58" t="str">
        <f t="shared" si="4"/>
        <v>0.194106556480222),</v>
      </c>
    </row>
    <row r="59" spans="1:12" x14ac:dyDescent="0.25">
      <c r="A59" t="str">
        <f t="shared" si="2"/>
        <v>(0.041047833175599,</v>
      </c>
      <c r="B59" t="str">
        <f t="shared" si="3"/>
        <v>0.0870299860060122,</v>
      </c>
      <c r="C59" t="str">
        <f t="shared" si="3"/>
        <v>0.159572132696023,</v>
      </c>
      <c r="D59" t="str">
        <f t="shared" si="3"/>
        <v>0.235248533354933,</v>
      </c>
      <c r="E59" t="str">
        <f t="shared" si="3"/>
        <v>0.245895665355135,</v>
      </c>
      <c r="F59" t="str">
        <f t="shared" si="3"/>
        <v>0.296037391941213,</v>
      </c>
      <c r="G59" t="str">
        <f t="shared" si="3"/>
        <v>0.33475741365436,</v>
      </c>
      <c r="H59" t="str">
        <f t="shared" si="3"/>
        <v>0.358218370102579,</v>
      </c>
      <c r="I59" t="str">
        <f t="shared" si="3"/>
        <v>0.364366537743075,</v>
      </c>
      <c r="J59" t="str">
        <f t="shared" si="3"/>
        <v>0.348413380963101,</v>
      </c>
      <c r="K59" t="str">
        <f t="shared" si="3"/>
        <v>0.304031119369198,</v>
      </c>
      <c r="L59" t="str">
        <f t="shared" si="4"/>
        <v>0.232139210287014),</v>
      </c>
    </row>
    <row r="60" spans="1:12" x14ac:dyDescent="0.25">
      <c r="A60" t="str">
        <f t="shared" si="2"/>
        <v>(0.000182292847132871,</v>
      </c>
      <c r="B60" t="str">
        <f t="shared" si="3"/>
        <v>0.00120624413971925,</v>
      </c>
      <c r="C60" t="str">
        <f t="shared" si="3"/>
        <v>0.0073289636915942,</v>
      </c>
      <c r="D60" t="str">
        <f t="shared" si="3"/>
        <v>0.0355759526457995,</v>
      </c>
      <c r="E60" t="str">
        <f t="shared" si="3"/>
        <v>0.119295936412285,</v>
      </c>
      <c r="F60" t="str">
        <f t="shared" si="3"/>
        <v>0.108967589003032,</v>
      </c>
      <c r="G60" t="str">
        <f t="shared" si="3"/>
        <v>0.103234746487179,</v>
      </c>
      <c r="H60" t="str">
        <f t="shared" si="3"/>
        <v>0.108422598609246,</v>
      </c>
      <c r="I60" t="str">
        <f t="shared" si="3"/>
        <v>0.128923169024506,</v>
      </c>
      <c r="J60" t="str">
        <f t="shared" si="3"/>
        <v>0.167820444403721,</v>
      </c>
      <c r="K60" t="str">
        <f t="shared" si="3"/>
        <v>0.221527852265233,</v>
      </c>
      <c r="L60" t="str">
        <f t="shared" si="4"/>
        <v>0.269684922692605),</v>
      </c>
    </row>
    <row r="61" spans="1:12" x14ac:dyDescent="0.25">
      <c r="A61" t="str">
        <f t="shared" si="2"/>
        <v>(2.56588502532292E-06,</v>
      </c>
      <c r="B61" t="str">
        <f t="shared" si="3"/>
        <v>5.01774347194802E-05,</v>
      </c>
      <c r="C61" t="str">
        <f t="shared" si="3"/>
        <v>0.000905971615161684,</v>
      </c>
      <c r="D61" t="str">
        <f t="shared" si="3"/>
        <v>0.0127204879566931,</v>
      </c>
      <c r="E61" t="str">
        <f t="shared" si="3"/>
        <v>0.119816259268449,</v>
      </c>
      <c r="F61" t="str">
        <f t="shared" si="3"/>
        <v>0.104996833443915,</v>
      </c>
      <c r="G61" t="str">
        <f t="shared" si="3"/>
        <v>0.0940255648966595,</v>
      </c>
      <c r="H61" t="str">
        <f t="shared" si="3"/>
        <v>0.092254382863761,</v>
      </c>
      <c r="I61" t="str">
        <f t="shared" si="3"/>
        <v>0.103473131565833,</v>
      </c>
      <c r="J61" t="str">
        <f t="shared" si="3"/>
        <v>0.134184370545042,</v>
      </c>
      <c r="K61" t="str">
        <f t="shared" si="3"/>
        <v>0.196379628076823,</v>
      </c>
      <c r="L61" t="str">
        <f t="shared" si="4"/>
        <v>0.303400516158917)</v>
      </c>
    </row>
  </sheetData>
  <pageMargins left="0.7" right="0.7" top="0.75" bottom="0.75" header="0.3" footer="0.3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12"/>
  <sheetViews>
    <sheetView workbookViewId="0">
      <selection activeCell="D2" sqref="D2"/>
    </sheetView>
  </sheetViews>
  <sheetFormatPr defaultRowHeight="15" x14ac:dyDescent="0.25"/>
  <sheetData>
    <row r="1" spans="1:6" x14ac:dyDescent="0.25">
      <c r="A1" t="s">
        <v>85</v>
      </c>
      <c r="B1" t="s">
        <v>64</v>
      </c>
      <c r="C1" t="s">
        <v>86</v>
      </c>
      <c r="D1" t="s">
        <v>87</v>
      </c>
      <c r="E1" t="s">
        <v>88</v>
      </c>
      <c r="F1" t="s">
        <v>89</v>
      </c>
    </row>
    <row r="2" spans="1:6" x14ac:dyDescent="0.25">
      <c r="A2">
        <v>-3</v>
      </c>
      <c r="B2">
        <v>3</v>
      </c>
      <c r="C2">
        <f>A2^3+2*A2-3</f>
        <v>-36</v>
      </c>
      <c r="D2">
        <f>B2^3+2*B2-3</f>
        <v>30</v>
      </c>
      <c r="E2">
        <f>B2-D2*((B2-A2)/(D2-C2))</f>
        <v>0.27272727272727249</v>
      </c>
      <c r="F2" s="18">
        <f>ABS(E3-E2)</f>
        <v>0.20468759871122633</v>
      </c>
    </row>
    <row r="3" spans="1:6" x14ac:dyDescent="0.25">
      <c r="A3">
        <f>B2</f>
        <v>3</v>
      </c>
      <c r="B3">
        <f>E2</f>
        <v>0.27272727272727249</v>
      </c>
      <c r="C3">
        <f>A3^3+2*A3-3</f>
        <v>30</v>
      </c>
      <c r="D3">
        <f>B3^3+2*B3-3</f>
        <v>-2.4342599549211124</v>
      </c>
      <c r="E3">
        <f>B3-D3*((B3-A3)/(D3-C3))</f>
        <v>0.47741487143849881</v>
      </c>
      <c r="F3" s="18">
        <f t="shared" ref="F3:F11" si="0">ABS(E4-E3)</f>
        <v>0.79603214135319511</v>
      </c>
    </row>
    <row r="4" spans="1:6" x14ac:dyDescent="0.25">
      <c r="A4">
        <f t="shared" ref="A4:A8" si="1">B3</f>
        <v>0.27272727272727249</v>
      </c>
      <c r="B4">
        <f t="shared" ref="B4:B8" si="2">E3</f>
        <v>0.47741487143849881</v>
      </c>
      <c r="C4">
        <f t="shared" ref="C4:C8" si="3">A4^3+2*A4-3</f>
        <v>-2.4342599549211124</v>
      </c>
      <c r="D4">
        <f t="shared" ref="D4:D8" si="4">B4^3+2*B4-3</f>
        <v>-1.9363554918997026</v>
      </c>
      <c r="E4">
        <f t="shared" ref="E4:E8" si="5">B4-D4*((B4-A4)/(D4-C4))</f>
        <v>1.2734470127916939</v>
      </c>
      <c r="F4" s="18">
        <f t="shared" si="0"/>
        <v>0.36163355723618573</v>
      </c>
    </row>
    <row r="5" spans="1:6" x14ac:dyDescent="0.25">
      <c r="A5">
        <f t="shared" si="1"/>
        <v>0.47741487143849881</v>
      </c>
      <c r="B5">
        <f t="shared" si="2"/>
        <v>1.2734470127916939</v>
      </c>
      <c r="C5">
        <f t="shared" si="3"/>
        <v>-1.9363554918997026</v>
      </c>
      <c r="D5">
        <f t="shared" si="4"/>
        <v>1.6120013973638878</v>
      </c>
      <c r="E5">
        <f t="shared" si="5"/>
        <v>0.91181345555550819</v>
      </c>
      <c r="F5" s="18">
        <f t="shared" si="0"/>
        <v>7.4505122076652941E-2</v>
      </c>
    </row>
    <row r="6" spans="1:6" x14ac:dyDescent="0.25">
      <c r="A6">
        <f t="shared" si="1"/>
        <v>1.2734470127916939</v>
      </c>
      <c r="B6">
        <f t="shared" si="2"/>
        <v>0.91181345555550819</v>
      </c>
      <c r="C6">
        <f t="shared" si="3"/>
        <v>1.6120013973638878</v>
      </c>
      <c r="D6">
        <f t="shared" si="4"/>
        <v>-0.41828793735319492</v>
      </c>
      <c r="E6">
        <f t="shared" si="5"/>
        <v>0.98631857763216113</v>
      </c>
      <c r="F6" s="18">
        <f t="shared" si="0"/>
        <v>1.4424825590052204E-2</v>
      </c>
    </row>
    <row r="7" spans="1:6" x14ac:dyDescent="0.25">
      <c r="A7">
        <f t="shared" si="1"/>
        <v>0.91181345555550819</v>
      </c>
      <c r="B7">
        <f t="shared" si="2"/>
        <v>0.98631857763216113</v>
      </c>
      <c r="C7">
        <f t="shared" si="3"/>
        <v>-0.41828793735319492</v>
      </c>
      <c r="D7">
        <f t="shared" si="4"/>
        <v>-6.7848128791843543E-2</v>
      </c>
      <c r="E7">
        <f t="shared" si="5"/>
        <v>1.0007434032222133</v>
      </c>
      <c r="F7" s="18">
        <f t="shared" si="0"/>
        <v>7.4952671028349904E-4</v>
      </c>
    </row>
    <row r="8" spans="1:6" x14ac:dyDescent="0.25">
      <c r="A8">
        <f t="shared" si="1"/>
        <v>0.98631857763216113</v>
      </c>
      <c r="B8">
        <f t="shared" si="2"/>
        <v>1.0007434032222133</v>
      </c>
      <c r="C8">
        <f t="shared" si="3"/>
        <v>-6.7848128791843543E-2</v>
      </c>
      <c r="D8">
        <f t="shared" si="4"/>
        <v>3.718674466959726E-3</v>
      </c>
      <c r="E8">
        <f t="shared" si="5"/>
        <v>0.99999387651192984</v>
      </c>
      <c r="F8" s="18">
        <f t="shared" si="0"/>
        <v>6.1207572747967731E-6</v>
      </c>
    </row>
    <row r="9" spans="1:6" x14ac:dyDescent="0.25">
      <c r="A9">
        <f>B8</f>
        <v>1.0007434032222133</v>
      </c>
      <c r="B9">
        <f>E8</f>
        <v>0.99999387651192984</v>
      </c>
      <c r="C9">
        <f t="shared" ref="C9:D12" si="6">A9^3+2*A9-3</f>
        <v>3.718674466959726E-3</v>
      </c>
      <c r="D9">
        <f t="shared" si="6"/>
        <v>-3.0617327859694399E-5</v>
      </c>
      <c r="E9">
        <f>B9-D9*((B9-A9)/(D9-C9))</f>
        <v>0.99999999726920463</v>
      </c>
      <c r="F9" s="18">
        <f t="shared" si="0"/>
        <v>2.730805359618671E-9</v>
      </c>
    </row>
    <row r="10" spans="1:6" x14ac:dyDescent="0.25">
      <c r="A10">
        <f>B9</f>
        <v>0.99999387651192984</v>
      </c>
      <c r="B10">
        <f>E9</f>
        <v>0.99999999726920463</v>
      </c>
      <c r="C10">
        <f t="shared" si="6"/>
        <v>-3.0617327859694399E-5</v>
      </c>
      <c r="D10">
        <f t="shared" si="6"/>
        <v>-1.3653976616012642E-8</v>
      </c>
      <c r="E10">
        <f>B10-D10*((B10-A10)/(D10-C10))</f>
        <v>1.00000000000001</v>
      </c>
      <c r="F10" s="18">
        <f t="shared" si="0"/>
        <v>9.9920072216264089E-15</v>
      </c>
    </row>
    <row r="11" spans="1:6" x14ac:dyDescent="0.25">
      <c r="A11">
        <f>B10</f>
        <v>0.99999999726920463</v>
      </c>
      <c r="B11">
        <f>E10</f>
        <v>1.00000000000001</v>
      </c>
      <c r="C11">
        <f t="shared" si="6"/>
        <v>-1.3653976616012642E-8</v>
      </c>
      <c r="D11">
        <f t="shared" si="6"/>
        <v>4.9737991503207013E-14</v>
      </c>
      <c r="E11">
        <f>B11-D11*((B11-A11)/(D11-C11))</f>
        <v>1</v>
      </c>
      <c r="F11" s="18">
        <f t="shared" si="0"/>
        <v>0</v>
      </c>
    </row>
    <row r="12" spans="1:6" x14ac:dyDescent="0.25">
      <c r="A12">
        <f>B11</f>
        <v>1.00000000000001</v>
      </c>
      <c r="B12">
        <f>E11</f>
        <v>1</v>
      </c>
      <c r="C12">
        <f t="shared" si="6"/>
        <v>4.9737991503207013E-14</v>
      </c>
      <c r="D12">
        <f t="shared" si="6"/>
        <v>0</v>
      </c>
      <c r="E12">
        <f>B12-D12*((B12-A12)/(D12-C12))</f>
        <v>1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J36"/>
  <sheetViews>
    <sheetView workbookViewId="0">
      <selection activeCell="B30" sqref="B30"/>
    </sheetView>
  </sheetViews>
  <sheetFormatPr defaultRowHeight="15" x14ac:dyDescent="0.25"/>
  <cols>
    <col min="1" max="1" width="32.85546875" bestFit="1" customWidth="1"/>
  </cols>
  <sheetData>
    <row r="1" spans="1:10" x14ac:dyDescent="0.25">
      <c r="A1" t="s">
        <v>92</v>
      </c>
      <c r="E1" t="s">
        <v>99</v>
      </c>
    </row>
    <row r="2" spans="1:10" x14ac:dyDescent="0.25">
      <c r="B2" s="4" t="s">
        <v>28</v>
      </c>
      <c r="C2" s="4" t="s">
        <v>29</v>
      </c>
      <c r="D2" s="4" t="s">
        <v>30</v>
      </c>
      <c r="E2" s="4" t="s">
        <v>31</v>
      </c>
      <c r="F2" s="4" t="s">
        <v>32</v>
      </c>
      <c r="G2" s="4" t="s">
        <v>33</v>
      </c>
      <c r="H2" s="4" t="s">
        <v>34</v>
      </c>
      <c r="I2" s="4" t="s">
        <v>35</v>
      </c>
      <c r="J2" s="4" t="s">
        <v>36</v>
      </c>
    </row>
    <row r="3" spans="1:10" x14ac:dyDescent="0.25">
      <c r="A3" t="s">
        <v>93</v>
      </c>
      <c r="B3">
        <v>-12.98</v>
      </c>
      <c r="C3">
        <v>-1.7675000000000001</v>
      </c>
      <c r="D3">
        <v>39.488900000000001</v>
      </c>
      <c r="E3">
        <v>30.902999999999999</v>
      </c>
      <c r="F3">
        <v>67.721000000000004</v>
      </c>
      <c r="G3">
        <v>64.25</v>
      </c>
      <c r="H3">
        <v>63.198</v>
      </c>
      <c r="I3">
        <v>74.513000000000005</v>
      </c>
      <c r="J3">
        <v>71.41</v>
      </c>
    </row>
    <row r="4" spans="1:10" x14ac:dyDescent="0.25">
      <c r="A4" t="s">
        <v>94</v>
      </c>
      <c r="B4">
        <v>2.3645900000000002</v>
      </c>
      <c r="C4">
        <v>1.1429</v>
      </c>
      <c r="D4">
        <v>0.39500000000000002</v>
      </c>
      <c r="E4">
        <v>0.15329999999999999</v>
      </c>
      <c r="F4">
        <v>8.5405800000000007E-3</v>
      </c>
      <c r="G4">
        <v>-0.131798</v>
      </c>
      <c r="H4" s="17">
        <v>-1.1701700000000001E-2</v>
      </c>
      <c r="I4" s="17">
        <v>-9.6697000000000005E-2</v>
      </c>
      <c r="J4" s="17">
        <v>-9.6894900000000006E-2</v>
      </c>
    </row>
    <row r="5" spans="1:10" x14ac:dyDescent="0.25">
      <c r="A5" t="s">
        <v>95</v>
      </c>
      <c r="B5" s="17">
        <v>-2.13247E-3</v>
      </c>
      <c r="C5" s="17">
        <v>-3.2360000000000001E-4</v>
      </c>
      <c r="D5">
        <v>2.1140899999999999E-3</v>
      </c>
      <c r="E5">
        <v>2.6347900000000001E-3</v>
      </c>
      <c r="F5">
        <v>3.27699E-3</v>
      </c>
      <c r="G5">
        <v>3.5409999999999999E-3</v>
      </c>
      <c r="H5">
        <v>3.3164000000000002E-3</v>
      </c>
      <c r="I5">
        <v>3.47649E-3</v>
      </c>
      <c r="J5">
        <v>3.473E-3</v>
      </c>
    </row>
    <row r="6" spans="1:10" x14ac:dyDescent="0.25">
      <c r="A6" t="s">
        <v>96</v>
      </c>
      <c r="B6">
        <v>5.6617999999999997E-6</v>
      </c>
      <c r="C6">
        <v>4.2431000000000001E-6</v>
      </c>
      <c r="D6">
        <v>3.9648600000000002E-7</v>
      </c>
      <c r="E6">
        <v>7.27226E-8</v>
      </c>
      <c r="F6" s="17">
        <v>-1.10968E-6</v>
      </c>
      <c r="G6" s="17">
        <v>-1.3332E-6</v>
      </c>
      <c r="H6" s="17">
        <v>-1.1705000000000001E-6</v>
      </c>
      <c r="I6" s="17">
        <v>-1.3211999999999999E-6</v>
      </c>
      <c r="J6" s="17">
        <v>-1.3302E-6</v>
      </c>
    </row>
    <row r="7" spans="1:10" x14ac:dyDescent="0.25">
      <c r="A7" t="s">
        <v>97</v>
      </c>
      <c r="B7" s="17">
        <v>-3.7247599999999999E-9</v>
      </c>
      <c r="C7" s="17">
        <v>-3.3931599999999999E-9</v>
      </c>
      <c r="D7" s="17">
        <v>-6.6717600000000003E-10</v>
      </c>
      <c r="E7" s="17">
        <v>-7.2789600000000001E-10</v>
      </c>
      <c r="F7" s="17">
        <v>1.76646E-10</v>
      </c>
      <c r="G7" s="17">
        <v>2.5144600000000001E-10</v>
      </c>
      <c r="H7" s="17">
        <v>1.9963600000000001E-10</v>
      </c>
      <c r="I7" s="17">
        <v>2.5236499999999999E-10</v>
      </c>
      <c r="J7" s="17">
        <v>2.55766E-10</v>
      </c>
    </row>
    <row r="8" spans="1:10" x14ac:dyDescent="0.25">
      <c r="A8" t="s">
        <v>98</v>
      </c>
      <c r="B8" s="17">
        <v>8.6089600000000001E-13</v>
      </c>
      <c r="C8" s="17">
        <v>8.8209599999999996E-13</v>
      </c>
      <c r="D8" s="17">
        <v>1.67936E-13</v>
      </c>
      <c r="E8" s="17">
        <v>2.3673600000000002E-13</v>
      </c>
      <c r="F8" s="17">
        <v>-6.3992599999999998E-15</v>
      </c>
      <c r="G8" s="17">
        <v>-1.2957600000000001E-14</v>
      </c>
      <c r="H8" s="17">
        <v>-8.6648500000000004E-15</v>
      </c>
      <c r="I8" s="17">
        <v>-1.34666E-14</v>
      </c>
      <c r="J8" s="17">
        <v>-1.37726E-14</v>
      </c>
    </row>
    <row r="10" spans="1:10" x14ac:dyDescent="0.25">
      <c r="A10" t="s">
        <v>101</v>
      </c>
      <c r="B10" s="14">
        <v>298</v>
      </c>
    </row>
    <row r="11" spans="1:10" x14ac:dyDescent="0.25"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</row>
    <row r="12" spans="1:10" x14ac:dyDescent="0.25">
      <c r="A12" t="s">
        <v>100</v>
      </c>
      <c r="B12" s="14">
        <f>B3+B4*$B$10+B5*$B$10^2+B6*$B$10^3+B7*$B$10^4+B8*$B$10^5</f>
        <v>624.77666997596259</v>
      </c>
      <c r="C12" s="14">
        <f t="shared" ref="C12:I12" si="0">C3+C4*$B$10+C5*$B$10^2+C6*$B$10^3+C7*$B$10^4+C8*$B$10^5</f>
        <v>397.68141250737631</v>
      </c>
      <c r="D12" s="14">
        <f t="shared" si="0"/>
        <v>350.56420363753267</v>
      </c>
      <c r="E12" s="14">
        <f t="shared" si="0"/>
        <v>307.30684187242935</v>
      </c>
      <c r="F12" s="14">
        <f t="shared" si="0"/>
        <v>333.28781222880531</v>
      </c>
      <c r="G12" s="14">
        <f t="shared" si="0"/>
        <v>306.10038881947764</v>
      </c>
      <c r="H12" s="14">
        <f t="shared" si="0"/>
        <v>324.79884105993989</v>
      </c>
      <c r="I12" s="14">
        <f t="shared" si="0"/>
        <v>321.4183550686426</v>
      </c>
      <c r="J12" s="14">
        <f>J3+J4*$B$10+J5*$B$10^2+J6*$B$10^3+J7*$B$10^4+J8*$B$10^5</f>
        <v>317.73438425592326</v>
      </c>
    </row>
    <row r="13" spans="1:10" x14ac:dyDescent="0.25">
      <c r="B13">
        <f>B12*B23</f>
        <v>10023.229692144037</v>
      </c>
      <c r="C13">
        <f t="shared" ref="C13:J13" si="1">C12*C23</f>
        <v>11958.240509844945</v>
      </c>
      <c r="D13">
        <f t="shared" si="1"/>
        <v>15458.829730597756</v>
      </c>
      <c r="E13">
        <f t="shared" si="1"/>
        <v>17861.90304580177</v>
      </c>
      <c r="F13">
        <f t="shared" si="1"/>
        <v>19372.020981067541</v>
      </c>
      <c r="G13">
        <f t="shared" si="1"/>
        <v>22085.449452640292</v>
      </c>
      <c r="H13">
        <f t="shared" si="1"/>
        <v>23434.561498502091</v>
      </c>
      <c r="I13">
        <f t="shared" si="1"/>
        <v>27699.159575358612</v>
      </c>
      <c r="J13">
        <f t="shared" si="1"/>
        <v>31838.574556153922</v>
      </c>
    </row>
    <row r="14" spans="1:10" x14ac:dyDescent="0.25">
      <c r="A14" t="s">
        <v>77</v>
      </c>
      <c r="B14" t="s">
        <v>76</v>
      </c>
      <c r="J14" t="s">
        <v>138</v>
      </c>
    </row>
    <row r="15" spans="1:10" x14ac:dyDescent="0.25">
      <c r="B15" t="str">
        <f>CONCATENATE($A$14,B3,$B$14)</f>
        <v>(-12.98,</v>
      </c>
      <c r="C15" t="str">
        <f t="shared" ref="C15:I15" si="2">CONCATENATE(C3,$B$14)</f>
        <v>-1.7675,</v>
      </c>
      <c r="D15" t="str">
        <f t="shared" si="2"/>
        <v>39.4889,</v>
      </c>
      <c r="E15" t="str">
        <f t="shared" si="2"/>
        <v>30.903,</v>
      </c>
      <c r="F15" t="str">
        <f t="shared" si="2"/>
        <v>67.721,</v>
      </c>
      <c r="G15" t="str">
        <f t="shared" si="2"/>
        <v>64.25,</v>
      </c>
      <c r="H15" t="str">
        <f t="shared" si="2"/>
        <v>63.198,</v>
      </c>
      <c r="I15" t="str">
        <f t="shared" si="2"/>
        <v>74.513,</v>
      </c>
      <c r="J15" t="str">
        <f>CONCATENATE(J3,$J$14)</f>
        <v>71.41);</v>
      </c>
    </row>
    <row r="16" spans="1:10" x14ac:dyDescent="0.25">
      <c r="B16" t="str">
        <f t="shared" ref="B16:B20" si="3">CONCATENATE($A$14,B4,$B$14)</f>
        <v>(2.36459,</v>
      </c>
      <c r="C16" t="str">
        <f t="shared" ref="C16:I16" si="4">CONCATENATE(C4,$B$14)</f>
        <v>1.1429,</v>
      </c>
      <c r="D16" t="str">
        <f t="shared" si="4"/>
        <v>0.395,</v>
      </c>
      <c r="E16" t="str">
        <f t="shared" si="4"/>
        <v>0.1533,</v>
      </c>
      <c r="F16" t="str">
        <f t="shared" si="4"/>
        <v>0.00854058,</v>
      </c>
      <c r="G16" t="str">
        <f t="shared" si="4"/>
        <v>-0.131798,</v>
      </c>
      <c r="H16" t="str">
        <f t="shared" si="4"/>
        <v>-0.0117017,</v>
      </c>
      <c r="I16" t="str">
        <f t="shared" si="4"/>
        <v>-0.096697,</v>
      </c>
      <c r="J16" t="str">
        <f t="shared" ref="J16:J20" si="5">CONCATENATE(J4,$J$14)</f>
        <v>-0.0968949);</v>
      </c>
    </row>
    <row r="17" spans="1:10" x14ac:dyDescent="0.25">
      <c r="B17" t="str">
        <f t="shared" si="3"/>
        <v>(-0.00213247,</v>
      </c>
      <c r="C17" t="str">
        <f t="shared" ref="C17:I17" si="6">CONCATENATE(C5,$B$14)</f>
        <v>-0.0003236,</v>
      </c>
      <c r="D17" t="str">
        <f t="shared" si="6"/>
        <v>0.00211409,</v>
      </c>
      <c r="E17" t="str">
        <f t="shared" si="6"/>
        <v>0.00263479,</v>
      </c>
      <c r="F17" t="str">
        <f t="shared" si="6"/>
        <v>0.00327699,</v>
      </c>
      <c r="G17" t="str">
        <f t="shared" si="6"/>
        <v>0.003541,</v>
      </c>
      <c r="H17" t="str">
        <f t="shared" si="6"/>
        <v>0.0033164,</v>
      </c>
      <c r="I17" t="str">
        <f t="shared" si="6"/>
        <v>0.00347649,</v>
      </c>
      <c r="J17" t="str">
        <f t="shared" si="5"/>
        <v>0.003473);</v>
      </c>
    </row>
    <row r="18" spans="1:10" x14ac:dyDescent="0.25">
      <c r="B18" t="str">
        <f t="shared" si="3"/>
        <v>(0.0000056618,</v>
      </c>
      <c r="C18" t="str">
        <f t="shared" ref="C18:I18" si="7">CONCATENATE(C6,$B$14)</f>
        <v>0.0000042431,</v>
      </c>
      <c r="D18" t="str">
        <f t="shared" si="7"/>
        <v>0.000000396486,</v>
      </c>
      <c r="E18" t="str">
        <f t="shared" si="7"/>
        <v>0.0000000727226,</v>
      </c>
      <c r="F18" t="str">
        <f t="shared" si="7"/>
        <v>-0.00000110968,</v>
      </c>
      <c r="G18" t="str">
        <f t="shared" si="7"/>
        <v>-0.0000013332,</v>
      </c>
      <c r="H18" t="str">
        <f t="shared" si="7"/>
        <v>-0.0000011705,</v>
      </c>
      <c r="I18" t="str">
        <f t="shared" si="7"/>
        <v>-0.0000013212,</v>
      </c>
      <c r="J18" t="str">
        <f t="shared" si="5"/>
        <v>-0.0000013302);</v>
      </c>
    </row>
    <row r="19" spans="1:10" x14ac:dyDescent="0.25">
      <c r="B19" t="str">
        <f t="shared" si="3"/>
        <v>(-0.00000000372476,</v>
      </c>
      <c r="C19" t="str">
        <f t="shared" ref="C19:I19" si="8">CONCATENATE(C7,$B$14)</f>
        <v>-0.00000000339316,</v>
      </c>
      <c r="D19" t="str">
        <f t="shared" si="8"/>
        <v>-0.000000000667176,</v>
      </c>
      <c r="E19" t="str">
        <f t="shared" si="8"/>
        <v>-0.000000000727896,</v>
      </c>
      <c r="F19" t="str">
        <f t="shared" si="8"/>
        <v>0.000000000176646,</v>
      </c>
      <c r="G19" t="str">
        <f t="shared" si="8"/>
        <v>0.000000000251446,</v>
      </c>
      <c r="H19" t="str">
        <f t="shared" si="8"/>
        <v>0.000000000199636,</v>
      </c>
      <c r="I19" t="str">
        <f t="shared" si="8"/>
        <v>0.000000000252365,</v>
      </c>
      <c r="J19" t="str">
        <f t="shared" si="5"/>
        <v>0.000000000255766);</v>
      </c>
    </row>
    <row r="20" spans="1:10" x14ac:dyDescent="0.25">
      <c r="B20" t="str">
        <f t="shared" si="3"/>
        <v>(0.000000000000860896,</v>
      </c>
      <c r="C20" t="str">
        <f t="shared" ref="C20:I20" si="9">CONCATENATE(C8,$B$14)</f>
        <v>0.000000000000882096,</v>
      </c>
      <c r="D20" t="str">
        <f t="shared" si="9"/>
        <v>0.000000000000167936,</v>
      </c>
      <c r="E20" t="str">
        <f t="shared" si="9"/>
        <v>0.000000000000236736,</v>
      </c>
      <c r="F20" t="str">
        <f t="shared" si="9"/>
        <v>-6.39926E-15,</v>
      </c>
      <c r="G20" t="str">
        <f t="shared" si="9"/>
        <v>-1.29576E-14,</v>
      </c>
      <c r="H20" t="str">
        <f t="shared" si="9"/>
        <v>-8.66485E-15,</v>
      </c>
      <c r="I20" t="str">
        <f t="shared" si="9"/>
        <v>-1.34666E-14,</v>
      </c>
      <c r="J20" t="str">
        <f t="shared" si="5"/>
        <v>-1.37726E-14);</v>
      </c>
    </row>
    <row r="22" spans="1:10" x14ac:dyDescent="0.25">
      <c r="A22" t="s">
        <v>193</v>
      </c>
      <c r="B22" s="4" t="s">
        <v>28</v>
      </c>
      <c r="C22" s="4" t="s">
        <v>29</v>
      </c>
      <c r="D22" s="4" t="s">
        <v>30</v>
      </c>
      <c r="E22" s="4" t="s">
        <v>31</v>
      </c>
      <c r="F22" s="4" t="s">
        <v>32</v>
      </c>
      <c r="G22" s="4" t="s">
        <v>33</v>
      </c>
      <c r="H22" s="4" t="s">
        <v>34</v>
      </c>
      <c r="I22" s="4" t="s">
        <v>35</v>
      </c>
      <c r="J22" s="4" t="s">
        <v>36</v>
      </c>
    </row>
    <row r="23" spans="1:10" x14ac:dyDescent="0.25">
      <c r="B23" s="4">
        <v>16.042900085449201</v>
      </c>
      <c r="C23" s="4">
        <v>30.069900512695298</v>
      </c>
      <c r="D23" s="4">
        <v>44.097000122070298</v>
      </c>
      <c r="E23" s="4">
        <v>58.124000549316399</v>
      </c>
      <c r="F23" s="4">
        <v>58.124000549316399</v>
      </c>
      <c r="G23" s="4">
        <v>72.1510009765625</v>
      </c>
      <c r="H23" s="4">
        <v>72.1510009765625</v>
      </c>
      <c r="I23" s="4">
        <v>86.177902221679702</v>
      </c>
      <c r="J23" s="4">
        <v>100.205001831055</v>
      </c>
    </row>
    <row r="24" spans="1:10" x14ac:dyDescent="0.25">
      <c r="B24" s="30"/>
      <c r="C24" s="30"/>
      <c r="D24" s="30"/>
      <c r="E24" s="30"/>
      <c r="F24" s="30"/>
      <c r="G24" s="30"/>
      <c r="H24" s="30"/>
      <c r="I24" s="30"/>
      <c r="J24" s="30"/>
    </row>
    <row r="25" spans="1:10" x14ac:dyDescent="0.25">
      <c r="A25" t="s">
        <v>134</v>
      </c>
      <c r="B25">
        <v>-161.52500000000001</v>
      </c>
      <c r="C25">
        <v>-88.599996948242193</v>
      </c>
      <c r="D25">
        <v>-42.101995849609402</v>
      </c>
      <c r="E25">
        <v>-11.7299865722656</v>
      </c>
      <c r="F25">
        <v>-0.50198974609372704</v>
      </c>
      <c r="G25">
        <v>27.878015136718801</v>
      </c>
      <c r="H25">
        <v>36.059014892578098</v>
      </c>
      <c r="I25">
        <v>68.730004882812494</v>
      </c>
      <c r="J25">
        <v>98.429010009765605</v>
      </c>
    </row>
    <row r="26" spans="1:10" x14ac:dyDescent="0.25">
      <c r="A26" t="s">
        <v>101</v>
      </c>
      <c r="B26">
        <v>120.045972232935</v>
      </c>
      <c r="C26">
        <v>197.82860935532199</v>
      </c>
      <c r="D26">
        <v>246.87619614213099</v>
      </c>
      <c r="E26">
        <v>279.40760224913998</v>
      </c>
      <c r="F26">
        <v>291.05885989192899</v>
      </c>
      <c r="G26">
        <v>321.38292240027999</v>
      </c>
      <c r="H26">
        <v>329.86348975768198</v>
      </c>
      <c r="I26">
        <v>364.30083038148302</v>
      </c>
      <c r="J26">
        <v>395.54993099207098</v>
      </c>
    </row>
    <row r="27" spans="1:10" x14ac:dyDescent="0.25">
      <c r="B27" s="14"/>
    </row>
    <row r="28" spans="1:10" x14ac:dyDescent="0.25">
      <c r="A28" t="s">
        <v>194</v>
      </c>
      <c r="B28" s="4" t="s">
        <v>28</v>
      </c>
      <c r="C28" s="4" t="s">
        <v>29</v>
      </c>
      <c r="D28" s="4" t="s">
        <v>30</v>
      </c>
      <c r="E28" s="4" t="s">
        <v>31</v>
      </c>
      <c r="F28" s="4" t="s">
        <v>32</v>
      </c>
      <c r="G28" s="4" t="s">
        <v>33</v>
      </c>
      <c r="H28" s="4" t="s">
        <v>34</v>
      </c>
      <c r="I28" s="4" t="s">
        <v>35</v>
      </c>
      <c r="J28" s="4" t="s">
        <v>36</v>
      </c>
    </row>
    <row r="29" spans="1:10" x14ac:dyDescent="0.25">
      <c r="B29" s="14">
        <f>(B3+B4*B26+B5*B26^2+B6*B26^3+B7*B26^4+B8*B26^5)*B23</f>
        <v>3997.7488208040782</v>
      </c>
      <c r="C29" s="14">
        <f t="shared" ref="C29:I29" si="10">(C3+C4*C26+C5*C26^2+C6*C26^3+C7*C26^4+C8*C26^5)*C23</f>
        <v>7204.3778953286037</v>
      </c>
      <c r="D29" s="14">
        <f t="shared" si="10"/>
        <v>11883.951672795969</v>
      </c>
      <c r="E29" s="14">
        <f t="shared" si="10"/>
        <v>16099.400453964392</v>
      </c>
      <c r="F29" s="14">
        <f t="shared" si="10"/>
        <v>18699.113741368237</v>
      </c>
      <c r="G29" s="14">
        <f t="shared" si="10"/>
        <v>24965.292007405551</v>
      </c>
      <c r="H29" s="14">
        <f t="shared" si="10"/>
        <v>27454.3904513751</v>
      </c>
      <c r="I29" s="14">
        <f t="shared" si="10"/>
        <v>38017.36489095146</v>
      </c>
      <c r="J29" s="14">
        <f>(J3+J4*J26+J5*J26^2+J6*J26^3+J7*J26^4+J8*J26^5)*J23</f>
        <v>50129.826342776381</v>
      </c>
    </row>
    <row r="31" spans="1:10" x14ac:dyDescent="0.25">
      <c r="A31" t="s">
        <v>195</v>
      </c>
      <c r="B31" s="4" t="s">
        <v>28</v>
      </c>
      <c r="C31" s="4" t="s">
        <v>29</v>
      </c>
      <c r="D31" s="4" t="s">
        <v>30</v>
      </c>
      <c r="E31" s="4" t="s">
        <v>31</v>
      </c>
      <c r="F31" s="4" t="s">
        <v>32</v>
      </c>
      <c r="G31" s="4" t="s">
        <v>33</v>
      </c>
      <c r="H31" s="4" t="s">
        <v>34</v>
      </c>
      <c r="I31" s="4" t="s">
        <v>35</v>
      </c>
      <c r="J31" s="4" t="s">
        <v>36</v>
      </c>
    </row>
    <row r="32" spans="1:10" x14ac:dyDescent="0.25">
      <c r="B32" s="4">
        <v>-74900</v>
      </c>
      <c r="C32" s="4">
        <v>-84738</v>
      </c>
      <c r="D32" s="4">
        <v>-103890</v>
      </c>
      <c r="E32" s="4">
        <v>-134590</v>
      </c>
      <c r="F32" s="4">
        <v>-126190</v>
      </c>
      <c r="G32" s="4">
        <v>-154590</v>
      </c>
      <c r="H32" s="4">
        <v>-146490</v>
      </c>
      <c r="I32" s="4">
        <v>-167290</v>
      </c>
      <c r="J32" s="4">
        <v>-187890</v>
      </c>
    </row>
    <row r="34" spans="1:10" x14ac:dyDescent="0.25">
      <c r="A34" t="s">
        <v>196</v>
      </c>
      <c r="B34">
        <v>-5441.6654625699821</v>
      </c>
      <c r="C34">
        <v>-4545.8522395741966</v>
      </c>
      <c r="D34">
        <v>-3479.502216427285</v>
      </c>
      <c r="E34">
        <v>-1766.0471186787001</v>
      </c>
      <c r="F34">
        <v>-675.94137571781584</v>
      </c>
      <c r="G34">
        <v>2873.256781151616</v>
      </c>
      <c r="H34">
        <v>4000.7966029595545</v>
      </c>
      <c r="I34">
        <v>10367.612656544699</v>
      </c>
      <c r="J34">
        <v>18378.07373748079</v>
      </c>
    </row>
    <row r="35" spans="1:10" x14ac:dyDescent="0.25">
      <c r="A35" t="s">
        <v>194</v>
      </c>
      <c r="B35">
        <f>B34+B32</f>
        <v>-80341.665462569988</v>
      </c>
      <c r="C35">
        <f t="shared" ref="C35:J35" si="11">C34+C32</f>
        <v>-89283.852239574189</v>
      </c>
      <c r="D35">
        <f t="shared" si="11"/>
        <v>-107369.50221642728</v>
      </c>
      <c r="E35">
        <f t="shared" si="11"/>
        <v>-136356.04711867869</v>
      </c>
      <c r="F35">
        <f t="shared" si="11"/>
        <v>-126865.94137571781</v>
      </c>
      <c r="G35">
        <f t="shared" si="11"/>
        <v>-151716.74321884839</v>
      </c>
      <c r="H35">
        <f t="shared" si="11"/>
        <v>-142489.20339704046</v>
      </c>
      <c r="I35">
        <f t="shared" si="11"/>
        <v>-156922.38734345531</v>
      </c>
      <c r="J35">
        <f t="shared" si="11"/>
        <v>-169511.92626251921</v>
      </c>
    </row>
    <row r="36" spans="1:10" x14ac:dyDescent="0.25">
      <c r="B36" s="14"/>
      <c r="C36" s="14"/>
      <c r="D36" s="14"/>
      <c r="E36" s="14"/>
      <c r="F36" s="14"/>
      <c r="G36" s="14"/>
      <c r="H36" s="14"/>
      <c r="I36" s="14"/>
      <c r="J36" s="1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J23"/>
  <sheetViews>
    <sheetView workbookViewId="0">
      <selection activeCell="A16" sqref="A16:J16"/>
    </sheetView>
  </sheetViews>
  <sheetFormatPr defaultRowHeight="15" x14ac:dyDescent="0.25"/>
  <cols>
    <col min="1" max="1" width="17" bestFit="1" customWidth="1"/>
  </cols>
  <sheetData>
    <row r="1" spans="1:10" x14ac:dyDescent="0.25">
      <c r="A1" t="s">
        <v>102</v>
      </c>
      <c r="B1" s="19" t="s">
        <v>103</v>
      </c>
      <c r="C1" t="s">
        <v>104</v>
      </c>
      <c r="F1" t="s">
        <v>101</v>
      </c>
      <c r="G1" s="22">
        <v>298</v>
      </c>
    </row>
    <row r="3" spans="1:10" x14ac:dyDescent="0.25">
      <c r="B3" s="4" t="s">
        <v>28</v>
      </c>
      <c r="C3" s="4" t="s">
        <v>29</v>
      </c>
      <c r="D3" s="4" t="s">
        <v>30</v>
      </c>
      <c r="E3" s="4" t="s">
        <v>31</v>
      </c>
      <c r="F3" s="4" t="s">
        <v>32</v>
      </c>
      <c r="G3" s="4" t="s">
        <v>33</v>
      </c>
      <c r="H3" s="4" t="s">
        <v>34</v>
      </c>
      <c r="I3" s="4" t="s">
        <v>35</v>
      </c>
      <c r="J3" s="4" t="s">
        <v>36</v>
      </c>
    </row>
    <row r="4" spans="1:10" x14ac:dyDescent="0.25">
      <c r="A4" t="s">
        <v>105</v>
      </c>
      <c r="B4" s="4">
        <v>4.5979999999999999</v>
      </c>
      <c r="C4" s="20">
        <v>1.292</v>
      </c>
      <c r="D4" s="20">
        <v>-1.0089999999999999</v>
      </c>
      <c r="E4" s="4">
        <v>-0.33200000000000002</v>
      </c>
      <c r="F4" s="4">
        <v>2.266</v>
      </c>
      <c r="G4" s="4">
        <v>-2.2749999999999999</v>
      </c>
      <c r="H4" s="4">
        <v>-0.86599999999999999</v>
      </c>
      <c r="I4" s="4">
        <v>-1.054</v>
      </c>
      <c r="J4" s="4">
        <v>-1.2290000000000001</v>
      </c>
    </row>
    <row r="5" spans="1:10" x14ac:dyDescent="0.25">
      <c r="A5" t="s">
        <v>106</v>
      </c>
      <c r="B5" s="20">
        <v>1.2449999999999999E-2</v>
      </c>
      <c r="C5" s="20">
        <v>4.2540000000000001E-2</v>
      </c>
      <c r="D5" s="20">
        <v>7.3150000000000007E-2</v>
      </c>
      <c r="E5" s="20">
        <v>9.1889999999999999E-2</v>
      </c>
      <c r="F5" s="20">
        <v>7.9130000000000006E-2</v>
      </c>
      <c r="G5" s="20">
        <v>0.121</v>
      </c>
      <c r="H5" s="20">
        <v>0.1164</v>
      </c>
      <c r="I5" s="20">
        <v>0.13900000000000001</v>
      </c>
      <c r="J5" s="20">
        <v>0.1615</v>
      </c>
    </row>
    <row r="6" spans="1:10" x14ac:dyDescent="0.25">
      <c r="A6" t="s">
        <v>107</v>
      </c>
      <c r="B6" s="20">
        <v>2.8600000000000001E-6</v>
      </c>
      <c r="C6" s="20">
        <v>-1.6569999999999999E-5</v>
      </c>
      <c r="D6" s="20">
        <v>-3.7889999999999998E-5</v>
      </c>
      <c r="E6" s="20">
        <v>-4.409E-5</v>
      </c>
      <c r="F6" s="20">
        <v>-2.6469999999999999E-5</v>
      </c>
      <c r="G6" s="20">
        <v>-6.5190000000000004E-5</v>
      </c>
      <c r="H6" s="20">
        <v>-6.1630000000000005E-5</v>
      </c>
      <c r="I6" s="20">
        <v>-7.449E-5</v>
      </c>
      <c r="J6" s="20">
        <v>-8.7200000000000005E-5</v>
      </c>
    </row>
    <row r="7" spans="1:10" x14ac:dyDescent="0.25">
      <c r="A7" t="s">
        <v>108</v>
      </c>
      <c r="B7" s="20">
        <v>-2.7029999999999999E-9</v>
      </c>
      <c r="C7" s="20">
        <v>2.0810000000000002E-9</v>
      </c>
      <c r="D7" s="20">
        <v>7.6779999999999993E-9</v>
      </c>
      <c r="E7" s="20">
        <v>6.9150000000000002E-9</v>
      </c>
      <c r="F7" s="20">
        <v>-6.4700000000000004E-10</v>
      </c>
      <c r="G7" s="20">
        <v>1.3669999999999999E-8</v>
      </c>
      <c r="H7" s="20">
        <v>1.267E-8</v>
      </c>
      <c r="I7" s="20">
        <v>1.5510000000000001E-8</v>
      </c>
      <c r="J7" s="20">
        <v>1.829E-8</v>
      </c>
    </row>
    <row r="8" spans="1:10" x14ac:dyDescent="0.25">
      <c r="A8" t="s">
        <v>109</v>
      </c>
      <c r="B8" s="21">
        <f>B4+B5*$G$1+B6*$G$1^2+B7*$G$1^3</f>
        <v>8.4905483508239996</v>
      </c>
      <c r="C8" s="21">
        <f t="shared" ref="C8:J8" si="0">C4+C5*$G$1+C6*$G$1^2+C7*$G$1^3</f>
        <v>12.552508454952001</v>
      </c>
      <c r="D8" s="21">
        <f t="shared" si="0"/>
        <v>17.628103899376004</v>
      </c>
      <c r="E8" s="21">
        <f t="shared" si="0"/>
        <v>23.318847378680001</v>
      </c>
      <c r="F8" s="21">
        <f t="shared" si="0"/>
        <v>23.478976175976001</v>
      </c>
      <c r="G8" s="21">
        <f t="shared" si="0"/>
        <v>28.355624542640001</v>
      </c>
      <c r="H8" s="21">
        <f t="shared" si="0"/>
        <v>28.683503190640003</v>
      </c>
      <c r="I8" s="21">
        <f t="shared" si="0"/>
        <v>34.163440351920002</v>
      </c>
      <c r="J8" s="21">
        <f t="shared" si="0"/>
        <v>39.63831029768</v>
      </c>
    </row>
    <row r="10" spans="1:10" x14ac:dyDescent="0.25">
      <c r="A10" t="s">
        <v>77</v>
      </c>
      <c r="B10" t="s">
        <v>76</v>
      </c>
      <c r="C10" t="s">
        <v>138</v>
      </c>
    </row>
    <row r="11" spans="1:10" x14ac:dyDescent="0.25">
      <c r="B11" t="str">
        <f>CONCATENATE($A$10,B4,$B$10)</f>
        <v>(4.598,</v>
      </c>
      <c r="C11" t="str">
        <f>CONCATENATE(C4,$B$10)</f>
        <v>1.292,</v>
      </c>
      <c r="D11" t="str">
        <f t="shared" ref="D11:I11" si="1">CONCATENATE(D4,$B$10)</f>
        <v>-1.009,</v>
      </c>
      <c r="E11" t="str">
        <f t="shared" si="1"/>
        <v>-0.332,</v>
      </c>
      <c r="F11" t="str">
        <f t="shared" si="1"/>
        <v>2.266,</v>
      </c>
      <c r="G11" t="str">
        <f t="shared" si="1"/>
        <v>-2.275,</v>
      </c>
      <c r="H11" t="str">
        <f t="shared" si="1"/>
        <v>-0.866,</v>
      </c>
      <c r="I11" t="str">
        <f t="shared" si="1"/>
        <v>-1.054,</v>
      </c>
      <c r="J11" t="str">
        <f>CONCATENATE(J4,$C$10)</f>
        <v>-1.229);</v>
      </c>
    </row>
    <row r="12" spans="1:10" x14ac:dyDescent="0.25">
      <c r="B12" t="str">
        <f t="shared" ref="B12:B14" si="2">CONCATENATE($A$10,B5,$B$10)</f>
        <v>(0.01245,</v>
      </c>
      <c r="C12" t="str">
        <f t="shared" ref="C12:I12" si="3">CONCATENATE(C5,$B$10)</f>
        <v>0.04254,</v>
      </c>
      <c r="D12" t="str">
        <f t="shared" si="3"/>
        <v>0.07315,</v>
      </c>
      <c r="E12" t="str">
        <f t="shared" si="3"/>
        <v>0.09189,</v>
      </c>
      <c r="F12" t="str">
        <f t="shared" si="3"/>
        <v>0.07913,</v>
      </c>
      <c r="G12" t="str">
        <f t="shared" si="3"/>
        <v>0.121,</v>
      </c>
      <c r="H12" t="str">
        <f t="shared" si="3"/>
        <v>0.1164,</v>
      </c>
      <c r="I12" t="str">
        <f t="shared" si="3"/>
        <v>0.139,</v>
      </c>
      <c r="J12" t="str">
        <f t="shared" ref="J12:J14" si="4">CONCATENATE(J5,$C$10)</f>
        <v>0.1615);</v>
      </c>
    </row>
    <row r="13" spans="1:10" x14ac:dyDescent="0.25">
      <c r="B13" t="str">
        <f t="shared" si="2"/>
        <v>(0.00000286,</v>
      </c>
      <c r="C13" t="str">
        <f t="shared" ref="C13:I13" si="5">CONCATENATE(C6,$B$10)</f>
        <v>-0.00001657,</v>
      </c>
      <c r="D13" t="str">
        <f t="shared" si="5"/>
        <v>-0.00003789,</v>
      </c>
      <c r="E13" t="str">
        <f t="shared" si="5"/>
        <v>-0.00004409,</v>
      </c>
      <c r="F13" t="str">
        <f t="shared" si="5"/>
        <v>-0.00002647,</v>
      </c>
      <c r="G13" t="str">
        <f t="shared" si="5"/>
        <v>-0.00006519,</v>
      </c>
      <c r="H13" t="str">
        <f t="shared" si="5"/>
        <v>-0.00006163,</v>
      </c>
      <c r="I13" t="str">
        <f t="shared" si="5"/>
        <v>-0.00007449,</v>
      </c>
      <c r="J13" t="str">
        <f t="shared" si="4"/>
        <v>-0.0000872);</v>
      </c>
    </row>
    <row r="14" spans="1:10" x14ac:dyDescent="0.25">
      <c r="B14" t="str">
        <f t="shared" si="2"/>
        <v>(-0.000000002703,</v>
      </c>
      <c r="C14" t="str">
        <f t="shared" ref="C14:I14" si="6">CONCATENATE(C7,$B$10)</f>
        <v>0.000000002081,</v>
      </c>
      <c r="D14" t="str">
        <f t="shared" si="6"/>
        <v>0.000000007678,</v>
      </c>
      <c r="E14" t="str">
        <f t="shared" si="6"/>
        <v>0.000000006915,</v>
      </c>
      <c r="F14" t="str">
        <f t="shared" si="6"/>
        <v>-0.000000000647,</v>
      </c>
      <c r="G14" t="str">
        <f t="shared" si="6"/>
        <v>0.00000001367,</v>
      </c>
      <c r="H14" t="str">
        <f t="shared" si="6"/>
        <v>0.00000001267,</v>
      </c>
      <c r="I14" t="str">
        <f t="shared" si="6"/>
        <v>0.00000001551,</v>
      </c>
      <c r="J14" t="str">
        <f t="shared" si="4"/>
        <v>0.00000001829);</v>
      </c>
    </row>
    <row r="16" spans="1:10" x14ac:dyDescent="0.25">
      <c r="A16" t="s">
        <v>134</v>
      </c>
      <c r="B16">
        <v>-161.52500000000001</v>
      </c>
      <c r="C16">
        <v>-88.599996948242193</v>
      </c>
      <c r="D16">
        <v>-42.101995849609402</v>
      </c>
      <c r="E16">
        <v>-11.7299865722656</v>
      </c>
      <c r="F16">
        <v>-0.50198974609372704</v>
      </c>
      <c r="G16">
        <v>27.878015136718801</v>
      </c>
      <c r="H16">
        <v>36.059014892578098</v>
      </c>
      <c r="I16">
        <v>68.730004882812494</v>
      </c>
      <c r="J16">
        <v>98.429010009765605</v>
      </c>
    </row>
    <row r="17" spans="1:10" x14ac:dyDescent="0.25">
      <c r="A17" t="s">
        <v>191</v>
      </c>
      <c r="B17">
        <v>120.045972232935</v>
      </c>
      <c r="C17">
        <v>197.82860935532199</v>
      </c>
      <c r="D17">
        <v>246.87619614213099</v>
      </c>
      <c r="E17">
        <v>279.40760224913998</v>
      </c>
      <c r="F17">
        <v>291.05885989192899</v>
      </c>
      <c r="G17">
        <v>321.38292240027999</v>
      </c>
      <c r="H17">
        <v>329.86348975768198</v>
      </c>
      <c r="I17">
        <v>364.30083038148302</v>
      </c>
      <c r="J17">
        <v>395.54993099207098</v>
      </c>
    </row>
    <row r="19" spans="1:10" x14ac:dyDescent="0.25">
      <c r="A19" t="s">
        <v>189</v>
      </c>
      <c r="C19" t="s">
        <v>145</v>
      </c>
      <c r="D19">
        <v>298</v>
      </c>
    </row>
    <row r="21" spans="1:10" x14ac:dyDescent="0.25">
      <c r="A21" t="s">
        <v>190</v>
      </c>
      <c r="B21" s="4" t="s">
        <v>28</v>
      </c>
      <c r="C21" s="4" t="s">
        <v>29</v>
      </c>
      <c r="D21" s="4" t="s">
        <v>30</v>
      </c>
      <c r="E21" s="4" t="s">
        <v>31</v>
      </c>
      <c r="F21" s="4" t="s">
        <v>32</v>
      </c>
      <c r="G21" s="4" t="s">
        <v>33</v>
      </c>
      <c r="H21" s="4" t="s">
        <v>34</v>
      </c>
      <c r="I21" s="4" t="s">
        <v>35</v>
      </c>
      <c r="J21" s="4" t="s">
        <v>36</v>
      </c>
    </row>
    <row r="22" spans="1:10" x14ac:dyDescent="0.25">
      <c r="B22" s="14">
        <f>-(B4*($D$19-B17)+B5/2*($D$19^2-B17^2)+B6/3*($D$19^3-B17^3)+B7/4*($D$19^4-B17^4))</f>
        <v>-1299.7194665544048</v>
      </c>
      <c r="C22" s="14">
        <f t="shared" ref="C22:J22" si="7">-(C4*($D$19-C17)+C5/2*($D$19^2-C17^2)+C6/3*($D$19^3-C17^3)+C7/4*($D$19^4-C17^4))</f>
        <v>-1085.7581540972094</v>
      </c>
      <c r="D22" s="14">
        <f t="shared" si="7"/>
        <v>-831.06482669993432</v>
      </c>
      <c r="E22" s="14">
        <f t="shared" si="7"/>
        <v>-421.81310754721989</v>
      </c>
      <c r="F22" s="14">
        <f t="shared" si="7"/>
        <v>-161.44582395094486</v>
      </c>
      <c r="G22" s="14">
        <f t="shared" si="7"/>
        <v>686.26559213519067</v>
      </c>
      <c r="H22" s="14">
        <f t="shared" si="7"/>
        <v>955.57385185811472</v>
      </c>
      <c r="I22" s="14">
        <f t="shared" si="7"/>
        <v>2476.2617408389938</v>
      </c>
      <c r="J22" s="14">
        <f t="shared" si="7"/>
        <v>4389.5275001148348</v>
      </c>
    </row>
    <row r="23" spans="1:10" x14ac:dyDescent="0.25">
      <c r="A23" t="s">
        <v>192</v>
      </c>
      <c r="B23">
        <f>B22*4.1868</f>
        <v>-5441.6654625699821</v>
      </c>
      <c r="C23">
        <f t="shared" ref="C23:J23" si="8">C22*4.1868</f>
        <v>-4545.8522395741966</v>
      </c>
      <c r="D23">
        <f t="shared" si="8"/>
        <v>-3479.502216427285</v>
      </c>
      <c r="E23">
        <f t="shared" si="8"/>
        <v>-1766.0471186787001</v>
      </c>
      <c r="F23">
        <f t="shared" si="8"/>
        <v>-675.94137571781584</v>
      </c>
      <c r="G23">
        <f t="shared" si="8"/>
        <v>2873.256781151616</v>
      </c>
      <c r="H23">
        <f t="shared" si="8"/>
        <v>4000.7966029595545</v>
      </c>
      <c r="I23">
        <f t="shared" si="8"/>
        <v>10367.612656544699</v>
      </c>
      <c r="J23">
        <f t="shared" si="8"/>
        <v>18378.07373748079</v>
      </c>
    </row>
  </sheetData>
  <pageMargins left="0.7" right="0.7" top="0.75" bottom="0.75" header="0.3" footer="0.3"/>
  <pageSetup paperSize="9" orientation="portrait" horizontalDpi="300" verticalDpi="300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T53"/>
  <sheetViews>
    <sheetView zoomScale="85" zoomScaleNormal="85" workbookViewId="0">
      <selection activeCell="A20" sqref="A20:J20"/>
    </sheetView>
  </sheetViews>
  <sheetFormatPr defaultRowHeight="15" x14ac:dyDescent="0.25"/>
  <cols>
    <col min="1" max="1" width="27.85546875" bestFit="1" customWidth="1"/>
    <col min="2" max="2" width="12.85546875" bestFit="1" customWidth="1"/>
    <col min="12" max="13" width="12.28515625" bestFit="1" customWidth="1"/>
    <col min="14" max="15" width="12.85546875" bestFit="1" customWidth="1"/>
  </cols>
  <sheetData>
    <row r="1" spans="1:20" x14ac:dyDescent="0.25">
      <c r="H1" t="s">
        <v>143</v>
      </c>
    </row>
    <row r="2" spans="1:20" x14ac:dyDescent="0.25">
      <c r="A2" t="s">
        <v>110</v>
      </c>
      <c r="F2" t="s">
        <v>126</v>
      </c>
      <c r="G2">
        <v>276.39999999999998</v>
      </c>
      <c r="H2">
        <v>120.08</v>
      </c>
    </row>
    <row r="4" spans="1:20" x14ac:dyDescent="0.25">
      <c r="A4" t="s">
        <v>111</v>
      </c>
      <c r="B4" t="s">
        <v>112</v>
      </c>
      <c r="C4" t="s">
        <v>113</v>
      </c>
      <c r="D4" t="s">
        <v>114</v>
      </c>
      <c r="E4" t="s">
        <v>115</v>
      </c>
      <c r="F4" t="s">
        <v>116</v>
      </c>
      <c r="G4" t="s">
        <v>117</v>
      </c>
      <c r="H4" t="s">
        <v>118</v>
      </c>
      <c r="L4" t="s">
        <v>77</v>
      </c>
      <c r="M4" t="s">
        <v>76</v>
      </c>
      <c r="N4" t="s">
        <v>138</v>
      </c>
    </row>
    <row r="5" spans="1:20" x14ac:dyDescent="0.25">
      <c r="A5">
        <v>10.1273</v>
      </c>
      <c r="B5">
        <v>-15.3546</v>
      </c>
      <c r="C5">
        <v>3.2008000000000001</v>
      </c>
      <c r="D5">
        <v>19.7302</v>
      </c>
      <c r="E5">
        <v>-0.89490000000000003</v>
      </c>
      <c r="F5">
        <v>-1.489E-2</v>
      </c>
      <c r="G5">
        <v>0.22409999999999999</v>
      </c>
      <c r="H5">
        <v>-4.342E-2</v>
      </c>
      <c r="L5" t="str">
        <f>CONCATENATE($L$4,A5,$M$4)</f>
        <v>(10.1273,</v>
      </c>
      <c r="M5" t="str">
        <f>CONCATENATE(B5,$M$4)</f>
        <v>-15.3546,</v>
      </c>
      <c r="N5" t="str">
        <f t="shared" ref="N5:P5" si="0">CONCATENATE(C5,$M$4)</f>
        <v>3.2008,</v>
      </c>
      <c r="O5" t="str">
        <f t="shared" si="0"/>
        <v>19.7302,</v>
      </c>
      <c r="P5" t="str">
        <f t="shared" si="0"/>
        <v>-0.8949,</v>
      </c>
      <c r="Q5" t="str">
        <f>CONCATENATE(F5,$M$4)</f>
        <v>-0.01489,</v>
      </c>
      <c r="R5" t="str">
        <f>CONCATENATE(G5,$M$4)</f>
        <v>0.2241,</v>
      </c>
      <c r="S5" t="str">
        <f>CONCATENATE(H5,$N$4)</f>
        <v>-0.04342);</v>
      </c>
    </row>
    <row r="6" spans="1:20" x14ac:dyDescent="0.25">
      <c r="A6" t="s">
        <v>119</v>
      </c>
      <c r="B6" t="s">
        <v>120</v>
      </c>
      <c r="C6" t="s">
        <v>121</v>
      </c>
      <c r="D6" t="s">
        <v>122</v>
      </c>
      <c r="E6" t="s">
        <v>123</v>
      </c>
      <c r="L6" t="str">
        <f>CONCATENATE($L$4,A7,$M$4)</f>
        <v>(0.31446,</v>
      </c>
      <c r="M6" t="str">
        <f>CONCATENATE(B7,$M$4)</f>
        <v>2.5346,</v>
      </c>
      <c r="N6" t="str">
        <f t="shared" ref="N6:O6" si="1">CONCATENATE(C7,$M$4)</f>
        <v>-2.0242,</v>
      </c>
      <c r="O6" t="str">
        <f t="shared" si="1"/>
        <v>-0.07055,</v>
      </c>
      <c r="P6" t="str">
        <f>CONCATENATE(E7,$N$4)</f>
        <v>0.07264);</v>
      </c>
    </row>
    <row r="7" spans="1:20" x14ac:dyDescent="0.25">
      <c r="A7">
        <v>0.31446000000000002</v>
      </c>
      <c r="B7">
        <v>2.5346000000000002</v>
      </c>
      <c r="C7">
        <v>-2.0242</v>
      </c>
      <c r="D7">
        <v>-7.0550000000000002E-2</v>
      </c>
      <c r="E7">
        <v>7.2639999999999996E-2</v>
      </c>
    </row>
    <row r="9" spans="1:20" x14ac:dyDescent="0.25">
      <c r="B9" s="4" t="s">
        <v>28</v>
      </c>
      <c r="C9" s="4" t="s">
        <v>29</v>
      </c>
      <c r="D9" s="4" t="s">
        <v>30</v>
      </c>
      <c r="E9" s="4" t="s">
        <v>31</v>
      </c>
      <c r="F9" s="4" t="s">
        <v>32</v>
      </c>
      <c r="G9" s="4" t="s">
        <v>33</v>
      </c>
      <c r="H9" s="4" t="s">
        <v>34</v>
      </c>
      <c r="I9" s="4" t="s">
        <v>35</v>
      </c>
      <c r="J9" s="4" t="s">
        <v>36</v>
      </c>
    </row>
    <row r="10" spans="1:20" x14ac:dyDescent="0.25">
      <c r="A10" t="s">
        <v>125</v>
      </c>
      <c r="B10" s="23">
        <v>1.1240000000000001</v>
      </c>
      <c r="C10">
        <v>1.8313999999999999</v>
      </c>
      <c r="D10">
        <v>2.4255</v>
      </c>
      <c r="E10">
        <v>2.8961999999999999</v>
      </c>
      <c r="F10">
        <v>2.8885000000000001</v>
      </c>
      <c r="G10">
        <v>3.3130000000000002</v>
      </c>
      <c r="H10">
        <v>3.3849999999999998</v>
      </c>
      <c r="I10">
        <v>3.8119999999999998</v>
      </c>
      <c r="J10">
        <v>4.2664999999999997</v>
      </c>
      <c r="L10" t="str">
        <f>CONCATENATE($L$4,B10,$M$4)</f>
        <v>(1.124,</v>
      </c>
      <c r="M10" t="str">
        <f>CONCATENATE(C10,$M$4)</f>
        <v>1.8314,</v>
      </c>
      <c r="N10" t="str">
        <f t="shared" ref="N10:S10" si="2">CONCATENATE(D10,$M$4)</f>
        <v>2.4255,</v>
      </c>
      <c r="O10" t="str">
        <f t="shared" si="2"/>
        <v>2.8962,</v>
      </c>
      <c r="P10" t="str">
        <f t="shared" si="2"/>
        <v>2.8885,</v>
      </c>
      <c r="Q10" t="str">
        <f t="shared" si="2"/>
        <v>3.313,</v>
      </c>
      <c r="R10" t="str">
        <f t="shared" si="2"/>
        <v>3.385,</v>
      </c>
      <c r="S10" t="str">
        <f t="shared" si="2"/>
        <v>3.812,</v>
      </c>
      <c r="T10" t="str">
        <f>CONCATENATE(J10,$N$4)</f>
        <v>4.2665);</v>
      </c>
    </row>
    <row r="11" spans="1:20" x14ac:dyDescent="0.25">
      <c r="A11" t="s">
        <v>124</v>
      </c>
      <c r="B11" s="23">
        <v>0</v>
      </c>
      <c r="C11">
        <v>0</v>
      </c>
      <c r="D11">
        <v>0</v>
      </c>
      <c r="E11">
        <v>-0.68840000000000001</v>
      </c>
      <c r="F11">
        <v>0</v>
      </c>
      <c r="G11">
        <v>-0.76429999999999998</v>
      </c>
      <c r="H11">
        <v>0</v>
      </c>
      <c r="I11">
        <v>0</v>
      </c>
      <c r="J11">
        <v>0</v>
      </c>
      <c r="L11" t="str">
        <f>CONCATENATE($L$4,B11,$M$4)</f>
        <v>(0,</v>
      </c>
      <c r="M11" t="str">
        <f>CONCATENATE(C11,$M$4)</f>
        <v>0,</v>
      </c>
      <c r="N11" t="str">
        <f t="shared" ref="N11" si="3">CONCATENATE(D11,$M$4)</f>
        <v>0,</v>
      </c>
      <c r="O11" t="str">
        <f t="shared" ref="O11" si="4">CONCATENATE(E11,$M$4)</f>
        <v>-0.6884,</v>
      </c>
      <c r="P11" t="str">
        <f t="shared" ref="P11" si="5">CONCATENATE(F11,$M$4)</f>
        <v>0,</v>
      </c>
      <c r="Q11" t="str">
        <f t="shared" ref="Q11" si="6">CONCATENATE(G11,$M$4)</f>
        <v>-0.7643,</v>
      </c>
      <c r="R11" t="str">
        <f t="shared" ref="R11" si="7">CONCATENATE(H11,$M$4)</f>
        <v>0,</v>
      </c>
      <c r="S11" t="str">
        <f t="shared" ref="S11" si="8">CONCATENATE(I11,$M$4)</f>
        <v>0,</v>
      </c>
      <c r="T11" t="str">
        <f>CONCATENATE(J11,$N$4)</f>
        <v>0);</v>
      </c>
    </row>
    <row r="13" spans="1:20" x14ac:dyDescent="0.25">
      <c r="B13" s="4" t="s">
        <v>28</v>
      </c>
      <c r="C13" s="4" t="s">
        <v>29</v>
      </c>
      <c r="D13" s="4" t="s">
        <v>30</v>
      </c>
      <c r="E13" s="4" t="s">
        <v>31</v>
      </c>
      <c r="F13" s="4" t="s">
        <v>32</v>
      </c>
      <c r="G13" s="4" t="s">
        <v>33</v>
      </c>
      <c r="H13" s="4" t="s">
        <v>34</v>
      </c>
      <c r="I13" s="4" t="s">
        <v>35</v>
      </c>
      <c r="J13" s="4" t="s">
        <v>36</v>
      </c>
    </row>
    <row r="14" spans="1:20" x14ac:dyDescent="0.25">
      <c r="A14" t="s">
        <v>105</v>
      </c>
      <c r="B14" s="4">
        <v>4.5979999999999999</v>
      </c>
      <c r="C14" s="20">
        <v>1.292</v>
      </c>
      <c r="D14" s="20">
        <v>-1.0089999999999999</v>
      </c>
      <c r="E14" s="4">
        <v>-0.33200000000000002</v>
      </c>
      <c r="F14" s="4">
        <v>2.266</v>
      </c>
      <c r="G14" s="4">
        <v>-2.2749999999999999</v>
      </c>
      <c r="H14" s="4">
        <v>-0.86599999999999999</v>
      </c>
      <c r="I14" s="4">
        <v>-1.054</v>
      </c>
      <c r="J14" s="4">
        <v>-1.2290000000000001</v>
      </c>
    </row>
    <row r="15" spans="1:20" x14ac:dyDescent="0.25">
      <c r="A15" t="s">
        <v>106</v>
      </c>
      <c r="B15" s="20">
        <v>1.2449999999999999E-2</v>
      </c>
      <c r="C15" s="20">
        <v>4.2540000000000001E-2</v>
      </c>
      <c r="D15" s="20">
        <v>7.3150000000000007E-2</v>
      </c>
      <c r="E15" s="20">
        <v>9.1889999999999999E-2</v>
      </c>
      <c r="F15" s="20">
        <v>7.9130000000000006E-2</v>
      </c>
      <c r="G15" s="20">
        <v>0.121</v>
      </c>
      <c r="H15" s="20">
        <v>0.1164</v>
      </c>
      <c r="I15" s="20">
        <v>0.13900000000000001</v>
      </c>
      <c r="J15" s="20">
        <v>0.1615</v>
      </c>
    </row>
    <row r="16" spans="1:20" x14ac:dyDescent="0.25">
      <c r="A16" t="s">
        <v>107</v>
      </c>
      <c r="B16" s="20">
        <v>2.8600000000000001E-6</v>
      </c>
      <c r="C16" s="20">
        <v>-1.6569999999999999E-5</v>
      </c>
      <c r="D16" s="20">
        <v>-3.7889999999999998E-5</v>
      </c>
      <c r="E16" s="20">
        <v>-4.409E-5</v>
      </c>
      <c r="F16" s="20">
        <v>-2.6469999999999999E-5</v>
      </c>
      <c r="G16" s="20">
        <v>-6.5190000000000004E-5</v>
      </c>
      <c r="H16" s="20">
        <v>-6.1630000000000005E-5</v>
      </c>
      <c r="I16" s="20">
        <v>-7.449E-5</v>
      </c>
      <c r="J16" s="20">
        <v>-8.7200000000000005E-5</v>
      </c>
    </row>
    <row r="17" spans="1:10" x14ac:dyDescent="0.25">
      <c r="A17" t="s">
        <v>108</v>
      </c>
      <c r="B17" s="20">
        <v>-2.7029999999999999E-9</v>
      </c>
      <c r="C17" s="20">
        <v>2.0810000000000002E-9</v>
      </c>
      <c r="D17" s="20">
        <v>7.6779999999999993E-9</v>
      </c>
      <c r="E17" s="20">
        <v>6.9150000000000002E-9</v>
      </c>
      <c r="F17" s="20">
        <v>-6.4700000000000004E-10</v>
      </c>
      <c r="G17" s="20">
        <v>1.3669999999999999E-8</v>
      </c>
      <c r="H17" s="20">
        <v>1.267E-8</v>
      </c>
      <c r="I17" s="20">
        <v>1.5510000000000001E-8</v>
      </c>
      <c r="J17" s="20">
        <v>1.829E-8</v>
      </c>
    </row>
    <row r="18" spans="1:10" x14ac:dyDescent="0.25">
      <c r="A18" t="s">
        <v>109</v>
      </c>
      <c r="B18" s="21">
        <f>B14+B15*$G$2+B16*$G$2^2+B17*$G$2^3</f>
        <v>8.2005984339319671</v>
      </c>
      <c r="C18" s="21">
        <f>C14+C15*$G$2+C16*$G$2^2+C17*$G$2^3</f>
        <v>11.828101017987265</v>
      </c>
      <c r="D18" s="21">
        <f t="shared" ref="D18:J18" si="9">D14+D15*$G$2+D16*$G$2^2+D17*$G$2^3</f>
        <v>16.477108752994429</v>
      </c>
      <c r="E18" s="21">
        <f t="shared" si="9"/>
        <v>21.844072001629758</v>
      </c>
      <c r="F18" s="21">
        <f t="shared" si="9"/>
        <v>22.101642339325632</v>
      </c>
      <c r="G18" s="21">
        <f t="shared" si="9"/>
        <v>26.477739534500476</v>
      </c>
      <c r="H18" s="21">
        <f t="shared" si="9"/>
        <v>26.866156592356475</v>
      </c>
      <c r="I18" s="21">
        <f t="shared" si="9"/>
        <v>32.002301466829444</v>
      </c>
      <c r="J18" s="21">
        <f t="shared" si="9"/>
        <v>37.133998918117761</v>
      </c>
    </row>
    <row r="20" spans="1:10" x14ac:dyDescent="0.25">
      <c r="A20" t="s">
        <v>0</v>
      </c>
      <c r="B20" s="4" t="s">
        <v>28</v>
      </c>
      <c r="C20" s="4" t="s">
        <v>29</v>
      </c>
      <c r="D20" s="4" t="s">
        <v>30</v>
      </c>
      <c r="E20" s="4" t="s">
        <v>31</v>
      </c>
      <c r="F20" s="4" t="s">
        <v>32</v>
      </c>
      <c r="G20" s="4" t="s">
        <v>33</v>
      </c>
      <c r="H20" s="4" t="s">
        <v>34</v>
      </c>
      <c r="I20" s="4" t="s">
        <v>35</v>
      </c>
      <c r="J20" s="4" t="s">
        <v>36</v>
      </c>
    </row>
    <row r="21" spans="1:10" x14ac:dyDescent="0.25">
      <c r="B21" s="4">
        <v>-82.45</v>
      </c>
      <c r="C21" s="4">
        <v>32.28</v>
      </c>
      <c r="D21" s="4">
        <v>96.75</v>
      </c>
      <c r="E21" s="4">
        <v>134.9</v>
      </c>
      <c r="F21" s="4">
        <v>152</v>
      </c>
      <c r="G21" s="4">
        <v>187.2</v>
      </c>
      <c r="H21" s="4">
        <v>196.5</v>
      </c>
      <c r="I21" s="4">
        <v>234.7</v>
      </c>
      <c r="J21" s="4">
        <v>267</v>
      </c>
    </row>
    <row r="23" spans="1:10" x14ac:dyDescent="0.25">
      <c r="A23" t="s">
        <v>127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$G$2/(B21+273.15)</f>
        <v>1.4493969585736759</v>
      </c>
      <c r="C24" s="4">
        <f t="shared" ref="C24:I24" si="10">$G$2/(C21+273.15)</f>
        <v>0.90495367187244224</v>
      </c>
      <c r="D24" s="4">
        <f t="shared" si="10"/>
        <v>0.74722898080562317</v>
      </c>
      <c r="E24" s="4">
        <f t="shared" si="10"/>
        <v>0.6773679696115672</v>
      </c>
      <c r="F24" s="4">
        <f t="shared" si="10"/>
        <v>0.65012348582853108</v>
      </c>
      <c r="G24" s="4">
        <f t="shared" si="10"/>
        <v>0.60041272944498747</v>
      </c>
      <c r="H24" s="4">
        <f t="shared" si="10"/>
        <v>0.58852336846587883</v>
      </c>
      <c r="I24" s="4">
        <f t="shared" si="10"/>
        <v>0.54425519346263662</v>
      </c>
      <c r="J24" s="4">
        <f>$G$2/(J21+273.15)</f>
        <v>0.51170971026566692</v>
      </c>
    </row>
    <row r="26" spans="1:10" x14ac:dyDescent="0.25">
      <c r="A26" t="s">
        <v>128</v>
      </c>
      <c r="B26" s="4" t="s">
        <v>28</v>
      </c>
      <c r="C26" s="4" t="s">
        <v>29</v>
      </c>
      <c r="D26" s="4" t="s">
        <v>30</v>
      </c>
      <c r="E26" s="4" t="s">
        <v>31</v>
      </c>
      <c r="F26" s="4" t="s">
        <v>32</v>
      </c>
      <c r="G26" s="4" t="s">
        <v>33</v>
      </c>
      <c r="H26" s="4" t="s">
        <v>34</v>
      </c>
      <c r="I26" s="4" t="s">
        <v>35</v>
      </c>
      <c r="J26" s="4" t="s">
        <v>36</v>
      </c>
    </row>
    <row r="27" spans="1:10" x14ac:dyDescent="0.25">
      <c r="B27" s="4">
        <f>$A$5+($B$5+$C$5*B10)*B24+($D$5+$E$5*B10)*B24^5+$F$5*B10^2/B24^2+$G$5*B10/B24^3+$H$5/B24^5+B11*($A$7+$B$7*B24^2+$C$7*B24^3)+B11^2*($D$7+$E$7*B24^2)+B18</f>
        <v>121.12309293498258</v>
      </c>
      <c r="C27" s="4">
        <f t="shared" ref="C27:J27" si="11">$A$5+($B$5+$C$5*C10)*C24+($D$5+$E$5*C10)*C24^5+$F$5*C10^2/C24^2+$G$5*C10/C24^3+$H$5/C24^5+C11*($A$7+$B$7*C24^2+$C$7*C24^3)+C11^2*($D$7+$E$7*C24^2)+C18</f>
        <v>24.76622175270159</v>
      </c>
      <c r="D27" s="4">
        <f t="shared" si="11"/>
        <v>25.982252670735448</v>
      </c>
      <c r="E27" s="4">
        <f t="shared" si="11"/>
        <v>31.203940023897154</v>
      </c>
      <c r="F27" s="4">
        <f t="shared" si="11"/>
        <v>31.936463607127195</v>
      </c>
      <c r="G27" s="4">
        <f t="shared" si="11"/>
        <v>36.851623836525249</v>
      </c>
      <c r="H27" s="4">
        <f t="shared" si="11"/>
        <v>38.126362791969896</v>
      </c>
      <c r="I27" s="4">
        <f t="shared" si="11"/>
        <v>44.851999480573973</v>
      </c>
      <c r="J27" s="4">
        <f t="shared" si="11"/>
        <v>51.813594100442018</v>
      </c>
    </row>
    <row r="29" spans="1:10" x14ac:dyDescent="0.25">
      <c r="A29" t="s">
        <v>141</v>
      </c>
    </row>
    <row r="30" spans="1:10" x14ac:dyDescent="0.25">
      <c r="A30" t="s">
        <v>142</v>
      </c>
      <c r="B30" s="4" t="s">
        <v>28</v>
      </c>
      <c r="C30" s="4" t="s">
        <v>29</v>
      </c>
      <c r="D30" s="4" t="s">
        <v>30</v>
      </c>
      <c r="E30" s="4" t="s">
        <v>31</v>
      </c>
      <c r="F30" s="4" t="s">
        <v>32</v>
      </c>
      <c r="G30" s="4" t="s">
        <v>33</v>
      </c>
      <c r="H30" s="4" t="s">
        <v>34</v>
      </c>
      <c r="I30" s="4" t="s">
        <v>35</v>
      </c>
      <c r="J30" s="4" t="s">
        <v>36</v>
      </c>
    </row>
    <row r="31" spans="1:10" x14ac:dyDescent="0.25">
      <c r="B31" s="14">
        <f t="shared" ref="B31:J31" si="12">B14*($H$2-$G$2)+B15/2*($H$2^2-$G$2^2)+B16/3*($H$2^3-$G$2^3)+B17/4*($H$2^4-$G$2^4)</f>
        <v>-1119.2474057899331</v>
      </c>
      <c r="C31" s="14">
        <f t="shared" si="12"/>
        <v>-1416.092582165089</v>
      </c>
      <c r="D31" s="14">
        <f t="shared" si="12"/>
        <v>-1875.0852470576233</v>
      </c>
      <c r="E31" s="14">
        <f t="shared" si="12"/>
        <v>-2520.5101526345597</v>
      </c>
      <c r="F31" s="14">
        <f t="shared" si="12"/>
        <v>-2634.4231886136663</v>
      </c>
      <c r="G31" s="14">
        <f t="shared" si="12"/>
        <v>-2992.0330786503673</v>
      </c>
      <c r="H31" s="14">
        <f t="shared" si="12"/>
        <v>-3091.3351114492179</v>
      </c>
      <c r="I31" s="14">
        <f t="shared" si="12"/>
        <v>-3683.196278300612</v>
      </c>
      <c r="J31" s="14">
        <f t="shared" si="12"/>
        <v>-4274.8755218142178</v>
      </c>
    </row>
    <row r="32" spans="1:10" x14ac:dyDescent="0.25">
      <c r="A32" t="s">
        <v>37</v>
      </c>
      <c r="B32">
        <v>1119.28570741012</v>
      </c>
      <c r="C32">
        <v>1416.16278089411</v>
      </c>
      <c r="D32">
        <v>1875.1905599634099</v>
      </c>
      <c r="E32">
        <v>2520.6470984595599</v>
      </c>
      <c r="F32">
        <v>2634.5551108722402</v>
      </c>
      <c r="G32">
        <v>2992.20397995343</v>
      </c>
      <c r="H32">
        <v>3091.5043850107199</v>
      </c>
      <c r="I32">
        <v>3683.39788801437</v>
      </c>
      <c r="J32">
        <v>4275.1094112822902</v>
      </c>
    </row>
    <row r="33" spans="1:10" x14ac:dyDescent="0.25">
      <c r="A33" t="s">
        <v>144</v>
      </c>
      <c r="B33" s="4" t="s">
        <v>28</v>
      </c>
      <c r="C33" s="4" t="s">
        <v>29</v>
      </c>
      <c r="D33" s="4" t="s">
        <v>30</v>
      </c>
      <c r="E33" s="4" t="s">
        <v>31</v>
      </c>
      <c r="F33" s="4" t="s">
        <v>32</v>
      </c>
      <c r="G33" s="4" t="s">
        <v>33</v>
      </c>
      <c r="H33" s="4" t="s">
        <v>34</v>
      </c>
      <c r="I33" s="4" t="s">
        <v>35</v>
      </c>
      <c r="J33" s="4" t="s">
        <v>36</v>
      </c>
    </row>
    <row r="34" spans="1:10" x14ac:dyDescent="0.25">
      <c r="B34">
        <f>$A$5*($H$2-$G$2)+($B$5+$C$5*B10)*($H$2^2-$G$2^2)/(2*(B21+273.15))</f>
        <v>327.40466138343686</v>
      </c>
    </row>
    <row r="35" spans="1:10" x14ac:dyDescent="0.25">
      <c r="B35">
        <f>($D$5+$E$5*B10)*($H$2^6-$G$2^6)/(6*(B21+273.15)^5)</f>
        <v>-5480.2455299920912</v>
      </c>
    </row>
    <row r="36" spans="1:10" x14ac:dyDescent="0.25">
      <c r="B36">
        <f>(-$F$5*B10^2*(B21+273.15)^2)/($H$2-$G$2)</f>
        <v>-4.3763712863349147</v>
      </c>
    </row>
    <row r="37" spans="1:10" x14ac:dyDescent="0.25">
      <c r="B37">
        <f>(-$G$5*B10*(B21+273.15)^3)/(2*($H$2^2-$G$2^2))</f>
        <v>14.092706919534441</v>
      </c>
    </row>
    <row r="38" spans="1:10" x14ac:dyDescent="0.25">
      <c r="B38">
        <f>(-$H$5*(B21+273.15)^5)/(4*($H$2^4-$G$2^4))</f>
        <v>-0.48638961847704842</v>
      </c>
    </row>
    <row r="39" spans="1:10" x14ac:dyDescent="0.25">
      <c r="B39">
        <f>B11*($A$7*(H2-G2)+$B$7*($H$2^3-$G$2^3)/(3*(B21+273.15)^2)+$C$7*($H$2^6-$G$2^6)/(6*(B21+273.15)^5))</f>
        <v>0</v>
      </c>
    </row>
    <row r="40" spans="1:10" x14ac:dyDescent="0.25">
      <c r="B40">
        <f>$B$11^2*($D$7*($H$2-$G$2)+$E$7*($H$2^3-$G$2^3)/(3*(B21+273.15)^2))</f>
        <v>0</v>
      </c>
    </row>
    <row r="41" spans="1:10" x14ac:dyDescent="0.25">
      <c r="B41">
        <f>SUM(B34:B40)</f>
        <v>-5143.6109225939317</v>
      </c>
    </row>
    <row r="42" spans="1:10" x14ac:dyDescent="0.25">
      <c r="B42" s="14">
        <f>B41+B32</f>
        <v>-4024.3252151838115</v>
      </c>
      <c r="C42" s="14"/>
      <c r="D42" s="14"/>
      <c r="E42" s="14"/>
      <c r="F42" s="14"/>
      <c r="G42" s="14"/>
      <c r="H42" s="14"/>
      <c r="I42" s="14"/>
      <c r="J42" s="14"/>
    </row>
    <row r="44" spans="1:10" x14ac:dyDescent="0.25">
      <c r="A44" t="s">
        <v>145</v>
      </c>
      <c r="B44" s="4" t="s">
        <v>28</v>
      </c>
      <c r="C44" s="4" t="s">
        <v>29</v>
      </c>
      <c r="D44" s="4" t="s">
        <v>30</v>
      </c>
      <c r="E44" s="4" t="s">
        <v>31</v>
      </c>
      <c r="F44" s="4" t="s">
        <v>32</v>
      </c>
      <c r="G44" s="4" t="s">
        <v>33</v>
      </c>
      <c r="H44" s="4" t="s">
        <v>34</v>
      </c>
      <c r="I44" s="4" t="s">
        <v>35</v>
      </c>
      <c r="J44" s="4" t="s">
        <v>36</v>
      </c>
    </row>
    <row r="45" spans="1:10" x14ac:dyDescent="0.25">
      <c r="B45">
        <v>120.085588172078</v>
      </c>
      <c r="C45">
        <v>198.90170864760901</v>
      </c>
      <c r="D45">
        <v>246.24078802764399</v>
      </c>
      <c r="E45">
        <v>278.68424512445898</v>
      </c>
      <c r="F45">
        <v>290.37435673177202</v>
      </c>
      <c r="G45">
        <v>322.58300520479702</v>
      </c>
      <c r="H45">
        <v>326.98824383318401</v>
      </c>
      <c r="I45">
        <v>363.69247443974001</v>
      </c>
      <c r="J45">
        <v>394.89293284714199</v>
      </c>
    </row>
    <row r="47" spans="1:10" x14ac:dyDescent="0.25">
      <c r="A47" t="s">
        <v>146</v>
      </c>
      <c r="B47">
        <v>276.40884744035799</v>
      </c>
    </row>
    <row r="49" spans="1:10" x14ac:dyDescent="0.25">
      <c r="A49" t="s">
        <v>147</v>
      </c>
      <c r="B49" s="4" t="s">
        <v>28</v>
      </c>
      <c r="C49" s="4" t="s">
        <v>29</v>
      </c>
      <c r="D49" s="4" t="s">
        <v>30</v>
      </c>
      <c r="E49" s="4" t="s">
        <v>31</v>
      </c>
      <c r="F49" s="4" t="s">
        <v>32</v>
      </c>
      <c r="G49" s="4" t="s">
        <v>33</v>
      </c>
      <c r="H49" s="4" t="s">
        <v>34</v>
      </c>
      <c r="I49" s="4" t="s">
        <v>35</v>
      </c>
      <c r="J49" s="4" t="s">
        <v>36</v>
      </c>
    </row>
    <row r="50" spans="1:10" x14ac:dyDescent="0.25">
      <c r="B50" s="25">
        <f>($D$5+$E$5*B10)*($B$47^6-B45^6)/(6*(B21+273.15)^5)</f>
        <v>5481.2949013674133</v>
      </c>
      <c r="C50" s="25">
        <f>($D$5+$E$5*C10)*($B$47^6-C45^6)/(6*(C21+273.15)^5)</f>
        <v>435.66663049389348</v>
      </c>
      <c r="D50" s="25">
        <f t="shared" ref="D50:J50" si="13">($D$5+$E$5*D10)*($B$47^6-D45^6)/(6*(D21+273.15)^5)</f>
        <v>94.263922753231213</v>
      </c>
      <c r="E50" s="25">
        <f t="shared" si="13"/>
        <v>-5.6775883252021471</v>
      </c>
      <c r="F50" s="25">
        <f t="shared" si="13"/>
        <v>-31.5721049116963</v>
      </c>
      <c r="G50" s="25">
        <f t="shared" si="13"/>
        <v>-92.015291634302415</v>
      </c>
      <c r="H50" s="25">
        <f t="shared" si="13"/>
        <v>-94.576931228666936</v>
      </c>
      <c r="I50" s="25">
        <f t="shared" si="13"/>
        <v>-150.41664050654785</v>
      </c>
      <c r="J50" s="25">
        <f t="shared" si="13"/>
        <v>-192.99342498255692</v>
      </c>
    </row>
    <row r="52" spans="1:10" x14ac:dyDescent="0.25">
      <c r="B52">
        <v>5481.2949013674497</v>
      </c>
      <c r="C52">
        <v>435.666630493897</v>
      </c>
      <c r="D52">
        <v>94.263922753231896</v>
      </c>
      <c r="E52">
        <v>-5.6775883252022101</v>
      </c>
      <c r="F52">
        <v>-31.572104911696801</v>
      </c>
      <c r="G52">
        <v>-92.015291634301406</v>
      </c>
      <c r="H52">
        <v>-94.576931228667306</v>
      </c>
      <c r="I52">
        <v>-150.41664050654799</v>
      </c>
      <c r="J52">
        <v>-192.993424982558</v>
      </c>
    </row>
    <row r="53" spans="1:10" x14ac:dyDescent="0.25">
      <c r="B53" s="14">
        <f t="shared" ref="B53:J53" si="14">B50-B52</f>
        <v>-3.637978807091713E-11</v>
      </c>
      <c r="C53" s="14">
        <f t="shared" si="14"/>
        <v>-3.5242919693700969E-12</v>
      </c>
      <c r="D53" s="14">
        <f t="shared" si="14"/>
        <v>-6.8212102632969618E-13</v>
      </c>
      <c r="E53" s="14">
        <f t="shared" si="14"/>
        <v>6.3060667798708891E-14</v>
      </c>
      <c r="F53" s="14">
        <f t="shared" si="14"/>
        <v>5.0093262871087063E-13</v>
      </c>
      <c r="G53" s="14">
        <f t="shared" si="14"/>
        <v>-1.0089706847793423E-12</v>
      </c>
      <c r="H53" s="14">
        <f t="shared" si="14"/>
        <v>3.694822225952521E-13</v>
      </c>
      <c r="I53" s="14">
        <f t="shared" si="14"/>
        <v>0</v>
      </c>
      <c r="J53" s="14">
        <f t="shared" si="14"/>
        <v>1.0800249583553523E-12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U28"/>
  <sheetViews>
    <sheetView workbookViewId="0">
      <selection activeCell="B12" sqref="B12:J12"/>
    </sheetView>
  </sheetViews>
  <sheetFormatPr defaultRowHeight="15" x14ac:dyDescent="0.25"/>
  <cols>
    <col min="1" max="1" width="38.7109375" bestFit="1" customWidth="1"/>
  </cols>
  <sheetData>
    <row r="1" spans="1:21" x14ac:dyDescent="0.25">
      <c r="A1" t="s">
        <v>129</v>
      </c>
      <c r="F1" t="s">
        <v>101</v>
      </c>
      <c r="G1">
        <v>298</v>
      </c>
      <c r="H1" t="s">
        <v>175</v>
      </c>
      <c r="I1">
        <v>200000</v>
      </c>
      <c r="K1">
        <f>101325</f>
        <v>101325</v>
      </c>
    </row>
    <row r="3" spans="1:21" x14ac:dyDescent="0.25">
      <c r="A3" t="s">
        <v>130</v>
      </c>
      <c r="B3">
        <v>1.9870000000000001</v>
      </c>
      <c r="C3" t="s">
        <v>131</v>
      </c>
    </row>
    <row r="5" spans="1:21" x14ac:dyDescent="0.25">
      <c r="A5" t="s">
        <v>132</v>
      </c>
      <c r="B5" s="4" t="s">
        <v>28</v>
      </c>
      <c r="C5" s="4" t="s">
        <v>29</v>
      </c>
      <c r="D5" s="4" t="s">
        <v>30</v>
      </c>
      <c r="E5" s="4" t="s">
        <v>31</v>
      </c>
      <c r="F5" s="4" t="s">
        <v>32</v>
      </c>
      <c r="G5" s="4" t="s">
        <v>33</v>
      </c>
      <c r="H5" s="4" t="s">
        <v>34</v>
      </c>
      <c r="I5" s="4" t="s">
        <v>35</v>
      </c>
      <c r="J5" s="4" t="s">
        <v>36</v>
      </c>
    </row>
    <row r="6" spans="1:21" x14ac:dyDescent="0.25">
      <c r="B6" s="4">
        <v>-82.45</v>
      </c>
      <c r="C6" s="4">
        <v>32.28</v>
      </c>
      <c r="D6" s="4">
        <v>96.75</v>
      </c>
      <c r="E6" s="4">
        <v>134.9</v>
      </c>
      <c r="F6" s="4">
        <v>152</v>
      </c>
      <c r="G6" s="4">
        <v>187.2</v>
      </c>
      <c r="H6" s="4">
        <v>196.5</v>
      </c>
      <c r="I6" s="4">
        <v>234.7</v>
      </c>
      <c r="J6" s="4">
        <v>267</v>
      </c>
    </row>
    <row r="8" spans="1:21" x14ac:dyDescent="0.25">
      <c r="A8" t="s">
        <v>133</v>
      </c>
      <c r="B8" s="4" t="s">
        <v>28</v>
      </c>
      <c r="C8" s="4" t="s">
        <v>29</v>
      </c>
      <c r="D8" s="4" t="s">
        <v>30</v>
      </c>
      <c r="E8" s="4" t="s">
        <v>31</v>
      </c>
      <c r="F8" s="4" t="s">
        <v>32</v>
      </c>
      <c r="G8" s="4" t="s">
        <v>33</v>
      </c>
      <c r="H8" s="4" t="s">
        <v>34</v>
      </c>
      <c r="I8" s="4" t="s">
        <v>35</v>
      </c>
      <c r="J8" s="4" t="s">
        <v>36</v>
      </c>
    </row>
    <row r="9" spans="1:21" x14ac:dyDescent="0.25">
      <c r="B9" s="4">
        <v>4641</v>
      </c>
      <c r="C9" s="4">
        <v>4484</v>
      </c>
      <c r="D9" s="4">
        <v>4257</v>
      </c>
      <c r="E9" s="4">
        <v>3648</v>
      </c>
      <c r="F9" s="4">
        <v>3797</v>
      </c>
      <c r="G9" s="4">
        <v>3375</v>
      </c>
      <c r="H9" s="4">
        <v>3334</v>
      </c>
      <c r="I9" s="4">
        <v>3032</v>
      </c>
      <c r="J9" s="4">
        <v>2737</v>
      </c>
    </row>
    <row r="11" spans="1:21" x14ac:dyDescent="0.25">
      <c r="A11" t="s">
        <v>134</v>
      </c>
      <c r="B11" s="4" t="s">
        <v>28</v>
      </c>
      <c r="C11" s="4" t="s">
        <v>29</v>
      </c>
      <c r="D11" s="4" t="s">
        <v>30</v>
      </c>
      <c r="E11" s="4" t="s">
        <v>31</v>
      </c>
      <c r="F11" s="4" t="s">
        <v>32</v>
      </c>
      <c r="G11" s="4" t="s">
        <v>33</v>
      </c>
      <c r="H11" s="4" t="s">
        <v>34</v>
      </c>
      <c r="I11" s="4" t="s">
        <v>35</v>
      </c>
      <c r="J11" s="4" t="s">
        <v>36</v>
      </c>
      <c r="M11" t="s">
        <v>77</v>
      </c>
      <c r="N11" t="s">
        <v>76</v>
      </c>
      <c r="O11" t="s">
        <v>138</v>
      </c>
    </row>
    <row r="12" spans="1:21" x14ac:dyDescent="0.25">
      <c r="B12" s="4">
        <v>-161.52500000000001</v>
      </c>
      <c r="C12" s="4">
        <v>-88.599996948242193</v>
      </c>
      <c r="D12" s="4">
        <v>-42.101995849609402</v>
      </c>
      <c r="E12" s="4">
        <v>-11.7299865722656</v>
      </c>
      <c r="F12" s="4">
        <v>-0.50198974609372704</v>
      </c>
      <c r="G12" s="4">
        <v>27.878015136718801</v>
      </c>
      <c r="H12" s="4">
        <v>36.059014892578098</v>
      </c>
      <c r="I12" s="4">
        <v>68.730004882812494</v>
      </c>
      <c r="J12" s="4">
        <v>98.429010009765605</v>
      </c>
      <c r="M12" t="str">
        <f>CONCATENATE($M$11,B12,N11)</f>
        <v>(-161.525,</v>
      </c>
      <c r="N12" t="str">
        <f>CONCATENATE(C12,$N$11)</f>
        <v>-88.5999969482422,</v>
      </c>
      <c r="O12" t="str">
        <f t="shared" ref="O12:S12" si="0">CONCATENATE(D12,$N$11)</f>
        <v>-42.1019958496094,</v>
      </c>
      <c r="P12" t="str">
        <f t="shared" si="0"/>
        <v>-11.7299865722656,</v>
      </c>
      <c r="Q12" t="str">
        <f t="shared" si="0"/>
        <v>-0.501989746093727,</v>
      </c>
      <c r="R12" t="str">
        <f t="shared" si="0"/>
        <v>27.8780151367188,</v>
      </c>
      <c r="S12" t="str">
        <f t="shared" si="0"/>
        <v>36.0590148925781,</v>
      </c>
      <c r="T12" t="str">
        <f>CONCATENATE(I12,$N$11)</f>
        <v>68.7300048828125,</v>
      </c>
      <c r="U12" t="str">
        <f>CONCATENATE(J12,$O$11)</f>
        <v>98.4290100097656);</v>
      </c>
    </row>
    <row r="14" spans="1:21" x14ac:dyDescent="0.25">
      <c r="A14" s="22" t="s">
        <v>135</v>
      </c>
      <c r="B14" s="4" t="s">
        <v>28</v>
      </c>
      <c r="C14" s="4" t="s">
        <v>29</v>
      </c>
      <c r="D14" s="4" t="s">
        <v>30</v>
      </c>
      <c r="E14" s="4" t="s">
        <v>31</v>
      </c>
      <c r="F14" s="4" t="s">
        <v>32</v>
      </c>
      <c r="G14" s="4" t="s">
        <v>33</v>
      </c>
      <c r="H14" s="4" t="s">
        <v>34</v>
      </c>
      <c r="I14" s="4" t="s">
        <v>35</v>
      </c>
      <c r="J14" s="4" t="s">
        <v>36</v>
      </c>
    </row>
    <row r="15" spans="1:21" x14ac:dyDescent="0.25">
      <c r="A15" s="24" t="s">
        <v>136</v>
      </c>
      <c r="B15" s="4">
        <f>$B$3*(B6+273.15)*(B12+273.15)/(B6+273.15)*((3.978*(B12+273.15)/(B6+273.15)-3.938+1.555*LN(B9/101.325))/(1.07-(B12+273.15)/(B6+273.15)))</f>
        <v>1984.9570129601557</v>
      </c>
      <c r="C15" s="4">
        <f t="shared" ref="C15:J15" si="1">$B$3*(C6+273.15)*(C12+273.15)/(C6+273.15)*((3.978*(C12+273.15)/(C6+273.15)-3.938+1.555*LN(C9/101.325))/(1.07-(C12+273.15)/(C6+273.15)))</f>
        <v>3431.827333936305</v>
      </c>
      <c r="D15" s="4">
        <f t="shared" si="1"/>
        <v>4493.5633343356158</v>
      </c>
      <c r="E15" s="4">
        <f t="shared" si="1"/>
        <v>5060.8490051711269</v>
      </c>
      <c r="F15" s="4">
        <f t="shared" si="1"/>
        <v>5368.0025622524481</v>
      </c>
      <c r="G15" s="4">
        <f t="shared" si="1"/>
        <v>5915.1802313216895</v>
      </c>
      <c r="H15" s="4">
        <f t="shared" si="1"/>
        <v>6140.1036477159223</v>
      </c>
      <c r="I15" s="4">
        <f t="shared" si="1"/>
        <v>6890.3169759232387</v>
      </c>
      <c r="J15" s="4">
        <f t="shared" si="1"/>
        <v>7583.1659973287997</v>
      </c>
    </row>
    <row r="17" spans="1:10" x14ac:dyDescent="0.25">
      <c r="A17" s="22" t="s">
        <v>137</v>
      </c>
      <c r="B17" s="4" t="s">
        <v>28</v>
      </c>
      <c r="C17" s="4" t="s">
        <v>29</v>
      </c>
      <c r="D17" s="4" t="s">
        <v>30</v>
      </c>
      <c r="E17" s="4" t="s">
        <v>31</v>
      </c>
      <c r="F17" s="4" t="s">
        <v>32</v>
      </c>
      <c r="G17" s="4" t="s">
        <v>33</v>
      </c>
      <c r="H17" s="4" t="s">
        <v>34</v>
      </c>
      <c r="I17" s="4" t="s">
        <v>35</v>
      </c>
      <c r="J17" s="4" t="s">
        <v>36</v>
      </c>
    </row>
    <row r="18" spans="1:10" x14ac:dyDescent="0.25">
      <c r="A18" s="24" t="s">
        <v>136</v>
      </c>
      <c r="B18" s="4">
        <f>1.093*$B$3*(B6+273.15)*(LN(B9/101.325)-1)/(0.93-(B12+273.15)/(B6+273.15))*(B12+273.15)/(B6+273.15)</f>
        <v>1986.6063002137369</v>
      </c>
      <c r="C18" s="4">
        <f t="shared" ref="C18:J18" si="2">1.093*$B$3*(C6+273.15)*(LN(C9/101.325)-1)/(0.93-(C12+273.15)/(C6+273.15))*(C12+273.15)/(C6+273.15)</f>
        <v>3432.5402518963665</v>
      </c>
      <c r="D18" s="4">
        <f t="shared" si="2"/>
        <v>4498.990826421049</v>
      </c>
      <c r="E18" s="4">
        <f t="shared" si="2"/>
        <v>5069.5461178738005</v>
      </c>
      <c r="F18" s="4">
        <f t="shared" si="2"/>
        <v>5381.1401586989414</v>
      </c>
      <c r="G18" s="4">
        <f t="shared" si="2"/>
        <v>5933.6996714675515</v>
      </c>
      <c r="H18" s="4">
        <f t="shared" si="2"/>
        <v>6165.0587190871756</v>
      </c>
      <c r="I18" s="4">
        <f t="shared" si="2"/>
        <v>6935.0124121397257</v>
      </c>
      <c r="J18" s="4">
        <f t="shared" si="2"/>
        <v>7654.7805501988059</v>
      </c>
    </row>
    <row r="21" spans="1:10" x14ac:dyDescent="0.25">
      <c r="A21" t="s">
        <v>173</v>
      </c>
    </row>
    <row r="23" spans="1:10" x14ac:dyDescent="0.25">
      <c r="A23" t="s">
        <v>174</v>
      </c>
      <c r="B23" s="4" t="s">
        <v>28</v>
      </c>
      <c r="C23" s="4" t="s">
        <v>29</v>
      </c>
      <c r="D23" s="4" t="s">
        <v>30</v>
      </c>
      <c r="E23" s="4" t="s">
        <v>31</v>
      </c>
      <c r="F23" s="4" t="s">
        <v>32</v>
      </c>
      <c r="G23" s="4" t="s">
        <v>33</v>
      </c>
      <c r="H23" s="4" t="s">
        <v>34</v>
      </c>
      <c r="I23" s="4" t="s">
        <v>35</v>
      </c>
      <c r="J23" s="4" t="s">
        <v>36</v>
      </c>
    </row>
    <row r="24" spans="1:10" x14ac:dyDescent="0.25">
      <c r="B24" s="4">
        <f>(1/(B12+273.15)-(8.314*LN($I$1/$K$1))/(B18*4.1868))^(-1)</f>
        <v>120.78942450794031</v>
      </c>
      <c r="C24" s="4">
        <f t="shared" ref="C24:J24" si="3">(1/(C12+273.15)-(8.314*LN($I$1/$K$1))/(C18*4.1868))^(-1)</f>
        <v>198.99678437725325</v>
      </c>
      <c r="D24" s="4">
        <f t="shared" si="3"/>
        <v>248.26380130875134</v>
      </c>
      <c r="E24" s="4">
        <f t="shared" si="3"/>
        <v>280.98499801705793</v>
      </c>
      <c r="F24" s="4">
        <f t="shared" si="3"/>
        <v>292.67126812514124</v>
      </c>
      <c r="G24" s="4">
        <f t="shared" si="3"/>
        <v>323.1657566473699</v>
      </c>
      <c r="H24" s="4">
        <f t="shared" si="3"/>
        <v>331.6710508996976</v>
      </c>
      <c r="I24" s="4">
        <f t="shared" si="3"/>
        <v>366.26053874551502</v>
      </c>
      <c r="J24" s="4">
        <f t="shared" si="3"/>
        <v>397.64283896281677</v>
      </c>
    </row>
    <row r="25" spans="1:10" x14ac:dyDescent="0.25">
      <c r="B25">
        <f>B24-273.15</f>
        <v>-152.36057549205967</v>
      </c>
      <c r="C25">
        <f t="shared" ref="C25:J25" si="4">C24-273.15</f>
        <v>-74.153215622746728</v>
      </c>
      <c r="D25">
        <f t="shared" si="4"/>
        <v>-24.886198691248637</v>
      </c>
      <c r="E25">
        <f t="shared" si="4"/>
        <v>7.8349980170579556</v>
      </c>
      <c r="F25">
        <f t="shared" si="4"/>
        <v>19.521268125141262</v>
      </c>
      <c r="G25">
        <f t="shared" si="4"/>
        <v>50.015756647369926</v>
      </c>
      <c r="H25">
        <f t="shared" si="4"/>
        <v>58.521050899697627</v>
      </c>
      <c r="I25">
        <f t="shared" si="4"/>
        <v>93.110538745515044</v>
      </c>
      <c r="J25">
        <f t="shared" si="4"/>
        <v>124.49283896281679</v>
      </c>
    </row>
    <row r="27" spans="1:10" x14ac:dyDescent="0.25">
      <c r="A27" s="22" t="s">
        <v>176</v>
      </c>
      <c r="B27" s="4" t="s">
        <v>28</v>
      </c>
      <c r="C27" s="4" t="s">
        <v>29</v>
      </c>
      <c r="D27" s="4" t="s">
        <v>30</v>
      </c>
      <c r="E27" s="4" t="s">
        <v>31</v>
      </c>
      <c r="F27" s="4" t="s">
        <v>32</v>
      </c>
      <c r="G27" s="4" t="s">
        <v>33</v>
      </c>
      <c r="H27" s="4" t="s">
        <v>34</v>
      </c>
      <c r="I27" s="4" t="s">
        <v>35</v>
      </c>
      <c r="J27" s="4" t="s">
        <v>36</v>
      </c>
    </row>
    <row r="28" spans="1:10" x14ac:dyDescent="0.25">
      <c r="A28" s="24" t="s">
        <v>136</v>
      </c>
      <c r="B28">
        <f>1.093*$B$3*(B6+273.15)*(LN(B9/101.325)-1)/(0.93-(B25+273.15)/(B6+273.15))*(B12+273.15)/(B6+273.15)</f>
        <v>2308.4874236959377</v>
      </c>
      <c r="C28">
        <f t="shared" ref="C28:J28" si="5">1.093*$B$3*(C6+273.15)*(LN(C9/101.325)-1)/(0.93-(C25+273.15)/(C6+273.15))*(C12+273.15)/(C6+273.15)</f>
        <v>4015.5777814098146</v>
      </c>
      <c r="D28">
        <f t="shared" si="5"/>
        <v>5307.9643571128991</v>
      </c>
      <c r="E28">
        <f t="shared" si="5"/>
        <v>6076.4910849489461</v>
      </c>
      <c r="F28">
        <f t="shared" si="5"/>
        <v>6430.1063945095066</v>
      </c>
      <c r="G28">
        <f t="shared" si="5"/>
        <v>7185.2148270206908</v>
      </c>
      <c r="H28">
        <f t="shared" si="5"/>
        <v>7482.6155844378882</v>
      </c>
      <c r="I28">
        <f t="shared" si="5"/>
        <v>8529.4990844486874</v>
      </c>
      <c r="J28">
        <f t="shared" si="5"/>
        <v>9560.4085707778686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15</vt:i4>
      </vt:variant>
    </vt:vector>
  </HeadingPairs>
  <TitlesOfParts>
    <vt:vector size="15" baseType="lpstr">
      <vt:lpstr>Лист1</vt:lpstr>
      <vt:lpstr>Лист2</vt:lpstr>
      <vt:lpstr>проверка</vt:lpstr>
      <vt:lpstr>Лист3</vt:lpstr>
      <vt:lpstr>Метод секущих</vt:lpstr>
      <vt:lpstr>Энтальпия идеал.газа</vt:lpstr>
      <vt:lpstr>Теплоемкость идеал.газа</vt:lpstr>
      <vt:lpstr>метод Лимана-Деннера</vt:lpstr>
      <vt:lpstr>Энтальпия парообразования</vt:lpstr>
      <vt:lpstr>dHf_298</vt:lpstr>
      <vt:lpstr>Проверка энтальпий</vt:lpstr>
      <vt:lpstr>Проверка профили</vt:lpstr>
      <vt:lpstr>Лист4</vt:lpstr>
      <vt:lpstr>Лист5</vt:lpstr>
      <vt:lpstr>Проверка энтальпии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2020-01-25T07:23:54Z</dcterms:modified>
</cp:coreProperties>
</file>