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drawings/drawing4.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C:\Users\gille\Nextcloud\JYT-GGE\01 PEPR Ville Durable\06 PRESENTATIONS PEPR\PRESENTATIONS PPTX\00 CONSTRUCTION-FIGURES-LOGOS\Documents Excels\"/>
    </mc:Choice>
  </mc:AlternateContent>
  <xr:revisionPtr revIDLastSave="0" documentId="13_ncr:1_{11295699-137A-46E1-A797-6B6A4B2B12AD}" xr6:coauthVersionLast="47" xr6:coauthVersionMax="47" xr10:uidLastSave="{00000000-0000-0000-0000-000000000000}"/>
  <bookViews>
    <workbookView xWindow="8" yWindow="0" windowWidth="21585" windowHeight="13403" activeTab="1" xr2:uid="{00000000-000D-0000-FFFF-FFFF00000000}"/>
  </bookViews>
  <sheets>
    <sheet name="Projets Phase 1" sheetId="1" r:id="rId1"/>
    <sheet name="Etablissements" sheetId="8" r:id="rId2"/>
    <sheet name="Villes" sheetId="13" r:id="rId3"/>
    <sheet name="Partenaires" sheetId="3" r:id="rId4"/>
    <sheet name="Labo" sheetId="4" r:id="rId5"/>
    <sheet name="Disciplines" sheetId="11" r:id="rId6"/>
    <sheet name="Domaines scientifiques" sheetId="5" r:id="rId7"/>
    <sheet name="ERC" sheetId="6" r:id="rId8"/>
    <sheet name="Type Laboratoire Lab- Autres" sheetId="7" r:id="rId9"/>
    <sheet name="Porteurs" sheetId="9" r:id="rId10"/>
    <sheet name="Chercheurs impliqués" sheetId="10" r:id="rId11"/>
    <sheet name="Sites" sheetId="12" r:id="rId12"/>
    <sheet name="Defis" sheetId="2" r:id="rId13"/>
  </sheets>
  <definedNames>
    <definedName name="_xlnm._FilterDatabase" localSheetId="12" hidden="1">Defis!$A$1:$A$11</definedName>
    <definedName name="_xlnm._FilterDatabase" localSheetId="5" hidden="1">Disciplines!$A$1:$A$1145</definedName>
    <definedName name="_xlnm._FilterDatabase" localSheetId="6" hidden="1">'Domaines scientifiques'!$A$1:$A$11</definedName>
    <definedName name="_xlnm._FilterDatabase" localSheetId="7" hidden="1">ERC!$E$1:$F$28</definedName>
    <definedName name="_xlnm._FilterDatabase" localSheetId="1" hidden="1">Etablissements!$A$1:$D$69</definedName>
    <definedName name="_xlnm._FilterDatabase" localSheetId="3" hidden="1">Partenaires!$B$1:$B$160</definedName>
    <definedName name="_xlnm._FilterDatabase" localSheetId="11" hidden="1">Sites!$A$1:$A$80</definedName>
    <definedName name="_xlnm._FilterDatabase" localSheetId="8" hidden="1">'Type Laboratoire Lab- Autres'!$A$1:$A$3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7" i="6" l="1"/>
  <c r="D38" i="6"/>
  <c r="D39" i="6"/>
  <c r="D40" i="6"/>
  <c r="D36" i="6"/>
  <c r="D260" i="4"/>
  <c r="D262" i="4" s="1"/>
  <c r="D261" i="4"/>
  <c r="D259" i="4"/>
  <c r="F259" i="4"/>
  <c r="E262" i="4"/>
  <c r="B248" i="4"/>
  <c r="E39" i="6"/>
  <c r="C3" i="6"/>
  <c r="C4" i="6"/>
  <c r="C5" i="6"/>
  <c r="C6" i="6"/>
  <c r="C7" i="6"/>
  <c r="C8" i="6"/>
  <c r="C9" i="6"/>
  <c r="C10" i="6"/>
  <c r="C11" i="6"/>
  <c r="C12" i="6"/>
  <c r="C13" i="6"/>
  <c r="C14" i="6"/>
  <c r="C15" i="6"/>
  <c r="C16" i="6"/>
  <c r="C17" i="6"/>
  <c r="C18" i="6"/>
  <c r="C19" i="6"/>
  <c r="C20" i="6"/>
  <c r="C21" i="6"/>
  <c r="C22" i="6"/>
  <c r="C23" i="6"/>
  <c r="C24" i="6"/>
  <c r="C25" i="6"/>
  <c r="C26" i="6"/>
  <c r="C27" i="6"/>
  <c r="C28" i="6"/>
  <c r="C29" i="6"/>
  <c r="C2" i="6"/>
  <c r="B3" i="6"/>
  <c r="B4" i="6"/>
  <c r="B5" i="6"/>
  <c r="B6" i="6"/>
  <c r="B7" i="6"/>
  <c r="B8" i="6"/>
  <c r="B9" i="6"/>
  <c r="B10" i="6"/>
  <c r="B11" i="6"/>
  <c r="B12" i="6"/>
  <c r="B13" i="6"/>
  <c r="B14" i="6"/>
  <c r="B15" i="6"/>
  <c r="B16" i="6"/>
  <c r="B17" i="6"/>
  <c r="B18" i="6"/>
  <c r="B19" i="6"/>
  <c r="B20" i="6"/>
  <c r="B21" i="6"/>
  <c r="B22" i="6"/>
  <c r="B23" i="6"/>
  <c r="B24" i="6"/>
  <c r="B25" i="6"/>
  <c r="B26" i="6"/>
  <c r="B27" i="6"/>
  <c r="B28" i="6"/>
  <c r="B29" i="6"/>
  <c r="B2" i="6"/>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C33" i="4"/>
  <c r="C34" i="4"/>
  <c r="C35" i="4"/>
  <c r="C36" i="4"/>
  <c r="C37" i="4"/>
  <c r="C38" i="4"/>
  <c r="C39" i="4"/>
  <c r="C40" i="4"/>
  <c r="C41" i="4"/>
  <c r="C42" i="4"/>
  <c r="C43" i="4"/>
  <c r="C44" i="4"/>
  <c r="C45" i="4"/>
  <c r="C46" i="4"/>
  <c r="C47" i="4"/>
  <c r="C48" i="4"/>
  <c r="C49" i="4"/>
  <c r="C50" i="4"/>
  <c r="C51" i="4"/>
  <c r="C52" i="4"/>
  <c r="C53" i="4"/>
  <c r="C54" i="4"/>
  <c r="C55" i="4"/>
  <c r="C56" i="4"/>
  <c r="C57" i="4"/>
  <c r="C58" i="4"/>
  <c r="C59" i="4"/>
  <c r="C60" i="4"/>
  <c r="C61" i="4"/>
  <c r="C62" i="4"/>
  <c r="C63" i="4"/>
  <c r="C64" i="4"/>
  <c r="C65" i="4"/>
  <c r="C66" i="4"/>
  <c r="C67" i="4"/>
  <c r="C68" i="4"/>
  <c r="C69" i="4"/>
  <c r="C70" i="4"/>
  <c r="C71" i="4"/>
  <c r="C72" i="4"/>
  <c r="C73" i="4"/>
  <c r="C74" i="4"/>
  <c r="C75" i="4"/>
  <c r="C76" i="4"/>
  <c r="C77" i="4"/>
  <c r="C78" i="4"/>
  <c r="C79" i="4"/>
  <c r="C80" i="4"/>
  <c r="C81" i="4"/>
  <c r="C82" i="4"/>
  <c r="C83" i="4"/>
  <c r="C84" i="4"/>
  <c r="C85" i="4"/>
  <c r="C86" i="4"/>
  <c r="C87" i="4"/>
  <c r="C88" i="4"/>
  <c r="C89" i="4"/>
  <c r="C90" i="4"/>
  <c r="C91" i="4"/>
  <c r="C92" i="4"/>
  <c r="C93" i="4"/>
  <c r="C94" i="4"/>
  <c r="C95" i="4"/>
  <c r="C96" i="4"/>
  <c r="C97" i="4"/>
  <c r="C98" i="4"/>
  <c r="C99" i="4"/>
  <c r="C100" i="4"/>
  <c r="C101" i="4"/>
  <c r="C102" i="4"/>
  <c r="C103" i="4"/>
  <c r="C104" i="4"/>
  <c r="C105" i="4"/>
  <c r="C106" i="4"/>
  <c r="C107" i="4"/>
  <c r="C108" i="4"/>
  <c r="C109" i="4"/>
  <c r="C110" i="4"/>
  <c r="C111" i="4"/>
  <c r="C112" i="4"/>
  <c r="C113" i="4"/>
  <c r="C114" i="4"/>
  <c r="C115" i="4"/>
  <c r="C116" i="4"/>
  <c r="C117" i="4"/>
  <c r="C118" i="4"/>
  <c r="C119" i="4"/>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51" i="4"/>
  <c r="C152" i="4"/>
  <c r="C153" i="4"/>
  <c r="C154" i="4"/>
  <c r="C155" i="4"/>
  <c r="C156" i="4"/>
  <c r="C157" i="4"/>
  <c r="C158" i="4"/>
  <c r="C159" i="4"/>
  <c r="C160" i="4"/>
  <c r="C161" i="4"/>
  <c r="C162" i="4"/>
  <c r="C163" i="4"/>
  <c r="C164" i="4"/>
  <c r="C165" i="4"/>
  <c r="C166" i="4"/>
  <c r="C167" i="4"/>
  <c r="C168" i="4"/>
  <c r="C169" i="4"/>
  <c r="C170" i="4"/>
  <c r="C171" i="4"/>
  <c r="C172" i="4"/>
  <c r="C173" i="4"/>
  <c r="C174" i="4"/>
  <c r="C175" i="4"/>
  <c r="C176" i="4"/>
  <c r="C177" i="4"/>
  <c r="C178" i="4"/>
  <c r="C179" i="4"/>
  <c r="C180" i="4"/>
  <c r="C181" i="4"/>
  <c r="C182" i="4"/>
  <c r="C183" i="4"/>
  <c r="C184" i="4"/>
  <c r="C185" i="4"/>
  <c r="C186" i="4"/>
  <c r="C187" i="4"/>
  <c r="C188" i="4"/>
  <c r="C189" i="4"/>
  <c r="C190" i="4"/>
  <c r="C191" i="4"/>
  <c r="C192" i="4"/>
  <c r="C193" i="4"/>
  <c r="C194" i="4"/>
  <c r="C195" i="4"/>
  <c r="C196" i="4"/>
  <c r="C197" i="4"/>
  <c r="C198" i="4"/>
  <c r="C199" i="4"/>
  <c r="C200" i="4"/>
  <c r="C201" i="4"/>
  <c r="C202" i="4"/>
  <c r="C203" i="4"/>
  <c r="C204" i="4"/>
  <c r="C205" i="4"/>
  <c r="C206" i="4"/>
  <c r="C207" i="4"/>
  <c r="C208" i="4"/>
  <c r="C209" i="4"/>
  <c r="C210" i="4"/>
  <c r="C211" i="4"/>
  <c r="C212" i="4"/>
  <c r="C213" i="4"/>
  <c r="C214" i="4"/>
  <c r="C215" i="4"/>
  <c r="C216" i="4"/>
  <c r="C217" i="4"/>
  <c r="C218" i="4"/>
  <c r="C219" i="4"/>
  <c r="C220" i="4"/>
  <c r="C221" i="4"/>
  <c r="C222" i="4"/>
  <c r="C223" i="4"/>
  <c r="C224" i="4"/>
  <c r="C225" i="4"/>
  <c r="C226" i="4"/>
  <c r="C227" i="4"/>
  <c r="C228" i="4"/>
  <c r="C229" i="4"/>
  <c r="C230" i="4"/>
  <c r="C231" i="4"/>
  <c r="C232" i="4"/>
  <c r="C233" i="4"/>
  <c r="C234" i="4"/>
  <c r="C235" i="4"/>
  <c r="C236" i="4"/>
  <c r="C237" i="4"/>
  <c r="C238" i="4"/>
  <c r="C239" i="4"/>
  <c r="C240" i="4"/>
  <c r="C241" i="4"/>
  <c r="C242" i="4"/>
  <c r="C243" i="4"/>
  <c r="C244" i="4"/>
  <c r="C245" i="4"/>
  <c r="C246" i="4"/>
  <c r="C247" i="4"/>
  <c r="C248" i="4"/>
  <c r="B3" i="4"/>
  <c r="B4" i="4"/>
  <c r="B5" i="4"/>
  <c r="B6" i="4"/>
  <c r="B7" i="4"/>
  <c r="B8" i="4"/>
  <c r="B9" i="4"/>
  <c r="B10" i="4"/>
  <c r="B11" i="4"/>
  <c r="B12" i="4"/>
  <c r="B13" i="4"/>
  <c r="B14" i="4"/>
  <c r="B15" i="4"/>
  <c r="B16" i="4"/>
  <c r="B17" i="4"/>
  <c r="B18" i="4"/>
  <c r="B19" i="4"/>
  <c r="B20" i="4"/>
  <c r="B21" i="4"/>
  <c r="B22" i="4"/>
  <c r="B23" i="4"/>
  <c r="B24" i="4"/>
  <c r="B25" i="4"/>
  <c r="B26" i="4"/>
  <c r="B27" i="4"/>
  <c r="B28" i="4"/>
  <c r="B29" i="4"/>
  <c r="B30" i="4"/>
  <c r="B31" i="4"/>
  <c r="B32" i="4"/>
  <c r="B33" i="4"/>
  <c r="B34" i="4"/>
  <c r="B35" i="4"/>
  <c r="B36" i="4"/>
  <c r="B37" i="4"/>
  <c r="B38" i="4"/>
  <c r="B39" i="4"/>
  <c r="B40" i="4"/>
  <c r="B41" i="4"/>
  <c r="B42" i="4"/>
  <c r="B43" i="4"/>
  <c r="B44" i="4"/>
  <c r="B45" i="4"/>
  <c r="B46" i="4"/>
  <c r="B47" i="4"/>
  <c r="B48" i="4"/>
  <c r="B49" i="4"/>
  <c r="B50" i="4"/>
  <c r="B51" i="4"/>
  <c r="B52" i="4"/>
  <c r="B53" i="4"/>
  <c r="B54" i="4"/>
  <c r="B55" i="4"/>
  <c r="B56" i="4"/>
  <c r="B57" i="4"/>
  <c r="B58" i="4"/>
  <c r="B59" i="4"/>
  <c r="B60" i="4"/>
  <c r="B61" i="4"/>
  <c r="B62" i="4"/>
  <c r="B63" i="4"/>
  <c r="B64" i="4"/>
  <c r="B65" i="4"/>
  <c r="B66" i="4"/>
  <c r="B67" i="4"/>
  <c r="B68" i="4"/>
  <c r="B69" i="4"/>
  <c r="B70" i="4"/>
  <c r="B71" i="4"/>
  <c r="B72" i="4"/>
  <c r="B73" i="4"/>
  <c r="B74" i="4"/>
  <c r="B75" i="4"/>
  <c r="B76" i="4"/>
  <c r="B77" i="4"/>
  <c r="B78" i="4"/>
  <c r="B79" i="4"/>
  <c r="B80" i="4"/>
  <c r="B81" i="4"/>
  <c r="B82" i="4"/>
  <c r="B83" i="4"/>
  <c r="B84" i="4"/>
  <c r="B85" i="4"/>
  <c r="B86" i="4"/>
  <c r="B87" i="4"/>
  <c r="B88" i="4"/>
  <c r="B89" i="4"/>
  <c r="B90" i="4"/>
  <c r="B91" i="4"/>
  <c r="B92" i="4"/>
  <c r="B93" i="4"/>
  <c r="B94" i="4"/>
  <c r="B95" i="4"/>
  <c r="B96" i="4"/>
  <c r="B97" i="4"/>
  <c r="B98" i="4"/>
  <c r="B99" i="4"/>
  <c r="B100" i="4"/>
  <c r="B101" i="4"/>
  <c r="B102" i="4"/>
  <c r="B103" i="4"/>
  <c r="B104" i="4"/>
  <c r="B105" i="4"/>
  <c r="B106" i="4"/>
  <c r="B107" i="4"/>
  <c r="B108" i="4"/>
  <c r="B109" i="4"/>
  <c r="B110" i="4"/>
  <c r="B111" i="4"/>
  <c r="B112" i="4"/>
  <c r="B113" i="4"/>
  <c r="B114" i="4"/>
  <c r="B115" i="4"/>
  <c r="B116" i="4"/>
  <c r="B117" i="4"/>
  <c r="B118" i="4"/>
  <c r="B119" i="4"/>
  <c r="B120" i="4"/>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51" i="4"/>
  <c r="B152" i="4"/>
  <c r="B153" i="4"/>
  <c r="B154" i="4"/>
  <c r="B155" i="4"/>
  <c r="B156" i="4"/>
  <c r="B157" i="4"/>
  <c r="B158" i="4"/>
  <c r="B159" i="4"/>
  <c r="B160" i="4"/>
  <c r="B161" i="4"/>
  <c r="B162" i="4"/>
  <c r="B163" i="4"/>
  <c r="B164" i="4"/>
  <c r="B165" i="4"/>
  <c r="B166" i="4"/>
  <c r="B167" i="4"/>
  <c r="B168" i="4"/>
  <c r="B169" i="4"/>
  <c r="B170" i="4"/>
  <c r="B171" i="4"/>
  <c r="B172" i="4"/>
  <c r="B173" i="4"/>
  <c r="B174" i="4"/>
  <c r="B175" i="4"/>
  <c r="B176" i="4"/>
  <c r="B177" i="4"/>
  <c r="B178" i="4"/>
  <c r="B179" i="4"/>
  <c r="B180" i="4"/>
  <c r="B181" i="4"/>
  <c r="B182" i="4"/>
  <c r="B183" i="4"/>
  <c r="B184" i="4"/>
  <c r="B185" i="4"/>
  <c r="B186" i="4"/>
  <c r="B187" i="4"/>
  <c r="B188" i="4"/>
  <c r="B189" i="4"/>
  <c r="B190" i="4"/>
  <c r="B191" i="4"/>
  <c r="B192" i="4"/>
  <c r="B193" i="4"/>
  <c r="B194" i="4"/>
  <c r="B195" i="4"/>
  <c r="B196" i="4"/>
  <c r="B197" i="4"/>
  <c r="B198" i="4"/>
  <c r="B199" i="4"/>
  <c r="B200" i="4"/>
  <c r="B201" i="4"/>
  <c r="B202" i="4"/>
  <c r="B203" i="4"/>
  <c r="B204" i="4"/>
  <c r="B205" i="4"/>
  <c r="B206" i="4"/>
  <c r="B207" i="4"/>
  <c r="B208" i="4"/>
  <c r="B209" i="4"/>
  <c r="B210" i="4"/>
  <c r="B211" i="4"/>
  <c r="B212" i="4"/>
  <c r="B213" i="4"/>
  <c r="B214" i="4"/>
  <c r="B215" i="4"/>
  <c r="B216" i="4"/>
  <c r="B217" i="4"/>
  <c r="B218" i="4"/>
  <c r="B219" i="4"/>
  <c r="B220" i="4"/>
  <c r="B221" i="4"/>
  <c r="B222" i="4"/>
  <c r="B223" i="4"/>
  <c r="B224" i="4"/>
  <c r="B225" i="4"/>
  <c r="B226" i="4"/>
  <c r="B227" i="4"/>
  <c r="B228" i="4"/>
  <c r="B229" i="4"/>
  <c r="B230" i="4"/>
  <c r="B231" i="4"/>
  <c r="B232" i="4"/>
  <c r="B233" i="4"/>
  <c r="B234" i="4"/>
  <c r="B235" i="4"/>
  <c r="B236" i="4"/>
  <c r="B237" i="4"/>
  <c r="B238" i="4"/>
  <c r="B239" i="4"/>
  <c r="B240" i="4"/>
  <c r="B241" i="4"/>
  <c r="B242" i="4"/>
  <c r="B243" i="4"/>
  <c r="B244" i="4"/>
  <c r="B245" i="4"/>
  <c r="B246" i="4"/>
  <c r="B247" i="4"/>
  <c r="B2" i="4"/>
  <c r="B2" i="3"/>
  <c r="B3" i="3"/>
  <c r="B4" i="3"/>
  <c r="B5" i="3"/>
  <c r="B6" i="3"/>
  <c r="B7" i="3"/>
  <c r="B8" i="3"/>
  <c r="B9" i="3"/>
  <c r="B10" i="3"/>
  <c r="B11" i="3"/>
  <c r="B12" i="3"/>
  <c r="B13" i="3"/>
  <c r="B14" i="3"/>
  <c r="B15"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3" i="13"/>
  <c r="B4" i="13"/>
  <c r="B5" i="13"/>
  <c r="B6" i="13"/>
  <c r="B7" i="13"/>
  <c r="B8" i="13"/>
  <c r="B9" i="13"/>
  <c r="B10" i="13"/>
  <c r="B11" i="13"/>
  <c r="B12" i="13"/>
  <c r="B13" i="13"/>
  <c r="B14" i="13"/>
  <c r="B15" i="13"/>
  <c r="B16" i="13"/>
  <c r="B17" i="13"/>
  <c r="B18" i="13"/>
  <c r="B19" i="13"/>
  <c r="B20" i="13"/>
  <c r="B21" i="13"/>
  <c r="B22" i="13"/>
  <c r="B23" i="13"/>
  <c r="B24" i="13"/>
  <c r="B25" i="13"/>
  <c r="B26" i="13"/>
  <c r="B27" i="13"/>
  <c r="B28" i="13"/>
  <c r="B29" i="13"/>
  <c r="B2" i="13"/>
  <c r="C3" i="8"/>
  <c r="C4" i="8"/>
  <c r="C5" i="8"/>
  <c r="C6" i="8"/>
  <c r="C7" i="8"/>
  <c r="C8" i="8"/>
  <c r="C9" i="8"/>
  <c r="C10" i="8"/>
  <c r="C11" i="8"/>
  <c r="C12" i="8"/>
  <c r="C13" i="8"/>
  <c r="C14" i="8"/>
  <c r="C15" i="8"/>
  <c r="C16" i="8"/>
  <c r="C17" i="8"/>
  <c r="C18" i="8"/>
  <c r="C19" i="8"/>
  <c r="C20" i="8"/>
  <c r="C21" i="8"/>
  <c r="C22" i="8"/>
  <c r="C23" i="8"/>
  <c r="C24" i="8"/>
  <c r="C25" i="8"/>
  <c r="C26" i="8"/>
  <c r="C27" i="8"/>
  <c r="C28" i="8"/>
  <c r="C29" i="8"/>
  <c r="C30" i="8"/>
  <c r="C31" i="8"/>
  <c r="C32" i="8"/>
  <c r="C33" i="8"/>
  <c r="C34" i="8"/>
  <c r="C35" i="8"/>
  <c r="C36" i="8"/>
  <c r="C37" i="8"/>
  <c r="C38" i="8"/>
  <c r="C39" i="8"/>
  <c r="C40" i="8"/>
  <c r="C41" i="8"/>
  <c r="C42" i="8"/>
  <c r="C43" i="8"/>
  <c r="C44" i="8"/>
  <c r="C45" i="8"/>
  <c r="C46" i="8"/>
  <c r="C47" i="8"/>
  <c r="C48" i="8"/>
  <c r="C49" i="8"/>
  <c r="C50" i="8"/>
  <c r="C51" i="8"/>
  <c r="C52" i="8"/>
  <c r="C53" i="8"/>
  <c r="C54" i="8"/>
  <c r="C55" i="8"/>
  <c r="C56" i="8"/>
  <c r="C57" i="8"/>
  <c r="C58" i="8"/>
  <c r="C59" i="8"/>
  <c r="C60" i="8"/>
  <c r="C61" i="8"/>
  <c r="C62" i="8"/>
  <c r="C63" i="8"/>
  <c r="C64" i="8"/>
  <c r="C65" i="8"/>
  <c r="C66" i="8"/>
  <c r="C67" i="8"/>
  <c r="C68" i="8"/>
  <c r="C69" i="8"/>
  <c r="C2" i="8"/>
  <c r="B3" i="8"/>
  <c r="B4" i="8"/>
  <c r="B5" i="8"/>
  <c r="B6" i="8"/>
  <c r="B7" i="8"/>
  <c r="B8" i="8"/>
  <c r="B9" i="8"/>
  <c r="B10" i="8"/>
  <c r="B11" i="8"/>
  <c r="B12" i="8"/>
  <c r="B13" i="8"/>
  <c r="B14" i="8"/>
  <c r="B15" i="8"/>
  <c r="B16" i="8"/>
  <c r="B17" i="8"/>
  <c r="B18" i="8"/>
  <c r="B19" i="8"/>
  <c r="B20" i="8"/>
  <c r="B21" i="8"/>
  <c r="B22" i="8"/>
  <c r="B23" i="8"/>
  <c r="B24" i="8"/>
  <c r="B25" i="8"/>
  <c r="B26" i="8"/>
  <c r="B27" i="8"/>
  <c r="B28" i="8"/>
  <c r="B29" i="8"/>
  <c r="B30" i="8"/>
  <c r="B31" i="8"/>
  <c r="B32" i="8"/>
  <c r="B33" i="8"/>
  <c r="B34" i="8"/>
  <c r="B35" i="8"/>
  <c r="B36" i="8"/>
  <c r="B37" i="8"/>
  <c r="B38" i="8"/>
  <c r="B39" i="8"/>
  <c r="B40" i="8"/>
  <c r="B41" i="8"/>
  <c r="B42" i="8"/>
  <c r="B43" i="8"/>
  <c r="B44" i="8"/>
  <c r="B45" i="8"/>
  <c r="B46" i="8"/>
  <c r="B47" i="8"/>
  <c r="B48" i="8"/>
  <c r="B49" i="8"/>
  <c r="B50" i="8"/>
  <c r="B51" i="8"/>
  <c r="B52" i="8"/>
  <c r="B53" i="8"/>
  <c r="B54" i="8"/>
  <c r="B55" i="8"/>
  <c r="B56" i="8"/>
  <c r="B57" i="8"/>
  <c r="B58" i="8"/>
  <c r="B59" i="8"/>
  <c r="B60" i="8"/>
  <c r="B61" i="8"/>
  <c r="B62" i="8"/>
  <c r="B63" i="8"/>
  <c r="B64" i="8"/>
  <c r="B65" i="8"/>
  <c r="B66" i="8"/>
  <c r="B67" i="8"/>
  <c r="B68" i="8"/>
  <c r="B69" i="8"/>
  <c r="B2" i="8"/>
  <c r="B253" i="4" l="1"/>
  <c r="B70" i="8"/>
  <c r="G73" i="8" s="1"/>
  <c r="E38" i="6"/>
  <c r="E37" i="6"/>
  <c r="C31" i="6"/>
  <c r="E36" i="6"/>
  <c r="E40" i="6" s="1"/>
  <c r="G159" i="3"/>
  <c r="G158" i="3"/>
  <c r="C70" i="8"/>
  <c r="D3" i="8"/>
  <c r="D62" i="8"/>
  <c r="D57" i="8"/>
  <c r="D49" i="8"/>
  <c r="D44" i="8"/>
  <c r="D32" i="8"/>
  <c r="D58" i="8"/>
  <c r="D50" i="8"/>
  <c r="D45" i="8"/>
  <c r="D39" i="8"/>
  <c r="D28" i="8"/>
  <c r="D24" i="8"/>
  <c r="D20" i="8"/>
  <c r="D8" i="8"/>
  <c r="D14" i="8"/>
  <c r="D48" i="8"/>
  <c r="D38" i="8"/>
  <c r="D7" i="8"/>
  <c r="D2" i="8"/>
  <c r="D55" i="8"/>
  <c r="D31" i="8"/>
  <c r="D6" i="8"/>
  <c r="D69" i="8"/>
  <c r="D68" i="8"/>
  <c r="D60" i="8"/>
  <c r="D54" i="8"/>
  <c r="D47" i="8"/>
  <c r="D43" i="8"/>
  <c r="D34" i="8"/>
  <c r="D27" i="8"/>
  <c r="D19" i="8"/>
  <c r="D13" i="8"/>
  <c r="D5" i="8"/>
  <c r="D67" i="8"/>
  <c r="D64" i="8"/>
  <c r="D59" i="8"/>
  <c r="D53" i="8"/>
  <c r="D42" i="8"/>
  <c r="D36" i="8"/>
  <c r="D30" i="8"/>
  <c r="D26" i="8"/>
  <c r="D23" i="8"/>
  <c r="D18" i="8"/>
  <c r="D15" i="8"/>
  <c r="D12" i="8"/>
  <c r="D65" i="8"/>
  <c r="D10" i="8"/>
  <c r="D56" i="8"/>
  <c r="D61" i="8"/>
  <c r="D35" i="8"/>
  <c r="D25" i="8"/>
  <c r="D66" i="8"/>
  <c r="D51" i="8"/>
  <c r="D37" i="8"/>
  <c r="D16" i="8"/>
  <c r="D11" i="8"/>
  <c r="D9" i="8"/>
  <c r="D4" i="8"/>
  <c r="D52" i="8"/>
  <c r="D41" i="8"/>
  <c r="D29" i="8"/>
  <c r="D22" i="8"/>
  <c r="D17" i="8"/>
  <c r="D63" i="8"/>
  <c r="D46" i="8"/>
  <c r="D40" i="8"/>
  <c r="D21" i="8"/>
  <c r="D33" i="8"/>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A102" i="4"/>
  <c r="A103" i="4"/>
  <c r="A104" i="4"/>
  <c r="A105" i="4"/>
  <c r="A106" i="4"/>
  <c r="A107" i="4"/>
  <c r="A108" i="4"/>
  <c r="A109" i="4"/>
  <c r="A110" i="4"/>
  <c r="A111" i="4"/>
  <c r="A112" i="4"/>
  <c r="A113" i="4"/>
  <c r="A114" i="4"/>
  <c r="A115" i="4"/>
  <c r="A116" i="4"/>
  <c r="A117" i="4"/>
  <c r="A118" i="4"/>
  <c r="A119" i="4"/>
  <c r="A120" i="4"/>
  <c r="A121" i="4"/>
  <c r="A122" i="4"/>
  <c r="A123" i="4"/>
  <c r="A124" i="4"/>
  <c r="A125" i="4"/>
  <c r="A126" i="4"/>
  <c r="A127" i="4"/>
  <c r="A128" i="4"/>
  <c r="A129" i="4"/>
  <c r="A130" i="4"/>
  <c r="A131" i="4"/>
  <c r="A132" i="4"/>
  <c r="A133" i="4"/>
  <c r="A134" i="4"/>
  <c r="A135" i="4"/>
  <c r="A136" i="4"/>
  <c r="A137" i="4"/>
  <c r="A138" i="4"/>
  <c r="A139" i="4"/>
  <c r="A140" i="4"/>
  <c r="A141" i="4"/>
  <c r="A142" i="4"/>
  <c r="A143" i="4"/>
  <c r="A144" i="4"/>
  <c r="A145" i="4"/>
  <c r="A146" i="4"/>
  <c r="A147" i="4"/>
  <c r="A148" i="4"/>
  <c r="A149" i="4"/>
  <c r="A150" i="4"/>
  <c r="A151" i="4"/>
  <c r="A152" i="4"/>
  <c r="A153" i="4"/>
  <c r="A154" i="4"/>
  <c r="A155" i="4"/>
  <c r="A156" i="4"/>
  <c r="A157" i="4"/>
  <c r="A158" i="4"/>
  <c r="A159" i="4"/>
  <c r="A160" i="4"/>
  <c r="A161" i="4"/>
  <c r="A162" i="4"/>
  <c r="A163" i="4"/>
  <c r="A164" i="4"/>
  <c r="A165" i="4"/>
  <c r="A166" i="4"/>
  <c r="A167" i="4"/>
  <c r="A168" i="4"/>
  <c r="A169" i="4"/>
  <c r="A170" i="4"/>
  <c r="A171" i="4"/>
  <c r="A172" i="4"/>
  <c r="A173" i="4"/>
  <c r="A174" i="4"/>
  <c r="A175" i="4"/>
  <c r="A176" i="4"/>
  <c r="A177" i="4"/>
  <c r="A178" i="4"/>
  <c r="A179" i="4"/>
  <c r="A180" i="4"/>
  <c r="A181" i="4"/>
  <c r="A182" i="4"/>
  <c r="A183" i="4"/>
  <c r="A184" i="4"/>
  <c r="A185" i="4"/>
  <c r="A186" i="4"/>
  <c r="A187" i="4"/>
  <c r="A188" i="4"/>
  <c r="A189" i="4"/>
  <c r="A190" i="4"/>
  <c r="A191" i="4"/>
  <c r="A192" i="4"/>
  <c r="A193" i="4"/>
  <c r="A194" i="4"/>
  <c r="A195" i="4"/>
  <c r="A196" i="4"/>
  <c r="A197" i="4"/>
  <c r="A198" i="4"/>
  <c r="A199" i="4"/>
  <c r="A200" i="4"/>
  <c r="A201" i="4"/>
  <c r="A202" i="4"/>
  <c r="A203" i="4"/>
  <c r="A204" i="4"/>
  <c r="A205" i="4"/>
  <c r="A206" i="4"/>
  <c r="A207" i="4"/>
  <c r="A208" i="4"/>
  <c r="A209" i="4"/>
  <c r="A210" i="4"/>
  <c r="A211" i="4"/>
  <c r="A212" i="4"/>
  <c r="A213" i="4"/>
  <c r="A214" i="4"/>
  <c r="A215" i="4"/>
  <c r="A216" i="4"/>
  <c r="A217" i="4"/>
  <c r="A218" i="4"/>
  <c r="A219" i="4"/>
  <c r="A220" i="4"/>
  <c r="A221" i="4"/>
  <c r="A222" i="4"/>
  <c r="A223" i="4"/>
  <c r="A224" i="4"/>
  <c r="A225" i="4"/>
  <c r="A226" i="4"/>
  <c r="A227" i="4"/>
  <c r="A228" i="4"/>
  <c r="A229" i="4"/>
  <c r="A230" i="4"/>
  <c r="A231" i="4"/>
  <c r="A232" i="4"/>
  <c r="A233" i="4"/>
  <c r="A234" i="4"/>
  <c r="A235" i="4"/>
  <c r="A236" i="4"/>
  <c r="A237" i="4"/>
  <c r="A238" i="4"/>
  <c r="A239" i="4"/>
  <c r="A240" i="4"/>
  <c r="A241" i="4"/>
  <c r="A242" i="4"/>
  <c r="A243" i="4"/>
  <c r="A244" i="4"/>
  <c r="A245" i="4"/>
  <c r="A246" i="4"/>
  <c r="A247" i="4"/>
  <c r="A248" i="4"/>
  <c r="A2" i="4"/>
  <c r="C2" i="4"/>
  <c r="B38" i="11"/>
  <c r="B37" i="11"/>
  <c r="B36" i="11"/>
  <c r="B35" i="11"/>
  <c r="B34" i="11"/>
  <c r="B33" i="11"/>
  <c r="B32" i="11"/>
  <c r="B31" i="11"/>
  <c r="B30"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2" i="11"/>
  <c r="A77" i="9"/>
  <c r="A76" i="9"/>
  <c r="B76" i="9" s="1"/>
  <c r="A75" i="9"/>
  <c r="B75" i="9" s="1"/>
  <c r="A74" i="9"/>
  <c r="B74" i="9" s="1"/>
  <c r="A73" i="9"/>
  <c r="B73" i="9" s="1"/>
  <c r="A72" i="9"/>
  <c r="B72" i="9" s="1"/>
  <c r="A71" i="9"/>
  <c r="B71" i="9" s="1"/>
  <c r="A70" i="9"/>
  <c r="B70" i="9" s="1"/>
  <c r="A69" i="9"/>
  <c r="B69" i="9" s="1"/>
  <c r="A68" i="9"/>
  <c r="B68" i="9" s="1"/>
  <c r="A67" i="9"/>
  <c r="B67" i="9" s="1"/>
  <c r="A66" i="9"/>
  <c r="B66" i="9" s="1"/>
  <c r="A65" i="9"/>
  <c r="B65" i="9" s="1"/>
  <c r="A64" i="9"/>
  <c r="B64" i="9" s="1"/>
  <c r="A63" i="9"/>
  <c r="B63" i="9" s="1"/>
  <c r="A62" i="9"/>
  <c r="B62" i="9" s="1"/>
  <c r="A61" i="9"/>
  <c r="B61" i="9" s="1"/>
  <c r="A60" i="9"/>
  <c r="B60" i="9" s="1"/>
  <c r="A59" i="9"/>
  <c r="B59" i="9" s="1"/>
  <c r="A58" i="9"/>
  <c r="B58" i="9" s="1"/>
  <c r="A57" i="9"/>
  <c r="B57" i="9" s="1"/>
  <c r="A56" i="9"/>
  <c r="B56" i="9" s="1"/>
  <c r="A55" i="9"/>
  <c r="B55" i="9" s="1"/>
  <c r="A54" i="9"/>
  <c r="B54" i="9" s="1"/>
  <c r="A53" i="9"/>
  <c r="B53" i="9" s="1"/>
  <c r="A52" i="9"/>
  <c r="B52" i="9" s="1"/>
  <c r="A51" i="9"/>
  <c r="B51" i="9" s="1"/>
  <c r="A50" i="9"/>
  <c r="B50" i="9" s="1"/>
  <c r="A49" i="9"/>
  <c r="B49" i="9" s="1"/>
  <c r="A48" i="9"/>
  <c r="B48" i="9" s="1"/>
  <c r="A47" i="9"/>
  <c r="B47" i="9" s="1"/>
  <c r="A46" i="9"/>
  <c r="B46" i="9" s="1"/>
  <c r="A45" i="9"/>
  <c r="B45" i="9" s="1"/>
  <c r="A44" i="9"/>
  <c r="B44" i="9" s="1"/>
  <c r="A43" i="9"/>
  <c r="B43" i="9" s="1"/>
  <c r="A42" i="9"/>
  <c r="B42" i="9" s="1"/>
  <c r="A41" i="9"/>
  <c r="B41" i="9" s="1"/>
  <c r="A40" i="9"/>
  <c r="B40" i="9" s="1"/>
  <c r="A39" i="9"/>
  <c r="B39" i="9" s="1"/>
  <c r="A38" i="9"/>
  <c r="B38" i="9" s="1"/>
  <c r="A37" i="9"/>
  <c r="B37" i="9" s="1"/>
  <c r="A36" i="9"/>
  <c r="B36" i="9" s="1"/>
  <c r="A35" i="9"/>
  <c r="B35" i="9" s="1"/>
  <c r="A34" i="9"/>
  <c r="B34" i="9" s="1"/>
  <c r="A33" i="9"/>
  <c r="B33" i="9" s="1"/>
  <c r="A32" i="9"/>
  <c r="B32" i="9" s="1"/>
  <c r="A31" i="9"/>
  <c r="B31" i="9" s="1"/>
  <c r="A30" i="9"/>
  <c r="B30" i="9" s="1"/>
  <c r="A29" i="9"/>
  <c r="B29" i="9" s="1"/>
  <c r="A28" i="9"/>
  <c r="B28" i="9" s="1"/>
  <c r="A27" i="9"/>
  <c r="B27" i="9" s="1"/>
  <c r="A26" i="9"/>
  <c r="B26" i="9" s="1"/>
  <c r="A25" i="9"/>
  <c r="B25" i="9" s="1"/>
  <c r="A24" i="9"/>
  <c r="B24" i="9" s="1"/>
  <c r="A23" i="9"/>
  <c r="B23" i="9" s="1"/>
  <c r="A22" i="9"/>
  <c r="B22" i="9" s="1"/>
  <c r="A21" i="9"/>
  <c r="B21" i="9" s="1"/>
  <c r="A20" i="9"/>
  <c r="B20" i="9" s="1"/>
  <c r="A19" i="9"/>
  <c r="B19" i="9" s="1"/>
  <c r="A18" i="9"/>
  <c r="B18" i="9" s="1"/>
  <c r="A17" i="9"/>
  <c r="B17" i="9" s="1"/>
  <c r="A16" i="9"/>
  <c r="B16" i="9" s="1"/>
  <c r="A15" i="9"/>
  <c r="B15" i="9" s="1"/>
  <c r="A14" i="9"/>
  <c r="B14" i="9" s="1"/>
  <c r="A13" i="9"/>
  <c r="B13" i="9" s="1"/>
  <c r="A12" i="9"/>
  <c r="B12" i="9" s="1"/>
  <c r="A11" i="9"/>
  <c r="B11" i="9" s="1"/>
  <c r="A10" i="9"/>
  <c r="B10" i="9" s="1"/>
  <c r="A9" i="9"/>
  <c r="B9" i="9" s="1"/>
  <c r="A8" i="9"/>
  <c r="B8" i="9" s="1"/>
  <c r="A7" i="9"/>
  <c r="B7" i="9" s="1"/>
  <c r="A6" i="9"/>
  <c r="B6" i="9" s="1"/>
  <c r="A5" i="9"/>
  <c r="B5" i="9" s="1"/>
  <c r="A4" i="9"/>
  <c r="B4" i="9" s="1"/>
  <c r="A3" i="9"/>
  <c r="B3" i="9" s="1"/>
  <c r="A2" i="9"/>
  <c r="B2" i="9" s="1"/>
  <c r="A1" i="9"/>
  <c r="B1" i="9" s="1"/>
  <c r="B3" i="7"/>
  <c r="B2" i="7"/>
  <c r="C12" i="5"/>
  <c r="B12" i="5"/>
  <c r="C11" i="5"/>
  <c r="B11" i="5"/>
  <c r="C10" i="5"/>
  <c r="B10" i="5"/>
  <c r="C9" i="5"/>
  <c r="B9" i="5"/>
  <c r="C8" i="5"/>
  <c r="B8" i="5"/>
  <c r="C7" i="5"/>
  <c r="B7" i="5"/>
  <c r="C6" i="5"/>
  <c r="B6" i="5"/>
  <c r="C5" i="5"/>
  <c r="B5" i="5"/>
  <c r="C4" i="5"/>
  <c r="B4" i="5"/>
  <c r="C3" i="5"/>
  <c r="B3" i="5"/>
  <c r="C2" i="5"/>
  <c r="B2" i="5"/>
  <c r="D256" i="4" l="1"/>
  <c r="D255" i="4"/>
  <c r="G70" i="8"/>
  <c r="D70" i="8"/>
  <c r="G72" i="8"/>
  <c r="G71" i="8"/>
  <c r="D3" i="5"/>
  <c r="D6" i="5"/>
  <c r="D10" i="5"/>
  <c r="D7" i="5"/>
  <c r="D11" i="5"/>
  <c r="D2" i="5"/>
  <c r="D4" i="5"/>
  <c r="D8" i="5"/>
  <c r="D9" i="5"/>
  <c r="D5" i="5"/>
  <c r="D12" i="5"/>
  <c r="E261" i="4"/>
  <c r="E260" i="4"/>
  <c r="E259" i="4"/>
</calcChain>
</file>

<file path=xl/sharedStrings.xml><?xml version="1.0" encoding="utf-8"?>
<sst xmlns="http://schemas.openxmlformats.org/spreadsheetml/2006/main" count="5918" uniqueCount="2665">
  <si>
    <t>Acronyme</t>
  </si>
  <si>
    <t>changements à préciser depuis le 16-17 octobre 2023</t>
  </si>
  <si>
    <t>NOM et prénom</t>
  </si>
  <si>
    <t>Etablissement du porteur</t>
  </si>
  <si>
    <t>Laboratoire du porteur</t>
  </si>
  <si>
    <t>Etablissement 2</t>
  </si>
  <si>
    <t>Etablissement 3</t>
  </si>
  <si>
    <t>Etablissement 4</t>
  </si>
  <si>
    <t>Etablissement 5</t>
  </si>
  <si>
    <t>Etablissement 6</t>
  </si>
  <si>
    <t>Etablissement 7</t>
  </si>
  <si>
    <t>Etablissement 8</t>
  </si>
  <si>
    <t>Etablissement 9</t>
  </si>
  <si>
    <t>Etablissement 10</t>
  </si>
  <si>
    <t>Etablissement 11</t>
  </si>
  <si>
    <t>Partenaire 1</t>
  </si>
  <si>
    <t>Partenaire 3</t>
  </si>
  <si>
    <t>Partenaire 4</t>
  </si>
  <si>
    <t>Partenaire 5</t>
  </si>
  <si>
    <t>Partenaire 6</t>
  </si>
  <si>
    <t>Partenaire 7</t>
  </si>
  <si>
    <t>Partenaire 8</t>
  </si>
  <si>
    <t>Partenaire 9</t>
  </si>
  <si>
    <t>Partenaire 10</t>
  </si>
  <si>
    <t>Partenaire 11</t>
  </si>
  <si>
    <t>Partenaire 12</t>
  </si>
  <si>
    <t>Labo 2</t>
  </si>
  <si>
    <t>Labo 3</t>
  </si>
  <si>
    <t>Labo 4</t>
  </si>
  <si>
    <t>Labo 5</t>
  </si>
  <si>
    <t>Labo 6</t>
  </si>
  <si>
    <t>Labo 7</t>
  </si>
  <si>
    <t>Labo 8</t>
  </si>
  <si>
    <t>Labo 9</t>
  </si>
  <si>
    <t>Labo 10</t>
  </si>
  <si>
    <t>Labo 11</t>
  </si>
  <si>
    <t>Labo 12</t>
  </si>
  <si>
    <t>Labo 13</t>
  </si>
  <si>
    <t>Labo 14</t>
  </si>
  <si>
    <t>Labo 15</t>
  </si>
  <si>
    <t>Labo 16</t>
  </si>
  <si>
    <t>Labo 17</t>
  </si>
  <si>
    <t>Labo 18</t>
  </si>
  <si>
    <t>Labo 19</t>
  </si>
  <si>
    <t>Labo 20</t>
  </si>
  <si>
    <t>Labo 21</t>
  </si>
  <si>
    <t>Labo 22</t>
  </si>
  <si>
    <t>discipline 1</t>
  </si>
  <si>
    <t>discipline 2</t>
  </si>
  <si>
    <t>discipline 3</t>
  </si>
  <si>
    <t>discipline 4</t>
  </si>
  <si>
    <t>discipline 5</t>
  </si>
  <si>
    <t>discipline 6</t>
  </si>
  <si>
    <t>discipline 7</t>
  </si>
  <si>
    <t>discipline 8</t>
  </si>
  <si>
    <t>discipline 9</t>
  </si>
  <si>
    <t>discipline 10</t>
  </si>
  <si>
    <t>discipline 11</t>
  </si>
  <si>
    <t>Mot clef 1</t>
  </si>
  <si>
    <t>Mot clef 2</t>
  </si>
  <si>
    <t>Mot clef 3</t>
  </si>
  <si>
    <t>Mot clef 4</t>
  </si>
  <si>
    <t>Mot clef 5</t>
  </si>
  <si>
    <t>Mot clef 6</t>
  </si>
  <si>
    <t>Mot clef 7</t>
  </si>
  <si>
    <t>Mot clef 8</t>
  </si>
  <si>
    <t>Mot clef 9</t>
  </si>
  <si>
    <t>Mot clef 10</t>
  </si>
  <si>
    <t>Mot clef 11</t>
  </si>
  <si>
    <t>Mot clef 12</t>
  </si>
  <si>
    <t>Mot clef 13</t>
  </si>
  <si>
    <t>site 1</t>
  </si>
  <si>
    <t>site 2</t>
  </si>
  <si>
    <t>site 3</t>
  </si>
  <si>
    <t>site 4</t>
  </si>
  <si>
    <t>site 5</t>
  </si>
  <si>
    <t>site 6</t>
  </si>
  <si>
    <t>site 7</t>
  </si>
  <si>
    <t>site 8</t>
  </si>
  <si>
    <t>site 9</t>
  </si>
  <si>
    <t>site 10</t>
  </si>
  <si>
    <t>site 11</t>
  </si>
  <si>
    <t>nom 2</t>
  </si>
  <si>
    <t>nom 3</t>
  </si>
  <si>
    <t>nom 4</t>
  </si>
  <si>
    <t>nom 5</t>
  </si>
  <si>
    <t>nom 6</t>
  </si>
  <si>
    <t>nom 7</t>
  </si>
  <si>
    <t>nom 8</t>
  </si>
  <si>
    <t>nom 9</t>
  </si>
  <si>
    <t>nom 10</t>
  </si>
  <si>
    <t>nom 11</t>
  </si>
  <si>
    <t>nom 12</t>
  </si>
  <si>
    <t>nom 13</t>
  </si>
  <si>
    <t>nom 14</t>
  </si>
  <si>
    <t>nom 15</t>
  </si>
  <si>
    <t>nom 16</t>
  </si>
  <si>
    <t>nom 17</t>
  </si>
  <si>
    <t>nom 18</t>
  </si>
  <si>
    <t>nom 19</t>
  </si>
  <si>
    <t>nom 20</t>
  </si>
  <si>
    <t>nom 21</t>
  </si>
  <si>
    <t>nom 22</t>
  </si>
  <si>
    <t>nom 23</t>
  </si>
  <si>
    <t>nom 24</t>
  </si>
  <si>
    <t>nom 25</t>
  </si>
  <si>
    <t>nom 26</t>
  </si>
  <si>
    <t>nom 27</t>
  </si>
  <si>
    <t>nom 28</t>
  </si>
  <si>
    <t>nom 29</t>
  </si>
  <si>
    <t>nom 30</t>
  </si>
  <si>
    <t>Defi principal</t>
  </si>
  <si>
    <t>autre défi 1</t>
  </si>
  <si>
    <t>autre défi 2</t>
  </si>
  <si>
    <t>autre défi 3</t>
  </si>
  <si>
    <t>autre défi 4</t>
  </si>
  <si>
    <t>autre défi 5</t>
  </si>
  <si>
    <t>autre défi 6</t>
  </si>
  <si>
    <t>Nom complet</t>
  </si>
  <si>
    <t>Notes</t>
  </si>
  <si>
    <t>ALTERMOB</t>
  </si>
  <si>
    <t>PEGUY Pierre-Yves</t>
  </si>
  <si>
    <t>Université Lumière Lyon 2</t>
  </si>
  <si>
    <t>LAET</t>
  </si>
  <si>
    <t>Economie Gestion Management - G2 05 06</t>
  </si>
  <si>
    <t>Espaces métropolitains</t>
  </si>
  <si>
    <t>Mobilité</t>
  </si>
  <si>
    <t>Décarbonation</t>
  </si>
  <si>
    <t>Emissions</t>
  </si>
  <si>
    <t>ACV</t>
  </si>
  <si>
    <t>Evaluation Environnementale</t>
  </si>
  <si>
    <t>Evaluation économique</t>
  </si>
  <si>
    <t>Coûts d'évitement</t>
  </si>
  <si>
    <t>Aide à la décision publique</t>
  </si>
  <si>
    <t>Lyon Saint Etienne</t>
  </si>
  <si>
    <t>Le changement climatique</t>
  </si>
  <si>
    <t>la préservation de la biodiversité</t>
  </si>
  <si>
    <t>La ville résiliente</t>
  </si>
  <si>
    <t>Evaluation Environnementale des Politiques publiques territoriales de mobilité durable et coûts d'évitement associés</t>
  </si>
  <si>
    <t>AnthroPolUrb</t>
  </si>
  <si>
    <t>DELILE HUGO</t>
  </si>
  <si>
    <t>CNRS</t>
  </si>
  <si>
    <t>ARCHEORIENT</t>
  </si>
  <si>
    <t>ENS-Lyon</t>
  </si>
  <si>
    <t>Aix Marseille Université</t>
  </si>
  <si>
    <t>Université de Montpellier III PV</t>
  </si>
  <si>
    <t>INRAE</t>
  </si>
  <si>
    <t>Univesité Lyon 2</t>
  </si>
  <si>
    <t>Université Toulouse II</t>
  </si>
  <si>
    <t>Ecole Pratique des Hautes Etudes</t>
  </si>
  <si>
    <t>INRAP</t>
  </si>
  <si>
    <t>Bureau d'étude Mosaïque Archéologie</t>
  </si>
  <si>
    <t>Service Archéologie de la vielle de Lyon</t>
  </si>
  <si>
    <t>TRACES</t>
  </si>
  <si>
    <t>Institut National du Patrimoine de Tunisie</t>
  </si>
  <si>
    <t>Histoire - Archéologie - G4 21 22</t>
  </si>
  <si>
    <t>Chimie - G7 31 32 33</t>
  </si>
  <si>
    <t>mécanique, Génie Civil - G9 60</t>
  </si>
  <si>
    <t>ethnologie, préhistoire Anthropologie - G4 20</t>
  </si>
  <si>
    <t>Hydrosystème Fluviaux</t>
  </si>
  <si>
    <t>anthropocène</t>
  </si>
  <si>
    <t>pollution</t>
  </si>
  <si>
    <t>ingénierie et infrastructures hydroliques</t>
  </si>
  <si>
    <t>minerais</t>
  </si>
  <si>
    <t>histoire</t>
  </si>
  <si>
    <t>archéologie</t>
  </si>
  <si>
    <t>ressources naturelles</t>
  </si>
  <si>
    <t>santé humaine et environnementale</t>
  </si>
  <si>
    <t>Anthropo biologie</t>
  </si>
  <si>
    <t>qualité de l'eau</t>
  </si>
  <si>
    <t>Aix Marseille</t>
  </si>
  <si>
    <t>Montpellier</t>
  </si>
  <si>
    <t>Toulouse</t>
  </si>
  <si>
    <t>Paris</t>
  </si>
  <si>
    <t>BARON Sandrine</t>
  </si>
  <si>
    <t>BLICHERT-TOFT Janne</t>
  </si>
  <si>
    <t>LE COZ Jérôme</t>
  </si>
  <si>
    <t>COQUIDÉ Catherine</t>
  </si>
  <si>
    <t>BERGER Jean-François</t>
  </si>
  <si>
    <t>DABRIN Aymeric</t>
  </si>
  <si>
    <t>GRANIER Gaëlle</t>
  </si>
  <si>
    <t>HEIJMANS Marc</t>
  </si>
  <si>
    <t>SANCHEZ Corinne</t>
  </si>
  <si>
    <t>FLAUX Clément</t>
  </si>
  <si>
    <t>BIGOT Fabrice</t>
  </si>
  <si>
    <t>TRONCHERE Hervé</t>
  </si>
  <si>
    <t>GAILLOT Stéphane</t>
  </si>
  <si>
    <t>BEN JERDANIA Imed</t>
  </si>
  <si>
    <t>VAN ANDRINGA William</t>
  </si>
  <si>
    <t>La ville sobre et frugale</t>
  </si>
  <si>
    <t>La ville durable, santé et bien-être</t>
  </si>
  <si>
    <t>Les défis émergents, signaux faibles, nouvelles difficultés</t>
  </si>
  <si>
    <t>Origine et devenir de l’anthropocène urbain dans le continuum Homme-Terre-Mer du Rhône et de la Medjerda</t>
  </si>
  <si>
    <t>ATTERRIR</t>
  </si>
  <si>
    <t>VAREILLES Sophie</t>
  </si>
  <si>
    <t>INSA-Lyon</t>
  </si>
  <si>
    <t>EVS</t>
  </si>
  <si>
    <t>ENTPE</t>
  </si>
  <si>
    <t>Université Lyon 2</t>
  </si>
  <si>
    <t>Université Gustave Eiffel</t>
  </si>
  <si>
    <t>Ecole Centrale Lyon</t>
  </si>
  <si>
    <t>EHESS</t>
  </si>
  <si>
    <t>ENSAL</t>
  </si>
  <si>
    <t>ENSAG</t>
  </si>
  <si>
    <t>ENSASE</t>
  </si>
  <si>
    <t>Atelier Matière à construire (AMACO)</t>
  </si>
  <si>
    <t>Centre National de Matériaux Naturels pour la Construction (CTMNC)</t>
  </si>
  <si>
    <t>CSTB</t>
  </si>
  <si>
    <t>Confédération de l’Artisanat et des Petites Entreprises du Bâtiment (CAPEB Isère)</t>
  </si>
  <si>
    <t>Société d'études techniques et économiques (SETEC)</t>
  </si>
  <si>
    <t>Ville de Lyon</t>
  </si>
  <si>
    <t>Agence d'urbanisme de Lyon</t>
  </si>
  <si>
    <t>CAUE</t>
  </si>
  <si>
    <t>Ordre des architectes</t>
  </si>
  <si>
    <t>Experts auprès des tribunaux</t>
  </si>
  <si>
    <t>associations</t>
  </si>
  <si>
    <t>MATEIS</t>
  </si>
  <si>
    <t>milieux Matériaux - G6 28 29 30</t>
  </si>
  <si>
    <t>Mécanique, Génie Civil - G9 60</t>
  </si>
  <si>
    <t>Géographie - G4 23</t>
  </si>
  <si>
    <t>aménagement Urbanisme G4 24</t>
  </si>
  <si>
    <t>Architecture Arts - G4 18</t>
  </si>
  <si>
    <t>ville durable</t>
  </si>
  <si>
    <t>Transitions urbaines</t>
  </si>
  <si>
    <t>Terre crue</t>
  </si>
  <si>
    <t>construction</t>
  </si>
  <si>
    <t>changements</t>
  </si>
  <si>
    <t>freins sociotechniques</t>
  </si>
  <si>
    <t>morphologie sociale</t>
  </si>
  <si>
    <t>Marne La Vallée</t>
  </si>
  <si>
    <t>Grenoble</t>
  </si>
  <si>
    <t>La préservation de la biodiversité</t>
  </si>
  <si>
    <t>La ville inclusive et équitable</t>
  </si>
  <si>
    <t>les défis émergents, signaux faibles, nouvelles difficultés</t>
  </si>
  <si>
    <t>Anthropocène, Transitions urbaines et TERRe crue. Analyse de la mIse en œuvre des villes duRables à partir de la terre crue dans la construction</t>
  </si>
  <si>
    <t>BaaS</t>
  </si>
  <si>
    <t>BOUZOUINA Louafi</t>
  </si>
  <si>
    <t>Fédération Française des usagers de la bicyclette</t>
  </si>
  <si>
    <t>EDF</t>
  </si>
  <si>
    <t xml:space="preserve">CITIZ (service de voitures Partégées) </t>
  </si>
  <si>
    <t>Informatique - G5 27</t>
  </si>
  <si>
    <t>Lille</t>
  </si>
  <si>
    <t>« Building as a Service » : évaluation socioéconomique et environnementale des actions de transformation du bâtiment pour des services durables</t>
  </si>
  <si>
    <t>BASE</t>
  </si>
  <si>
    <t>CORMIER Pierre-Antoine</t>
  </si>
  <si>
    <t>CESI Ecole d'ingénieur</t>
  </si>
  <si>
    <t>LINEACT</t>
  </si>
  <si>
    <t>Université de Versailles Saint Quentin en Yvelines</t>
  </si>
  <si>
    <t>Université de Paris Saclay</t>
  </si>
  <si>
    <t>CISCO</t>
  </si>
  <si>
    <t>Comportement</t>
  </si>
  <si>
    <t>Confort adaptatif</t>
  </si>
  <si>
    <t>Qualité de l'air</t>
  </si>
  <si>
    <t>IA et Mahcine Learning</t>
  </si>
  <si>
    <t>Modélisation numérique</t>
  </si>
  <si>
    <t>Orléans</t>
  </si>
  <si>
    <t>Bâtiment Apprenant à être Sain et Eco-responsable</t>
  </si>
  <si>
    <t>BATMAT</t>
  </si>
  <si>
    <t>MONGEARD Laetitia</t>
  </si>
  <si>
    <t>Université Paris Est Créteil</t>
  </si>
  <si>
    <t>Lab'URBA</t>
  </si>
  <si>
    <t>Université de Lyon</t>
  </si>
  <si>
    <t>POPSU</t>
  </si>
  <si>
    <t>Métabolisme</t>
  </si>
  <si>
    <t>économie circulaire</t>
  </si>
  <si>
    <t>Construction</t>
  </si>
  <si>
    <t>Déchets</t>
  </si>
  <si>
    <t>Créteil</t>
  </si>
  <si>
    <t>DESVAUX Pierre</t>
  </si>
  <si>
    <t>Métabolisme et circularité des matières pour pérenniser les bâtiments urbains</t>
  </si>
  <si>
    <t>BEECS</t>
  </si>
  <si>
    <t>BARROCA Bruno</t>
  </si>
  <si>
    <t>Ecole Nationale Supérieure d'Archteicture de Paris-Belleville</t>
  </si>
  <si>
    <t>Université de Technologie de Compiègne</t>
  </si>
  <si>
    <t>Urban Water</t>
  </si>
  <si>
    <t>NHOOD</t>
  </si>
  <si>
    <t>Institut Paris Région</t>
  </si>
  <si>
    <t>Efficacity</t>
  </si>
  <si>
    <t xml:space="preserve">Urban Climat Change Research Network </t>
  </si>
  <si>
    <t>France Nature Environnement (association)</t>
  </si>
  <si>
    <t>AFNOR</t>
  </si>
  <si>
    <t>EPCI Marne &amp; Bois</t>
  </si>
  <si>
    <t>Champagne-sur-Marne (ZAC des Hauts de Nesle)</t>
  </si>
  <si>
    <t>Montreuil</t>
  </si>
  <si>
    <t>Marseille &amp; Castelnau-le-Lez (quartier EUREKA)</t>
  </si>
  <si>
    <t>Rouen &amp; Commune proche</t>
  </si>
  <si>
    <t>architecture Arts - G4 18</t>
  </si>
  <si>
    <t>Biologie, biochimie, physiologie, écologie, neuroscience - G10  64 à 69</t>
  </si>
  <si>
    <t>Droit - G1 01 02 03</t>
  </si>
  <si>
    <t>informatique - G5 27</t>
  </si>
  <si>
    <t>Science de l'éducation, sciences de l'information - G12 70 71 73 74</t>
  </si>
  <si>
    <t>Énergie</t>
  </si>
  <si>
    <t>biodiversité</t>
  </si>
  <si>
    <t>Eau</t>
  </si>
  <si>
    <t>Logement</t>
  </si>
  <si>
    <t>Planification</t>
  </si>
  <si>
    <t>Trajectoires</t>
  </si>
  <si>
    <t>Scénarios</t>
  </si>
  <si>
    <t>sols</t>
  </si>
  <si>
    <t>Citoyens</t>
  </si>
  <si>
    <t>Foncier</t>
  </si>
  <si>
    <t>Compiègne</t>
  </si>
  <si>
    <t>Versailles</t>
  </si>
  <si>
    <t>PELLEGRINO Margot</t>
  </si>
  <si>
    <t>RUAS Anne</t>
  </si>
  <si>
    <t>LAMBERT Marie-Laure</t>
  </si>
  <si>
    <t>LORTIE André</t>
  </si>
  <si>
    <t>PACTEAU Chantal</t>
  </si>
  <si>
    <t>MOLINES  Nathalie</t>
  </si>
  <si>
    <t>DA CUNHA Charlotte</t>
  </si>
  <si>
    <t>Biodiversité -Energie-Eau-Construction-Sol : Trajectoires d’aménagement multi-acteurs de territoires</t>
  </si>
  <si>
    <t>BIOSE/DD</t>
  </si>
  <si>
    <t>REBUFA Catherine</t>
  </si>
  <si>
    <t>IMBE</t>
  </si>
  <si>
    <t>IRD</t>
  </si>
  <si>
    <t>ADEME</t>
  </si>
  <si>
    <t>Association Française Interprofessionnelle de l'Olive</t>
  </si>
  <si>
    <t>Observatoire de la qualité de l'air en Région Sud Provence Alpes Côte d'Azur</t>
  </si>
  <si>
    <t>BIOVARE recyclage collecte valorisation traitement biodéchets 13</t>
  </si>
  <si>
    <t>Association des Compagnons de l'Olivier du Pays d'Aix</t>
  </si>
  <si>
    <t>COLINEO - Conservatoire des Restanques Verger et Jardin Méditerranéen</t>
  </si>
  <si>
    <t>OvinAlp Solutions Fertilisantes Eprouvées</t>
  </si>
  <si>
    <t>DEPIL Direction d'Exploitation du Patrimoine Immobilier et de la Logistique (AMU)</t>
  </si>
  <si>
    <t>Cellule Verte (AMU IMBE)</t>
  </si>
  <si>
    <t>Olivier</t>
  </si>
  <si>
    <t>agriculture urbaine</t>
  </si>
  <si>
    <t>éco-rénovation</t>
  </si>
  <si>
    <t>vivre ensemble</t>
  </si>
  <si>
    <t>Bâtiment Innovant au centre de l’Oléoarboretum et Services Écosystémiques pour un Développement Durable</t>
  </si>
  <si>
    <t>BLUERIVER2050</t>
  </si>
  <si>
    <t>RIVIERE Nicolas</t>
  </si>
  <si>
    <t>LMFA</t>
  </si>
  <si>
    <t>SDMIS - Sapeur Pompier</t>
  </si>
  <si>
    <t>VNF - Voie Navigable de France</t>
  </si>
  <si>
    <t>Santé, médecine - Gxx 85 à 92</t>
  </si>
  <si>
    <t>Changement climatique</t>
  </si>
  <si>
    <t>résilience</t>
  </si>
  <si>
    <t>biodiversité en ville</t>
  </si>
  <si>
    <t>santé et bien-être</t>
  </si>
  <si>
    <t>habitants</t>
  </si>
  <si>
    <t>villes inclusives et équitables</t>
  </si>
  <si>
    <t>Rennes</t>
  </si>
  <si>
    <t>NAVRATIL Oldrich</t>
  </si>
  <si>
    <t>HONEGGER Anne</t>
  </si>
  <si>
    <t>la Baignade en eau vive urbaine : Levier oU frEin pouR une ville habitable pour les humains et la biodIVERsité en 2050 ?</t>
  </si>
  <si>
    <t>BRC</t>
  </si>
  <si>
    <t>YOUNSI Zohir</t>
  </si>
  <si>
    <t>JUNIA</t>
  </si>
  <si>
    <t>LGCgE</t>
  </si>
  <si>
    <t>ISB TP Marseille</t>
  </si>
  <si>
    <t>Ecole supérieure d'architecture et de Paysage de Lille</t>
  </si>
  <si>
    <t>Université de Lorraine</t>
  </si>
  <si>
    <t>Vinci Energie</t>
  </si>
  <si>
    <t>SIA Habitat</t>
  </si>
  <si>
    <t>marseilles</t>
  </si>
  <si>
    <t>Lorraine</t>
  </si>
  <si>
    <t>La Chaire « Building Resilient Cities»</t>
  </si>
  <si>
    <t>manque la note d'intention</t>
  </si>
  <si>
    <t>CAUSAL</t>
  </si>
  <si>
    <t>HALLIL Hamida</t>
  </si>
  <si>
    <t>Université de Bordeaux</t>
  </si>
  <si>
    <t>IMS</t>
  </si>
  <si>
    <t>université Gustave Eiffel</t>
  </si>
  <si>
    <t>CISTEME</t>
  </si>
  <si>
    <t>Génie Informatique, automatisme, traitement signal - G9 61</t>
  </si>
  <si>
    <t>Capteurs de gaz biosourcés</t>
  </si>
  <si>
    <t>Capteurs environnementaux durables</t>
  </si>
  <si>
    <t>Technologie verte</t>
  </si>
  <si>
    <t>Transducteurs micro-ondes</t>
  </si>
  <si>
    <t>RFID</t>
  </si>
  <si>
    <t>analyse du cycle de vie</t>
  </si>
  <si>
    <t>Minimisation de l'empreinte environnementale</t>
  </si>
  <si>
    <t>Bordeaux</t>
  </si>
  <si>
    <t>Capteurs de gAz bio-soUrcéS et durAbLes</t>
  </si>
  <si>
    <t>CAVEAU</t>
  </si>
  <si>
    <t>THIEBAULT Thomas</t>
  </si>
  <si>
    <t>METIS</t>
  </si>
  <si>
    <t>Sorbonne Université</t>
  </si>
  <si>
    <t>Ecole Nationale des Ponts ParisTech</t>
  </si>
  <si>
    <t>Insitut Pierre Simon Laplace (IPSI)</t>
  </si>
  <si>
    <t>Université Paris Nanterre</t>
  </si>
  <si>
    <t>Ecole Nationale Supérieure d'Architecture de Paris Malaquais</t>
  </si>
  <si>
    <t>Université de Strasbourg</t>
  </si>
  <si>
    <t>ENS Paris</t>
  </si>
  <si>
    <t>Syndicat Interdépartemental pour l’Assainissement de l’Agglomération Parisienne (SIAAP)</t>
  </si>
  <si>
    <t>Eau de Paris</t>
  </si>
  <si>
    <t>Centre Pour la Recherche Economique et ses applications (CREMAP)</t>
  </si>
  <si>
    <t>Centre Jean Pépin UMR 8230 (CNRS, ENS Paris, Université Paris Sciences et Lettres)</t>
  </si>
  <si>
    <t>sociologie Démographie - G4 19</t>
  </si>
  <si>
    <t>Aménagement Urbanisme G4 24</t>
  </si>
  <si>
    <t>Santé</t>
  </si>
  <si>
    <t>inégalité</t>
  </si>
  <si>
    <t>Vulnérabilité</t>
  </si>
  <si>
    <t>Eau Usée</t>
  </si>
  <si>
    <t>Monitoring</t>
  </si>
  <si>
    <t>Veille</t>
  </si>
  <si>
    <t>Strasbourg</t>
  </si>
  <si>
    <t>MOUCHEL Jean-Marie</t>
  </si>
  <si>
    <t>BLANCHOUD Hélène</t>
  </si>
  <si>
    <t>MARECHAL Vincent</t>
  </si>
  <si>
    <t>GHEBBO Ghassan</t>
  </si>
  <si>
    <t>MOILLERON Régis</t>
  </si>
  <si>
    <t>TRAMOY Romains</t>
  </si>
  <si>
    <t>GOBERT Julie</t>
  </si>
  <si>
    <t>JACOB Jéremy</t>
  </si>
  <si>
    <t>RICAN Stéphane</t>
  </si>
  <si>
    <t>VAILLANT Zoé</t>
  </si>
  <si>
    <t>HELEQUIN Anne-Peggy</t>
  </si>
  <si>
    <t>JAYET Cyril</t>
  </si>
  <si>
    <t>DEBAILLY Renaud</t>
  </si>
  <si>
    <t>PITROU Perig</t>
  </si>
  <si>
    <t>ROCHER V. (SIAAP)</t>
  </si>
  <si>
    <t>GUÉRIN S.(SIAAP)</t>
  </si>
  <si>
    <t>MOULIN L. (Eau de Paris)</t>
  </si>
  <si>
    <t>WURTZER S. (Eau de Paris)</t>
  </si>
  <si>
    <t>CHESNEAU Isabelle</t>
  </si>
  <si>
    <t>CHARDONNET-DARMAILLACQ Sabine</t>
  </si>
  <si>
    <t>BIZE Ariane</t>
  </si>
  <si>
    <t>CHAPLEUR Olivier</t>
  </si>
  <si>
    <t>ROHR Olivier</t>
  </si>
  <si>
    <t>PERONA Mathieu</t>
  </si>
  <si>
    <t>CUNNINGHAM SABOT Emmanuèle</t>
  </si>
  <si>
    <t>CAractériser les Vulnérabilités par les EAux Usées brutes</t>
  </si>
  <si>
    <t>CEA-List</t>
  </si>
  <si>
    <t>ROBIN Bénédicte</t>
  </si>
  <si>
    <t>CEA</t>
  </si>
  <si>
    <t>LIST</t>
  </si>
  <si>
    <t>Monitoring environnemental frugal</t>
  </si>
  <si>
    <t>IA</t>
  </si>
  <si>
    <t>figre optique</t>
  </si>
  <si>
    <t>réseau de chaleur</t>
  </si>
  <si>
    <t>acoustique</t>
  </si>
  <si>
    <t>Saclay</t>
  </si>
  <si>
    <t>TROUVE Adeline</t>
  </si>
  <si>
    <t>Technologies au service de la ville durable et des bâtiments innovants</t>
  </si>
  <si>
    <t>CITIFLEX</t>
  </si>
  <si>
    <t>MOTTE-BAUMOL Benjamin</t>
  </si>
  <si>
    <t>Université de Bourgogne</t>
  </si>
  <si>
    <t>Université le Havre Normandie</t>
  </si>
  <si>
    <t>INED</t>
  </si>
  <si>
    <t>Sociologie Démographie - G4 19</t>
  </si>
  <si>
    <t>Numérique</t>
  </si>
  <si>
    <t>Flexibilité</t>
  </si>
  <si>
    <t>espace</t>
  </si>
  <si>
    <t>emploi</t>
  </si>
  <si>
    <t>commerce</t>
  </si>
  <si>
    <t>activité</t>
  </si>
  <si>
    <t>santé</t>
  </si>
  <si>
    <t>inégalités</t>
  </si>
  <si>
    <t>Inclusion</t>
  </si>
  <si>
    <t>Besançon</t>
  </si>
  <si>
    <t>Havre</t>
  </si>
  <si>
    <t>Transformation Numérique des Villes : l'Inclusion par la Flexibilité Spatiale et Temporelle ?</t>
  </si>
  <si>
    <t xml:space="preserve">CITYVERSE </t>
  </si>
  <si>
    <t>TRAORE Mamadou Kaba</t>
  </si>
  <si>
    <t>Ecole Nationale d'Ingénieurs de Tarbes</t>
  </si>
  <si>
    <t>Institut Mines-Télécom Mines Albi</t>
  </si>
  <si>
    <t>University of Exeter (UK)</t>
  </si>
  <si>
    <t>Bornemouth University (UK)</t>
  </si>
  <si>
    <t>Universita di Macerata (It)</t>
  </si>
  <si>
    <t>University of Cyprus (Chypre)</t>
  </si>
  <si>
    <t>University of Tartu (Estonie)</t>
  </si>
  <si>
    <t>University of Ghent (Belgique)</t>
  </si>
  <si>
    <t>University of Gröningen (Pays bas)</t>
  </si>
  <si>
    <t>University Göttingen (Allemagne)</t>
  </si>
  <si>
    <t>Bordeaux Métropole</t>
  </si>
  <si>
    <t>Ghent City</t>
  </si>
  <si>
    <t>Tartu City</t>
  </si>
  <si>
    <t>Holoforge</t>
  </si>
  <si>
    <t>TomTom</t>
  </si>
  <si>
    <t>Ultraleap</t>
  </si>
  <si>
    <t>Tractebel</t>
  </si>
  <si>
    <t>Polypipe</t>
  </si>
  <si>
    <t>Jumeau Numérique</t>
  </si>
  <si>
    <t>Metaverse</t>
  </si>
  <si>
    <t>Territoires Intelligents</t>
  </si>
  <si>
    <t>Résilience</t>
  </si>
  <si>
    <t>Durabilité</t>
  </si>
  <si>
    <t>Tarbes</t>
  </si>
  <si>
    <t>Albi</t>
  </si>
  <si>
    <t>Exeter</t>
  </si>
  <si>
    <t>Royaume Uni</t>
  </si>
  <si>
    <t>Italie</t>
  </si>
  <si>
    <t>Chypre</t>
  </si>
  <si>
    <t>Estonie</t>
  </si>
  <si>
    <t>Belgique</t>
  </si>
  <si>
    <t>Pays Bas</t>
  </si>
  <si>
    <t>Allemagne</t>
  </si>
  <si>
    <t>Jumeaux Numériques Immersifs pour Territoires Intelligents Résilients et Durables</t>
  </si>
  <si>
    <t>CŒUR-3R</t>
  </si>
  <si>
    <t>TAHLAITI Mahfoud</t>
  </si>
  <si>
    <t>ICAM</t>
  </si>
  <si>
    <t>CEREMA</t>
  </si>
  <si>
    <t>Région Pays de Loire</t>
  </si>
  <si>
    <t>Nantes Métropole</t>
  </si>
  <si>
    <t>Requalification</t>
  </si>
  <si>
    <t>CND</t>
  </si>
  <si>
    <t>Flux</t>
  </si>
  <si>
    <t>BTP</t>
  </si>
  <si>
    <t>Réemploi</t>
  </si>
  <si>
    <t>Réutilisation</t>
  </si>
  <si>
    <t>Filière</t>
  </si>
  <si>
    <t>recyclage</t>
  </si>
  <si>
    <t>Nantes</t>
  </si>
  <si>
    <t>L’économie circulaire au cœur de la planification écologique des territoires : Circularité Optimale (Réemploi, Réutilisation, Recyclage)</t>
  </si>
  <si>
    <t>COMODEV</t>
  </si>
  <si>
    <t>CAZALS Clarisse</t>
  </si>
  <si>
    <t>Université de Reims Champagne Ardenne</t>
  </si>
  <si>
    <t>Université Paris Cité</t>
  </si>
  <si>
    <t>Reims</t>
  </si>
  <si>
    <t>Clermont Ferrand</t>
  </si>
  <si>
    <t>La coexistence des modèles d'économie circulaire: quelles trajectoires de transition dans les villes?</t>
  </si>
  <si>
    <t>DurArBeLT</t>
  </si>
  <si>
    <t>BOUTEILLER Véronique</t>
  </si>
  <si>
    <t>Marne la Vallée</t>
  </si>
  <si>
    <t>Durabilité des armatures et des Bétons sur le Long Terme</t>
  </si>
  <si>
    <t>ECOFLUX</t>
  </si>
  <si>
    <t>SERERO David</t>
  </si>
  <si>
    <t>Paris Val de Seine</t>
  </si>
  <si>
    <t>Flux écologiques - Des pratiques d’usagers à la conception informationnelle. Une immersion architecturale et urbaine générée pendant la transition éco</t>
  </si>
  <si>
    <t>ELDUC</t>
  </si>
  <si>
    <t>ROBICHET Antoine</t>
  </si>
  <si>
    <t>Micro-Hub</t>
  </si>
  <si>
    <t>logitique urbaine</t>
  </si>
  <si>
    <t>bâtiment innovant</t>
  </si>
  <si>
    <t>Sustainability</t>
  </si>
  <si>
    <t>Espaces Logistiques pour la Distribution Urbaine de Colis au Service de la Ville Durable</t>
  </si>
  <si>
    <t>EnergiEx</t>
  </si>
  <si>
    <t>SAME Allou</t>
  </si>
  <si>
    <t>Cergy Paris Université</t>
  </si>
  <si>
    <t>CNAM</t>
  </si>
  <si>
    <t>Université de Rennes</t>
  </si>
  <si>
    <t>Est Ensemble Habitat</t>
  </si>
  <si>
    <t>energétique, génie des procédé - G9 62</t>
  </si>
  <si>
    <t>épisodes extrêmes</t>
  </si>
  <si>
    <t>Consommation d'énergie</t>
  </si>
  <si>
    <t>confort individuel</t>
  </si>
  <si>
    <t>Intérêt collectif</t>
  </si>
  <si>
    <t>Qualité de l'air intérieur</t>
  </si>
  <si>
    <t>modèles intégrés</t>
  </si>
  <si>
    <t>Modélisation unifiée de la dynamique de consommation énergétique de bâtiments en contexte de changement climatique incluant des épisodes extrêmes</t>
  </si>
  <si>
    <t>FaRe</t>
  </si>
  <si>
    <t>TRIC Emmanuel</t>
  </si>
  <si>
    <t>Université Côte d'Azur</t>
  </si>
  <si>
    <t>Université d'Angers</t>
  </si>
  <si>
    <t>Université d'Avignon</t>
  </si>
  <si>
    <t>Université de Corte</t>
  </si>
  <si>
    <t>EPA Vallée du Var - Nice - Ecovallée</t>
  </si>
  <si>
    <t>Métropole Nice Côte d'Azur</t>
  </si>
  <si>
    <t>Conseil départemental des Alpes Maritimes</t>
  </si>
  <si>
    <t>Communauté d'Agglomération Cannes Pays de Lérins</t>
  </si>
  <si>
    <t>Régie Eau d'Azur</t>
  </si>
  <si>
    <t>Agence d'Urbanisme Azuréenne</t>
  </si>
  <si>
    <t>Société Monégasque de l'Electricité et du Gaz</t>
  </si>
  <si>
    <t>Siradel (Filiale ENGIE)</t>
  </si>
  <si>
    <t>Leroy Merlin</t>
  </si>
  <si>
    <t>Energétique, génie des procédé - G9 62</t>
  </si>
  <si>
    <t>Résilience urbaine</t>
  </si>
  <si>
    <t>Bâtiment innovant</t>
  </si>
  <si>
    <t>santé urbaine</t>
  </si>
  <si>
    <t>risques</t>
  </si>
  <si>
    <t>mobilité</t>
  </si>
  <si>
    <t>Environnement</t>
  </si>
  <si>
    <t>Cote d'Azur</t>
  </si>
  <si>
    <t>Anger</t>
  </si>
  <si>
    <t>Avignon</t>
  </si>
  <si>
    <t>Corte</t>
  </si>
  <si>
    <t>Nice</t>
  </si>
  <si>
    <t>Cannes</t>
  </si>
  <si>
    <t>La Fabrique des Villes Résilientes</t>
  </si>
  <si>
    <t>Flex-Sens</t>
  </si>
  <si>
    <t>BOUANIS Fatima</t>
  </si>
  <si>
    <t>Ecole Polytechnique</t>
  </si>
  <si>
    <t>IMT Saint-Etienne</t>
  </si>
  <si>
    <t>Génie électrique, électronique, système - G9 63</t>
  </si>
  <si>
    <t>Capteurs de gaz</t>
  </si>
  <si>
    <t>Matériaux 2D</t>
  </si>
  <si>
    <t>Objet flexible autonome</t>
  </si>
  <si>
    <t>fonctionnalisation</t>
  </si>
  <si>
    <t>Polluants</t>
  </si>
  <si>
    <t>LEONARD C.</t>
  </si>
  <si>
    <t>YASSAR A.</t>
  </si>
  <si>
    <t>RAMUZ M.</t>
  </si>
  <si>
    <t>Capteurs de gaz flexibles à base des matériaux 2D fonctionnalisés pour la détection de polluants en milieu urbain (H2, COx, NOx) : étude théorique et</t>
  </si>
  <si>
    <t>ForVille</t>
  </si>
  <si>
    <t>PORTÉ Annabel</t>
  </si>
  <si>
    <t>AgroParisTech</t>
  </si>
  <si>
    <t>biologie, biochimie, physiologie, écologie, neuroscience - G10  64 à 69</t>
  </si>
  <si>
    <t>Structure et évolution de la terre, enveloppe supérieure, fluide G8 35 36 37</t>
  </si>
  <si>
    <t>Forêt urbaine</t>
  </si>
  <si>
    <t>santé végétale</t>
  </si>
  <si>
    <t>risques biotiques et abiotiques</t>
  </si>
  <si>
    <t>observation participative</t>
  </si>
  <si>
    <t>réseau instrumentalisé</t>
  </si>
  <si>
    <t>adaptation au changement climatique</t>
  </si>
  <si>
    <t>Nancy</t>
  </si>
  <si>
    <t>Antibes</t>
  </si>
  <si>
    <t>CASTAGNEYROL Bastien</t>
  </si>
  <si>
    <t>VILLALBA JC</t>
  </si>
  <si>
    <t>TOÏGO Maude</t>
  </si>
  <si>
    <t>BURLETT Régis</t>
  </si>
  <si>
    <t>HAUDIDIER Baptiste</t>
  </si>
  <si>
    <t>IRVINE Marc</t>
  </si>
  <si>
    <t>DANGLES Christophe (Bordeaux Métropole)</t>
  </si>
  <si>
    <t>DURQUETY François (Bordeaux Métropole)</t>
  </si>
  <si>
    <t>Accroître la santé de la FORêt urbaine pour accroître la résilience de la VILLE aux changements climatiques</t>
  </si>
  <si>
    <t>FUTURA</t>
  </si>
  <si>
    <t>CATRY Thibault</t>
  </si>
  <si>
    <t>Agence d'urbanisme et de développement de la Guyane (AUDeG)</t>
  </si>
  <si>
    <t>Collectivité territoriale de Guyanne</t>
  </si>
  <si>
    <t>Institut Pasteur de Guyane</t>
  </si>
  <si>
    <t>Météo France Antilles Guyanne</t>
  </si>
  <si>
    <t>Morphologie urbaine</t>
  </si>
  <si>
    <t>Arboviroses</t>
  </si>
  <si>
    <t>risque d'exposition</t>
  </si>
  <si>
    <t>télédétection</t>
  </si>
  <si>
    <t>Opérationnel</t>
  </si>
  <si>
    <t>Guyane</t>
  </si>
  <si>
    <t>Formes Urbaines par Télédétection en gUyane et Risques d’exposition aux Arboviroses</t>
  </si>
  <si>
    <t xml:space="preserve">GAIA-C </t>
  </si>
  <si>
    <t>TOUGNE RODET Laure</t>
  </si>
  <si>
    <t>Bruitparif</t>
  </si>
  <si>
    <t>Acoucité</t>
  </si>
  <si>
    <t>Intelligence Artificielle</t>
  </si>
  <si>
    <t>Santé et Bien-être</t>
  </si>
  <si>
    <t>aménagement du territoire</t>
  </si>
  <si>
    <t>épidémiologie</t>
  </si>
  <si>
    <t>Géographie</t>
  </si>
  <si>
    <t>Ville résiliente</t>
  </si>
  <si>
    <t>Villes Durable</t>
  </si>
  <si>
    <t xml:space="preserve">Intelligence artificielle multimodale générative pour ré-inventer la ville </t>
  </si>
  <si>
    <t>Grid4Mobility</t>
  </si>
  <si>
    <t>RAZIK Hubert</t>
  </si>
  <si>
    <t>Université Claude Bernard Lyon 1</t>
  </si>
  <si>
    <t>Milieux Matériaux - G6 28 29 30</t>
  </si>
  <si>
    <t>Transition énergétique</t>
  </si>
  <si>
    <t>gestion de l'énergie</t>
  </si>
  <si>
    <t>approche systémique</t>
  </si>
  <si>
    <t>Science ouverte</t>
  </si>
  <si>
    <t>expérimentation mutualisée</t>
  </si>
  <si>
    <t>PELISSIER Serge</t>
  </si>
  <si>
    <t>Optimisation de l’énergie dans les réseaux intelligents incluant l’électromobilité, les bâtiments et les énergies renouvelables</t>
  </si>
  <si>
    <t>HeCtor</t>
  </si>
  <si>
    <t>BADINIER Thibault</t>
  </si>
  <si>
    <t>Villes durables</t>
  </si>
  <si>
    <t>villes sobres et frugales</t>
  </si>
  <si>
    <t>fabrique de la ville soutenable</t>
  </si>
  <si>
    <t>Productivité de la ville soutenable</t>
  </si>
  <si>
    <t>modélisation et simulation</t>
  </si>
  <si>
    <t>rénovation</t>
  </si>
  <si>
    <t>Chauffer et rafraichir la ville durable grâce aux fondations géothermiques</t>
  </si>
  <si>
    <t>HUT</t>
  </si>
  <si>
    <t>AIT HADDOU Hassan</t>
  </si>
  <si>
    <t>IDESP UA 11 (INSERM, Université de Montpellier)</t>
  </si>
  <si>
    <t>3M Montpellier Méditerranée Métropole</t>
  </si>
  <si>
    <t>CHU Montpellier</t>
  </si>
  <si>
    <t>Norhumbria (UK)</t>
  </si>
  <si>
    <t>Habitat Urbain en Transition-HUT: Vers une exploration approfondie de l'utilisation des environnements connectés pour le bien-être et la ville durable</t>
  </si>
  <si>
    <t>Hybrid-Lab</t>
  </si>
  <si>
    <t>BOUYER Julien</t>
  </si>
  <si>
    <t>structure et évolution de la terre, enveloppe supérieure, fluide G8 35 36 37</t>
  </si>
  <si>
    <t>Laboratoire nomade hors les murs</t>
  </si>
  <si>
    <t>Participation multi-acteurs</t>
  </si>
  <si>
    <t>Opération d'aménagement</t>
  </si>
  <si>
    <t>transdisciplinarité</t>
  </si>
  <si>
    <t>adaptation à la surchauffe urbaine</t>
  </si>
  <si>
    <t>Laboratoire hybride des sciences urbaines</t>
  </si>
  <si>
    <t>IDEA</t>
  </si>
  <si>
    <t>CHENAF-NICET Dalila</t>
  </si>
  <si>
    <t>inclusion</t>
  </si>
  <si>
    <t>justice environnementale</t>
  </si>
  <si>
    <t>citoyenneté</t>
  </si>
  <si>
    <t>quartiers défavorisés</t>
  </si>
  <si>
    <t>population jeune</t>
  </si>
  <si>
    <t>Quartiers innovants et actions environnementales</t>
  </si>
  <si>
    <t>inteGREEN</t>
  </si>
  <si>
    <t>KOTTHAUS-BOUSSAAD Simone</t>
  </si>
  <si>
    <t>Institut Pasteur</t>
  </si>
  <si>
    <t>Ecole Nationale Supérieure Mines</t>
  </si>
  <si>
    <t>Villes résilientes</t>
  </si>
  <si>
    <t>évaluation</t>
  </si>
  <si>
    <t>eau en ville</t>
  </si>
  <si>
    <t>TOUILI Nabil</t>
  </si>
  <si>
    <t>VIGUIE Vincent</t>
  </si>
  <si>
    <t>CRIFO Patricia</t>
  </si>
  <si>
    <t>LEYMARIE Juliette</t>
  </si>
  <si>
    <t>PUGA FREITAS Ruben</t>
  </si>
  <si>
    <t>SARDA ESTEVE Roland</t>
  </si>
  <si>
    <t>BASTIN Sophie</t>
  </si>
  <si>
    <t>VILTARD Nicolas</t>
  </si>
  <si>
    <t>OUDIN Ludovic</t>
  </si>
  <si>
    <t>HAEFFELIN Martial</t>
  </si>
  <si>
    <t>DUPONT Jean-Charles</t>
  </si>
  <si>
    <t>RIBAUD Jean-François</t>
  </si>
  <si>
    <t>SARTELET Karine</t>
  </si>
  <si>
    <t>LUGON Lya</t>
  </si>
  <si>
    <t>FORET Gilles</t>
  </si>
  <si>
    <t>VIATTE Camille</t>
  </si>
  <si>
    <t>SAKUNTABHAI Anavaj</t>
  </si>
  <si>
    <t>PAUL Richard</t>
  </si>
  <si>
    <t>DELARUE Frédéric</t>
  </si>
  <si>
    <t>QUENEA Katell</t>
  </si>
  <si>
    <t>RAMONET Michel</t>
  </si>
  <si>
    <t>LOUBET Benjamin</t>
  </si>
  <si>
    <t>STELLA Patrick</t>
  </si>
  <si>
    <t>PERSONNE Erwan</t>
  </si>
  <si>
    <t>SALAMEH Thérèse</t>
  </si>
  <si>
    <t>ROMANIAS Emmanouil</t>
  </si>
  <si>
    <t>Services urbains intégrés à partir de stratégies de végétalisation pour améliorer la résilience des villes</t>
  </si>
  <si>
    <t>Isomat</t>
  </si>
  <si>
    <t>BUDTOVA Tatiana</t>
  </si>
  <si>
    <t>Mines Paris</t>
  </si>
  <si>
    <t>Isolation thermique</t>
  </si>
  <si>
    <t>super-isolation thermique</t>
  </si>
  <si>
    <t>Polymères biosourcés</t>
  </si>
  <si>
    <t>modélisation</t>
  </si>
  <si>
    <t>durabilité</t>
  </si>
  <si>
    <t>Sophia Antipolis</t>
  </si>
  <si>
    <t>Matériaux biosourcés hybrides et composites pour l’isolation et la super-isolation thermique</t>
  </si>
  <si>
    <t>LAVEC</t>
  </si>
  <si>
    <t>CARRIER Marion</t>
  </si>
  <si>
    <t>IMT Mines Albi</t>
  </si>
  <si>
    <t>Centre d'Accueil Permanent de Saint Front</t>
  </si>
  <si>
    <t>Collectif EDStar</t>
  </si>
  <si>
    <t>Meso-Star (Scop)</t>
  </si>
  <si>
    <t>Tactikollectif</t>
  </si>
  <si>
    <t>Villes sobres et frugales</t>
  </si>
  <si>
    <t>Modélisation et simulation</t>
  </si>
  <si>
    <t>atténuation</t>
  </si>
  <si>
    <t>ingéniérie</t>
  </si>
  <si>
    <t>passage à l'échelle</t>
  </si>
  <si>
    <t>HOUDIN Frédéric</t>
  </si>
  <si>
    <t>LA Ville En Chemins</t>
  </si>
  <si>
    <t>MIRAGES</t>
  </si>
  <si>
    <t>POULHÉS Alexis</t>
  </si>
  <si>
    <t>EFFICACITY</t>
  </si>
  <si>
    <t>COLOMBERT Morgane</t>
  </si>
  <si>
    <t>Mesurer l'Innovation environnementale des projets uRbains, une Approche par les usaGES</t>
  </si>
  <si>
    <t>NEO</t>
  </si>
  <si>
    <t>RODRIGUEZ Fabrice</t>
  </si>
  <si>
    <t>Université Rennes 2</t>
  </si>
  <si>
    <t>Direction de l'innovation du SIAAP</t>
  </si>
  <si>
    <t>OTHU - Observatoire</t>
  </si>
  <si>
    <t>OSU Val de Loire - Observatoire</t>
  </si>
  <si>
    <t>ZA armorique</t>
  </si>
  <si>
    <t>OSU-OREME - observatoire</t>
  </si>
  <si>
    <t>ONERA DOTA</t>
  </si>
  <si>
    <t>BRGM (Pays de Loire)</t>
  </si>
  <si>
    <t>mathématique - G5 25 26</t>
  </si>
  <si>
    <t>géographie - G4 23</t>
  </si>
  <si>
    <t>Urbanisation</t>
  </si>
  <si>
    <t>changement climatique</t>
  </si>
  <si>
    <t>observation intégrée</t>
  </si>
  <si>
    <t>zone critique</t>
  </si>
  <si>
    <t>bancarisation</t>
  </si>
  <si>
    <t>réseau d'acteur</t>
  </si>
  <si>
    <t>Ile de France</t>
  </si>
  <si>
    <t>Dijon</t>
  </si>
  <si>
    <t>NABUCET Jean</t>
  </si>
  <si>
    <t>Nouvel observatoire intégré de l'environnement pour la transition urbaine</t>
  </si>
  <si>
    <t>NEXTARK</t>
  </si>
  <si>
    <t>LEMIRE Vincent</t>
  </si>
  <si>
    <t>Limonade &amp; Co</t>
  </si>
  <si>
    <t>Citizen learning</t>
  </si>
  <si>
    <t>Smart Digital Tool</t>
  </si>
  <si>
    <t>Memory of risk</t>
  </si>
  <si>
    <t>Long lasting and sustainabilité city</t>
  </si>
  <si>
    <t>Decision support</t>
  </si>
  <si>
    <t>Next Smart and Collaborative Tool for Accessing, Collecting and Sharing City Archives and Environmental urban Knowledge</t>
  </si>
  <si>
    <t>OASIS</t>
  </si>
  <si>
    <t>MONIN Sébastien</t>
  </si>
  <si>
    <t>Université Grenoble Alpes</t>
  </si>
  <si>
    <t>Université Savoie Mont-Blanc</t>
  </si>
  <si>
    <t>Serge Ferrari Group SA</t>
  </si>
  <si>
    <t>Grenoble Alpes Métropole</t>
  </si>
  <si>
    <t>Métropole de Lyon</t>
  </si>
  <si>
    <t>ICU</t>
  </si>
  <si>
    <t>IFU</t>
  </si>
  <si>
    <t>Ombrage artificiel</t>
  </si>
  <si>
    <t>contexte territorial</t>
  </si>
  <si>
    <t>confort thermique</t>
  </si>
  <si>
    <t>Microclimat urbain</t>
  </si>
  <si>
    <t>ilot de vie</t>
  </si>
  <si>
    <t>conception avancée</t>
  </si>
  <si>
    <t>expérimentation</t>
  </si>
  <si>
    <t>Chambery</t>
  </si>
  <si>
    <t>MARIN Philippe</t>
  </si>
  <si>
    <t>Ombrage Artificiel Située et Irradiation Solaire</t>
  </si>
  <si>
    <t>ODISSe</t>
  </si>
  <si>
    <t>Sobriété</t>
  </si>
  <si>
    <t>décarbonation</t>
  </si>
  <si>
    <t>Fabrique de la ville soutenable</t>
  </si>
  <si>
    <t>ingénierie</t>
  </si>
  <si>
    <t>La préservation de la Biodiversité</t>
  </si>
  <si>
    <t>Optimisation et Inovation des systèmes de fondations pour une ville durable</t>
  </si>
  <si>
    <t>OPTIMA</t>
  </si>
  <si>
    <t>LIU Yao</t>
  </si>
  <si>
    <t>IMT Nord Europe</t>
  </si>
  <si>
    <t>Facteur d'émission</t>
  </si>
  <si>
    <t>composées organiques</t>
  </si>
  <si>
    <t>métaux</t>
  </si>
  <si>
    <t>carbone-suie</t>
  </si>
  <si>
    <t>particules primaires et secondaires</t>
  </si>
  <si>
    <t>morphologie</t>
  </si>
  <si>
    <t>trafic</t>
  </si>
  <si>
    <t>hors échappement</t>
  </si>
  <si>
    <t>impact</t>
  </si>
  <si>
    <t>Dunkerque</t>
  </si>
  <si>
    <t>VANSEVENANT Boris</t>
  </si>
  <si>
    <t>Pollutions primaires et secondaires du trafic routier et leur impact sur la santé</t>
  </si>
  <si>
    <t>PEREN-FLORE</t>
  </si>
  <si>
    <t>JOSSELIN Didier</t>
  </si>
  <si>
    <t>Jeune Entreprise Innovante ECOSUD/CERES-FLORE</t>
  </si>
  <si>
    <t>Ville d'Avignon</t>
  </si>
  <si>
    <t>Adaptation des végétaux</t>
  </si>
  <si>
    <t>Modélisation géomatique</t>
  </si>
  <si>
    <t>équité socio-spatiale</t>
  </si>
  <si>
    <t>densité</t>
  </si>
  <si>
    <t>mobilité urbaine</t>
  </si>
  <si>
    <t>mesure et estimation des conditions climatiques locales</t>
  </si>
  <si>
    <t>micro-écosystèmes</t>
  </si>
  <si>
    <t>Observatoire de la revégétalisation</t>
  </si>
  <si>
    <t>De la végétation pour une ville résiliente</t>
  </si>
  <si>
    <t>Prospect-Villes</t>
  </si>
  <si>
    <t>THOYER Sophie</t>
  </si>
  <si>
    <t>Prospective</t>
  </si>
  <si>
    <t>Bioressources</t>
  </si>
  <si>
    <t>Biodéchets</t>
  </si>
  <si>
    <t>Agromatériaux</t>
  </si>
  <si>
    <t>Agriculture urbaine</t>
  </si>
  <si>
    <t>Services fondés sur la nature</t>
  </si>
  <si>
    <t>Circularité</t>
  </si>
  <si>
    <t>territoires urbains</t>
  </si>
  <si>
    <t>Chicago</t>
  </si>
  <si>
    <t>STEYER Jean-Philippe</t>
  </si>
  <si>
    <t>MORA Olivier</t>
  </si>
  <si>
    <t>KUREK Bernard</t>
  </si>
  <si>
    <t>DERRIBLE Sybil</t>
  </si>
  <si>
    <t>Prospective sur la place des bioressources dans les villes à l’horizon 2050</t>
  </si>
  <si>
    <t>RaaS_FPA</t>
  </si>
  <si>
    <t>BHOURI Neila</t>
  </si>
  <si>
    <t>RaaS</t>
  </si>
  <si>
    <t>MaaS</t>
  </si>
  <si>
    <t>Multimodal Transportation</t>
  </si>
  <si>
    <t>Mode coopération</t>
  </si>
  <si>
    <t>Autonomous</t>
  </si>
  <si>
    <t>Public transport</t>
  </si>
  <si>
    <t>Goods</t>
  </si>
  <si>
    <t>Last mile</t>
  </si>
  <si>
    <t>Cooperation des transports de marchandises et de passagers pour offrir la résilience en tant que Service</t>
  </si>
  <si>
    <t>REGENERATIV</t>
  </si>
  <si>
    <t>MENEZO Christophe</t>
  </si>
  <si>
    <t>Université de Savoie Mont-Blanc</t>
  </si>
  <si>
    <t>INRIA</t>
  </si>
  <si>
    <t>Université de Bretagne Occidentale</t>
  </si>
  <si>
    <t>CSTB-Direction énergie environnement et climatologie-aérodynamique-aéraulique</t>
  </si>
  <si>
    <t>ENGIE</t>
  </si>
  <si>
    <t>SPL Terrinnov</t>
  </si>
  <si>
    <t>Pays de Gex Agglo</t>
  </si>
  <si>
    <t>TENERRDIS</t>
  </si>
  <si>
    <t>Sobriété urbaine</t>
  </si>
  <si>
    <t>Aménagement</t>
  </si>
  <si>
    <t>programmation</t>
  </si>
  <si>
    <t>densification</t>
  </si>
  <si>
    <t>Micro-climat</t>
  </si>
  <si>
    <t>Réseaux de 5ème génération</t>
  </si>
  <si>
    <t>Énergies renouvelables</t>
  </si>
  <si>
    <t>Savoie</t>
  </si>
  <si>
    <t>Bretagne</t>
  </si>
  <si>
    <t>Villes régénératrices face aux évolutions climatiques et à la dépendance énergétique</t>
  </si>
  <si>
    <t xml:space="preserve">REHABILITER </t>
  </si>
  <si>
    <t>HALBERT Ludovic</t>
  </si>
  <si>
    <t>Réhabilitation</t>
  </si>
  <si>
    <t>Passage à l'échelle</t>
  </si>
  <si>
    <t>territoires/territorialisation</t>
  </si>
  <si>
    <t>Ville sobre frugale</t>
  </si>
  <si>
    <t>Inégalités sociales</t>
  </si>
  <si>
    <t>action publique</t>
  </si>
  <si>
    <t>REcherche sur l’Hétérogénité de l’Adaptation des Bâtiments : Indicateurs, LImites et Impacts dans les TERritoires</t>
  </si>
  <si>
    <t>RENO-ICU</t>
  </si>
  <si>
    <t>SCHOEMAECKER Coralie</t>
  </si>
  <si>
    <t>Université de Lille</t>
  </si>
  <si>
    <t>Université du Littoral Côte d'Opale</t>
  </si>
  <si>
    <t>Université de Picardie Jules Verne</t>
  </si>
  <si>
    <t>Ilots de chaleur urbain</t>
  </si>
  <si>
    <t>implication citoyenne</t>
  </si>
  <si>
    <t>exposition d'occupants</t>
  </si>
  <si>
    <t>qualité des environnements intérieurs</t>
  </si>
  <si>
    <t>bien-être</t>
  </si>
  <si>
    <t>Picardie</t>
  </si>
  <si>
    <t>compiègne</t>
  </si>
  <si>
    <t>La rénovation de bâtiments collectifs comme levier de réduction des îlots de chaleur urbain</t>
  </si>
  <si>
    <t>REQUAL</t>
  </si>
  <si>
    <t>BARBOT Michela</t>
  </si>
  <si>
    <t>Université de Mons</t>
  </si>
  <si>
    <t>Université McGill Montréal</t>
  </si>
  <si>
    <t>Grande Sasso Science Institute de l'Aquila, Italie</t>
  </si>
  <si>
    <t>Cabinet d'Architecture Engasser (Paris)</t>
  </si>
  <si>
    <t>Paris Saclay</t>
  </si>
  <si>
    <t>Mons (Belgique)</t>
  </si>
  <si>
    <t>Monréal (Canada)</t>
  </si>
  <si>
    <t>BENITES-GAMBIRAZIO Eliza</t>
  </si>
  <si>
    <t>MORELLI Roberta</t>
  </si>
  <si>
    <t>BESSY Christian</t>
  </si>
  <si>
    <t>CORNU Marie</t>
  </si>
  <si>
    <t>WAGENER Noé</t>
  </si>
  <si>
    <t>MONTABERT Arnaud</t>
  </si>
  <si>
    <t>KASRI Sarra</t>
  </si>
  <si>
    <t>EMERICH Yaël</t>
  </si>
  <si>
    <t>Réqualifier la ville. L'habitat et le patrimoine au prisme de leur réqualification</t>
  </si>
  <si>
    <t>RESILIENCE</t>
  </si>
  <si>
    <t>D'ANNA Barbara</t>
  </si>
  <si>
    <t>AASQA</t>
  </si>
  <si>
    <t>Atmo Du</t>
  </si>
  <si>
    <t>Atmo Hauts de France</t>
  </si>
  <si>
    <t>Métropole Européenne de Lille</t>
  </si>
  <si>
    <t>Aix Marseille Métropole</t>
  </si>
  <si>
    <t>Ville de Lille</t>
  </si>
  <si>
    <t>Agence de Développement et d'urbanisme de Lille Métropole (ADULM)</t>
  </si>
  <si>
    <t>Santé environnementale et humaine</t>
  </si>
  <si>
    <t>bien être</t>
  </si>
  <si>
    <t>rénovation bâtiment</t>
  </si>
  <si>
    <t>végétalisation</t>
  </si>
  <si>
    <t>îlots de chaleur</t>
  </si>
  <si>
    <t>GES</t>
  </si>
  <si>
    <t>pollutions</t>
  </si>
  <si>
    <t>mobilité durable</t>
  </si>
  <si>
    <t>Salon de Provence</t>
  </si>
  <si>
    <t>Robuste Evaluation de Solutions pour limiter les Impacts LIés aux ÉvolutioNs du Climat sur les Écocités</t>
  </si>
  <si>
    <t>ResIsTer</t>
  </si>
  <si>
    <t>GARNIER Philippe</t>
  </si>
  <si>
    <t>Université de la Nouvelle Calédonie</t>
  </si>
  <si>
    <t>Université de la Réunion</t>
  </si>
  <si>
    <t>Université des Caraïbes</t>
  </si>
  <si>
    <t>Ecole Nationale Supérieure d'Architecture de Paris Belleville</t>
  </si>
  <si>
    <t>Association Française de Prévention des Catastrophes Naturelles et Technologiques</t>
  </si>
  <si>
    <t>BRGM</t>
  </si>
  <si>
    <t>Insularité et outremers</t>
  </si>
  <si>
    <t>vulnérabilité et résilience</t>
  </si>
  <si>
    <t>Etablissements humains</t>
  </si>
  <si>
    <t>cultures constructiveset culture du risque</t>
  </si>
  <si>
    <t>solutions fondées sur la nature et la culture</t>
  </si>
  <si>
    <t>contextualisation</t>
  </si>
  <si>
    <t>localisation</t>
  </si>
  <si>
    <t>aléas et risque hydrométéorologique et géophysique</t>
  </si>
  <si>
    <t>Réduction des risques de catastrophe</t>
  </si>
  <si>
    <t>Nouvelle Calédonie</t>
  </si>
  <si>
    <t>La Réunion</t>
  </si>
  <si>
    <t>Caraïbes</t>
  </si>
  <si>
    <t>Territoires, villes et habitats insulaires résilients dans un contexte de changement climatique et de risques naturels</t>
  </si>
  <si>
    <t>S2C2T</t>
  </si>
  <si>
    <t>ROSPARS Claude</t>
  </si>
  <si>
    <t>Jumeaux Numériques Urbains</t>
  </si>
  <si>
    <t>IoT</t>
  </si>
  <si>
    <t>indicateurs</t>
  </si>
  <si>
    <t>RACHEDI Abderrazak</t>
  </si>
  <si>
    <t>Sustainable Smart and Circular City Twin</t>
  </si>
  <si>
    <t>SAGA-Cité</t>
  </si>
  <si>
    <t>SALIZZONI Pietro</t>
  </si>
  <si>
    <t>Ecole Centrale de Lyon</t>
  </si>
  <si>
    <t>Centre Léo Berard</t>
  </si>
  <si>
    <t>INSERM</t>
  </si>
  <si>
    <t>CERFACS</t>
  </si>
  <si>
    <t>IRSN</t>
  </si>
  <si>
    <t>CEA-DAM</t>
  </si>
  <si>
    <t>INERIS</t>
  </si>
  <si>
    <t>Météo France</t>
  </si>
  <si>
    <t>TOTAL</t>
  </si>
  <si>
    <t>SUEZ</t>
  </si>
  <si>
    <t>Psychologie Ergonomie - G4 16</t>
  </si>
  <si>
    <t>Ville durable santé bien-être</t>
  </si>
  <si>
    <t>Modélisation simulation</t>
  </si>
  <si>
    <t>transition</t>
  </si>
  <si>
    <t>préservation de la biodiversité</t>
  </si>
  <si>
    <t>pollution atmosphérique</t>
  </si>
  <si>
    <t>Simulateur Atmosphérique des Grandes Agglomérations</t>
  </si>
  <si>
    <t>SBBAM</t>
  </si>
  <si>
    <t>DUJARDIN Nicolas</t>
  </si>
  <si>
    <t>Univeristé Paris Cité</t>
  </si>
  <si>
    <t>Ville sobre et frugale</t>
  </si>
  <si>
    <t>une fabrique et une productivité soutenable pour la ville</t>
  </si>
  <si>
    <t>Villes inclusives et équitables</t>
  </si>
  <si>
    <t>Vers des matériaux de construction biosourcés</t>
  </si>
  <si>
    <t>SENSU</t>
  </si>
  <si>
    <t>ZEPF Marcus</t>
  </si>
  <si>
    <t>Ecole d'urbanisme de Paris Université Paris Est Créteil</t>
  </si>
  <si>
    <t>Déterminants de santé</t>
  </si>
  <si>
    <t>Santé urbaine</t>
  </si>
  <si>
    <t>systèmes urbains</t>
  </si>
  <si>
    <t>inégalités de santé</t>
  </si>
  <si>
    <t>enjeux territoriaux de santé</t>
  </si>
  <si>
    <t>approche holistique</t>
  </si>
  <si>
    <t>COLL Isabelle</t>
  </si>
  <si>
    <t>HACHI Ryma</t>
  </si>
  <si>
    <t>MONVOISIN Manon</t>
  </si>
  <si>
    <t>FOLLIET François</t>
  </si>
  <si>
    <t>CHARREIRE Hélène</t>
  </si>
  <si>
    <t>BARON Myriam</t>
  </si>
  <si>
    <t>SCHUROFF Franck</t>
  </si>
  <si>
    <t>SZOKE Andrei</t>
  </si>
  <si>
    <t>OUBAYA Nadia</t>
  </si>
  <si>
    <t>ARGOUD Dominique</t>
  </si>
  <si>
    <t>Surveillance des ENjeux de Santé Urbaine - Impact des Facteurs Sociaux et Environnementaux sur la Santé Urbaine.</t>
  </si>
  <si>
    <t>SOLAR</t>
  </si>
  <si>
    <t>BECHET Béatrice</t>
  </si>
  <si>
    <t>Santé des Sols</t>
  </si>
  <si>
    <t>Services écosystémiques</t>
  </si>
  <si>
    <t>artificialisation</t>
  </si>
  <si>
    <t>nature en ville</t>
  </si>
  <si>
    <t>infiltration des eaux pluviales</t>
  </si>
  <si>
    <t>désimperméabilisation</t>
  </si>
  <si>
    <t>aménagement</t>
  </si>
  <si>
    <t>science citoyenne</t>
  </si>
  <si>
    <t>BRANCHU Philippe</t>
  </si>
  <si>
    <t>La place et l'usage des sols dans l'aménagement urbain pour une ville plus durable et résiliente</t>
  </si>
  <si>
    <t>SPACE2050</t>
  </si>
  <si>
    <t>L'HOSTIS Alain</t>
  </si>
  <si>
    <t>planification écologique</t>
  </si>
  <si>
    <t>Plans climat</t>
  </si>
  <si>
    <t>Ville bas carbone</t>
  </si>
  <si>
    <t>transition énergétique</t>
  </si>
  <si>
    <t>simulation</t>
  </si>
  <si>
    <t>collectivité territoriales</t>
  </si>
  <si>
    <t>outils d'aide à la décision</t>
  </si>
  <si>
    <t>SPACE2050 -- Pour une approche Systémique de la Planification bAs Carbone des tErritoires : scénarios, actions et évaluations</t>
  </si>
  <si>
    <t>SUBI</t>
  </si>
  <si>
    <t>DAHAN Kevin</t>
  </si>
  <si>
    <t>Les défis émergents, signaux faibles, nouvelles difficulté</t>
  </si>
  <si>
    <t>Sonore Urbain et Biodiversité Innovante</t>
  </si>
  <si>
    <t>SYMBIOTIC</t>
  </si>
  <si>
    <t>DEIMER Arnaud</t>
  </si>
  <si>
    <t>Université Clermont Auvergne</t>
  </si>
  <si>
    <t>Pôle de Compétitivité TEAM 2</t>
  </si>
  <si>
    <t>Communauté d'Agglomération Lens-Liévin (CALL)</t>
  </si>
  <si>
    <t>Polénergie</t>
  </si>
  <si>
    <t>Métropole européenne de Lille</t>
  </si>
  <si>
    <t>Clermont-Métropole</t>
  </si>
  <si>
    <t>Issoire Agglomération</t>
  </si>
  <si>
    <t>Symbiose urbaine et industrielle du bâti</t>
  </si>
  <si>
    <t>impacts environnementaux et biodiversité en milieu urbain</t>
  </si>
  <si>
    <t>Modélisation de systèmes complexes</t>
  </si>
  <si>
    <t>qualification d'un territoire pour la filière du bâti</t>
  </si>
  <si>
    <t>Espaces urbains délaissés</t>
  </si>
  <si>
    <t>climat</t>
  </si>
  <si>
    <t>complexité</t>
  </si>
  <si>
    <t>impacts</t>
  </si>
  <si>
    <t>industries</t>
  </si>
  <si>
    <t>Modélisation</t>
  </si>
  <si>
    <t>Systèmes</t>
  </si>
  <si>
    <t>Urbanisme</t>
  </si>
  <si>
    <t>Lens-Liévin</t>
  </si>
  <si>
    <t>Issoire</t>
  </si>
  <si>
    <t>LEMELIN Emmanuel</t>
  </si>
  <si>
    <t>Contribution à l’estimation des impacts de l’implémentation de la SYMBIOse urbaine et indusTrielle (SUI) sur des territoIres FranCais de typologie (Ur</t>
  </si>
  <si>
    <t>TECTOO</t>
  </si>
  <si>
    <t>ZERGUINI Seghir</t>
  </si>
  <si>
    <t>Université de Liille</t>
  </si>
  <si>
    <t>Université de Poitiers</t>
  </si>
  <si>
    <t>Université de Limoge</t>
  </si>
  <si>
    <t>Urbanisation généralisée</t>
  </si>
  <si>
    <t>Formes des villes et résilience</t>
  </si>
  <si>
    <t>Limoge</t>
  </si>
  <si>
    <t>Poitiers</t>
  </si>
  <si>
    <t>La transition écologique dans les territoires : prospective et aide à la décision par une approche systémique et multiscalaire</t>
  </si>
  <si>
    <t>TEHEDI</t>
  </si>
  <si>
    <t>BERNARD Fiona</t>
  </si>
  <si>
    <t>Université de Toulon</t>
  </si>
  <si>
    <t>Université de Guyane</t>
  </si>
  <si>
    <t>School of sustainable Development and tourism &amp; Doctoral School of The University of Technology, Mauritius</t>
  </si>
  <si>
    <t>Association des Maires de la Réunion</t>
  </si>
  <si>
    <t>CIVIS (EPCI île de la Réunion)</t>
  </si>
  <si>
    <t>Conseil Départemental</t>
  </si>
  <si>
    <t>politiques publiques</t>
  </si>
  <si>
    <t>Développement territorial</t>
  </si>
  <si>
    <t>milieu tropical</t>
  </si>
  <si>
    <t>insularité</t>
  </si>
  <si>
    <t>Réunion</t>
  </si>
  <si>
    <t>Toulon</t>
  </si>
  <si>
    <t>ile Maurice</t>
  </si>
  <si>
    <t>Transition Énergétique, Habitat, Enjeux de Développement et Inégalités</t>
  </si>
  <si>
    <t>THERMOS</t>
  </si>
  <si>
    <t>DUPPORT Nicolas</t>
  </si>
  <si>
    <t>UniLaSalle Amiens</t>
  </si>
  <si>
    <t>Amiens Métropole</t>
  </si>
  <si>
    <t>efficacité énergétique</t>
  </si>
  <si>
    <t>modélisation urbaine</t>
  </si>
  <si>
    <t>maquette numérique 3D</t>
  </si>
  <si>
    <t>simulation énergétique</t>
  </si>
  <si>
    <t>collecte de données</t>
  </si>
  <si>
    <t>optimisation énergétique</t>
  </si>
  <si>
    <t>stratégies bas carbone</t>
  </si>
  <si>
    <t>Amiens</t>
  </si>
  <si>
    <t>Comportement THERMique urbain Optimisé par Simulation (vers le jumeau numérique énergétique urbain)</t>
  </si>
  <si>
    <t>TRIPODE</t>
  </si>
  <si>
    <t>RAIBAUDO Cédric</t>
  </si>
  <si>
    <t>Université d'Orléans</t>
  </si>
  <si>
    <t>Eolien</t>
  </si>
  <si>
    <t>impact positif</t>
  </si>
  <si>
    <t>environemental</t>
  </si>
  <si>
    <t>aérodynamique</t>
  </si>
  <si>
    <t>énergétique</t>
  </si>
  <si>
    <t>Énergétique par l'éolien pour des bâtiments à impact positif</t>
  </si>
  <si>
    <t>TwinCityZen</t>
  </si>
  <si>
    <t>RACHEDI Abderrzak</t>
  </si>
  <si>
    <t>EIVP</t>
  </si>
  <si>
    <t>CERIA</t>
  </si>
  <si>
    <t>SIRADEL-ENGIE</t>
  </si>
  <si>
    <t>Jumeau Numérique Urbain (CIM/BIM)</t>
  </si>
  <si>
    <t>Qualité des données</t>
  </si>
  <si>
    <t>Qualité environnement</t>
  </si>
  <si>
    <t>Pollution de l'air</t>
  </si>
  <si>
    <t>Nuisances sonores</t>
  </si>
  <si>
    <t>Aide à la décision</t>
  </si>
  <si>
    <t>CHACHOUA Mohamed</t>
  </si>
  <si>
    <t xml:space="preserve">Jumeau numérique intelligent au service de la qualité de l'environnement urbain en contexte indoor et outdoor </t>
  </si>
  <si>
    <t>ULL - Montpellier</t>
  </si>
  <si>
    <t>PERRIN Jean-Louis</t>
  </si>
  <si>
    <t>Université de Montpellier</t>
  </si>
  <si>
    <t>Centre international de l'UNESCO ICIREWARD</t>
  </si>
  <si>
    <t>Pôle Aqua Valley et Société Calypso</t>
  </si>
  <si>
    <t>Hopital de Montpellier</t>
  </si>
  <si>
    <t>Obsrvatoire de Recherche Montpelliérain de l'Environnement</t>
  </si>
  <si>
    <t>OHM Littoral Méditerranéen</t>
  </si>
  <si>
    <t>OBSERVIL système national d'observation</t>
  </si>
  <si>
    <t>Hydro-systèmes</t>
  </si>
  <si>
    <t>observatoires</t>
  </si>
  <si>
    <t>transdiciplinarité</t>
  </si>
  <si>
    <t>co-construction</t>
  </si>
  <si>
    <t>pluies</t>
  </si>
  <si>
    <t>crues</t>
  </si>
  <si>
    <t>inondations</t>
  </si>
  <si>
    <t>contaminants</t>
  </si>
  <si>
    <t>Urban Living Labs Université (Campus Triolet) et Hôpital (Lapeyronie) de Montpellier Rapports environnementaux et sociaux avec leurs hydro-systèmes</t>
  </si>
  <si>
    <t>Umrestte</t>
  </si>
  <si>
    <t>VERNET Céline</t>
  </si>
  <si>
    <t>GADGEBEKU Blandine</t>
  </si>
  <si>
    <t>UMRESTTE</t>
  </si>
  <si>
    <t>UNIR</t>
  </si>
  <si>
    <t>FUMO Angelo</t>
  </si>
  <si>
    <t>SKEMA Business school</t>
  </si>
  <si>
    <t>Université de la Rochelle</t>
  </si>
  <si>
    <t>Université de Paris Est Créteil</t>
  </si>
  <si>
    <t>Urban Resilience</t>
  </si>
  <si>
    <t>Technical Networks</t>
  </si>
  <si>
    <t>Resilience Modeling</t>
  </si>
  <si>
    <t>Joint Vulnerabilities</t>
  </si>
  <si>
    <t>Sustainable Resilience-oriented Decision-Making</t>
  </si>
  <si>
    <t>La Rochelle</t>
  </si>
  <si>
    <t>Perpignan</t>
  </si>
  <si>
    <t>EL FAOUZI Nour-Eddin</t>
  </si>
  <si>
    <t>BORGNAT Pierre</t>
  </si>
  <si>
    <t>ROUX Stéphane</t>
  </si>
  <si>
    <t>CAZABET Rémy</t>
  </si>
  <si>
    <t>REY David</t>
  </si>
  <si>
    <t>AUSSEL Didier</t>
  </si>
  <si>
    <t>SOLNON Christine</t>
  </si>
  <si>
    <t>DIAB Youssef</t>
  </si>
  <si>
    <t>VUILLET Marc</t>
  </si>
  <si>
    <t>DER SARKISSIAN Rita</t>
  </si>
  <si>
    <t>RETIERE Nicolas</t>
  </si>
  <si>
    <t>GHAMRI-DOUDANE Mohamed Yacine</t>
  </si>
  <si>
    <t>GUILLAUME Jean-Loup</t>
  </si>
  <si>
    <t>GAUME Eric</t>
  </si>
  <si>
    <t>PAYRASTRE Olivier</t>
  </si>
  <si>
    <t>COULOMBEL Olivier</t>
  </si>
  <si>
    <t>COUTARD Olivier</t>
  </si>
  <si>
    <t>MANOUT Ouassim</t>
  </si>
  <si>
    <t>Résilience Intégrée des Réseaux Urbains</t>
  </si>
  <si>
    <t>UrbaRisqBio</t>
  </si>
  <si>
    <t>GALIA Wessam</t>
  </si>
  <si>
    <t>VETAGRO-SUP</t>
  </si>
  <si>
    <t>Environnement Science France</t>
  </si>
  <si>
    <t>marne la vallée</t>
  </si>
  <si>
    <t>COURNOYER Benoit</t>
  </si>
  <si>
    <t>Les liaisons dnagereuses entre activités humaines, systèmes techniques et dangers biologiques</t>
  </si>
  <si>
    <t>URBHealth</t>
  </si>
  <si>
    <t>GUEGUEN Philip</t>
  </si>
  <si>
    <t>Université de Grenoble Alpes</t>
  </si>
  <si>
    <t xml:space="preserve">IRSN EPIC (Nanterre) </t>
  </si>
  <si>
    <t>Urbain</t>
  </si>
  <si>
    <t>Risque</t>
  </si>
  <si>
    <t>Vieillissement</t>
  </si>
  <si>
    <t>suivi</t>
  </si>
  <si>
    <t>intégration</t>
  </si>
  <si>
    <t>BONILLA HIDALGO Luis-Fabian</t>
  </si>
  <si>
    <t xml:space="preserve">TAUZIN Benoît  </t>
  </si>
  <si>
    <t>MOATI Annabel</t>
  </si>
  <si>
    <t>GRANGE Stéphane</t>
  </si>
  <si>
    <t>BOSSU Rémy</t>
  </si>
  <si>
    <t>GELIS Céline</t>
  </si>
  <si>
    <t>Surveillance urbaine pour la sécurité physique des biens confrontés à des défis à court et long termes</t>
  </si>
  <si>
    <t>URBHEALTH</t>
  </si>
  <si>
    <t xml:space="preserve">Université de Montpellier </t>
  </si>
  <si>
    <t>IRD Grenoble</t>
  </si>
  <si>
    <t>Pollution</t>
  </si>
  <si>
    <t>hétérogénéités</t>
  </si>
  <si>
    <t>Sources</t>
  </si>
  <si>
    <t>SARTELET Kanine</t>
  </si>
  <si>
    <t>ROUSTAN Yelva</t>
  </si>
  <si>
    <t>FORÊT Gilles</t>
  </si>
  <si>
    <t>ELESSA ETUMAN Arthur</t>
  </si>
  <si>
    <t>VALARI Myrto</t>
  </si>
  <si>
    <t>LEQUY Emeline</t>
  </si>
  <si>
    <t>ZINS Marie</t>
  </si>
  <si>
    <t>NADIF Rachel</t>
  </si>
  <si>
    <t>UZU Gaelle</t>
  </si>
  <si>
    <t>LAVAINE Emmanuelle</t>
  </si>
  <si>
    <t>JAMMES Mael</t>
  </si>
  <si>
    <t>Territoires URBanisés: influence des HEérogénéités spatiALes et des sources de pollution aTmospHérique sur la santé</t>
  </si>
  <si>
    <t>UrBioLLabs</t>
  </si>
  <si>
    <t>BETIS Gilles</t>
  </si>
  <si>
    <t>Commune de Cachan</t>
  </si>
  <si>
    <t>Dijon Métropole</t>
  </si>
  <si>
    <t>EPT Grand-Orly-Seine-Bièvre</t>
  </si>
  <si>
    <t>Holcim Lafarge</t>
  </si>
  <si>
    <t>Colas core</t>
  </si>
  <si>
    <t>Artelia</t>
  </si>
  <si>
    <t>Sources urbaines</t>
  </si>
  <si>
    <t>Urbasense</t>
  </si>
  <si>
    <t>Ilots de chaleur</t>
  </si>
  <si>
    <t>Eaux pluviales</t>
  </si>
  <si>
    <t>trames écologiques</t>
  </si>
  <si>
    <t>Usages citoyens</t>
  </si>
  <si>
    <t>Laboratoire vivant</t>
  </si>
  <si>
    <t>Laboratoires Vivants Bioclimatiques Urbains</t>
  </si>
  <si>
    <t>VEPAC</t>
  </si>
  <si>
    <t>BLOND Nadège</t>
  </si>
  <si>
    <t>CEREMA (Nantes)</t>
  </si>
  <si>
    <t>Université de Toulouse Capitole</t>
  </si>
  <si>
    <t>INSA-Strasbourg</t>
  </si>
  <si>
    <t>Eurométropole de Strasbourg</t>
  </si>
  <si>
    <t xml:space="preserve">Alliance des collectivités </t>
  </si>
  <si>
    <t>Agence de l'Urbanisme</t>
  </si>
  <si>
    <t>Association pour la surveillance de la qualité de l'air</t>
  </si>
  <si>
    <t>Ville</t>
  </si>
  <si>
    <t>Climat</t>
  </si>
  <si>
    <t>consommation énergétique</t>
  </si>
  <si>
    <t>pollution de l'air</t>
  </si>
  <si>
    <t>vulnérabilité</t>
  </si>
  <si>
    <t>risque</t>
  </si>
  <si>
    <t>Angers</t>
  </si>
  <si>
    <t>Vulnérabilité des populations urbaines à la pollution de l’air et aux vagues de chaleur : diagnostic, atténuation et adaptation</t>
  </si>
  <si>
    <t>VESTA</t>
  </si>
  <si>
    <t>LEQUAY Hervé</t>
  </si>
  <si>
    <t>SDMIS 69</t>
  </si>
  <si>
    <t>UNESCO</t>
  </si>
  <si>
    <t>Démonstrateur Ville Durable</t>
  </si>
  <si>
    <t>DRAC</t>
  </si>
  <si>
    <t>Bailleurs</t>
  </si>
  <si>
    <t>secteurs patrimoniaux</t>
  </si>
  <si>
    <t>Patrimonialisation</t>
  </si>
  <si>
    <t>réhabilitation</t>
  </si>
  <si>
    <t>revitalisation</t>
  </si>
  <si>
    <t>monitoring</t>
  </si>
  <si>
    <t>modélisation d'accompagnement</t>
  </si>
  <si>
    <t>scénarisation</t>
  </si>
  <si>
    <t>Vivre En Secteurs paTrimoniAux : potentialités, opportunités, vulnérabilités</t>
  </si>
  <si>
    <t>VF++</t>
  </si>
  <si>
    <t>MERLIER Lucie</t>
  </si>
  <si>
    <t>Paris cité</t>
  </si>
  <si>
    <t xml:space="preserve">Université de Nantes </t>
  </si>
  <si>
    <t>AMU</t>
  </si>
  <si>
    <t>Université Jean-Moulin Lyon 3</t>
  </si>
  <si>
    <t>surchauffe urbaine</t>
  </si>
  <si>
    <t>solutions de rafraichissement</t>
  </si>
  <si>
    <t>Adaptation</t>
  </si>
  <si>
    <t>système socio-écologique</t>
  </si>
  <si>
    <t>Des Villes Fraiches Pour et Par Leurs USagers: associer des solutions douces, vertes et grises pour favoriser la bonne santé des habitants</t>
  </si>
  <si>
    <t>ViBaT</t>
  </si>
  <si>
    <t>IBOS Laurent</t>
  </si>
  <si>
    <t>CMQ (campus des métiers et des qualifications d'excellences - transition numérique et écologique dans la construction)</t>
  </si>
  <si>
    <t>Université Bretagne Sud</t>
  </si>
  <si>
    <t>Saint Gobain recherche Paris</t>
  </si>
  <si>
    <t>CMQ "Transition numérique et écologique dans la construction"</t>
  </si>
  <si>
    <t>Matériaux bio-sourcés</t>
  </si>
  <si>
    <t>Matériaux géo sources</t>
  </si>
  <si>
    <t>Performance Thermique</t>
  </si>
  <si>
    <t>Diagnostic</t>
  </si>
  <si>
    <t>Aménagement urbain</t>
  </si>
  <si>
    <t>Lorient</t>
  </si>
  <si>
    <t>Ville et bâtiment en terre crue : étude multi échelle des solutions de construction bio et géo sourcées</t>
  </si>
  <si>
    <t>Villénature</t>
  </si>
  <si>
    <t>LESIEUR Claire</t>
  </si>
  <si>
    <t>Université Savoie Mont Blanc</t>
  </si>
  <si>
    <t>Université Western autralia</t>
  </si>
  <si>
    <t>Curtin University</t>
  </si>
  <si>
    <t>Institut Teknologi Bandung</t>
  </si>
  <si>
    <t>Systèmes naturels durables</t>
  </si>
  <si>
    <t>Systèmes urbains</t>
  </si>
  <si>
    <t>Diagnostique &amp; Performances</t>
  </si>
  <si>
    <t>Biomimétisme urbain</t>
  </si>
  <si>
    <t>Gestion de l'espace</t>
  </si>
  <si>
    <t>Ville Stationnaire</t>
  </si>
  <si>
    <t>Systèmes complexes</t>
  </si>
  <si>
    <t>données</t>
  </si>
  <si>
    <t>Australie</t>
  </si>
  <si>
    <t>Indonesie</t>
  </si>
  <si>
    <t>MARQUI-FAVRE Wilfrid</t>
  </si>
  <si>
    <t>ZITOUNI Younes</t>
  </si>
  <si>
    <t>SCORLETTI  Gérard</t>
  </si>
  <si>
    <t>VUILLON Laurent</t>
  </si>
  <si>
    <t>CAZABET Remy</t>
  </si>
  <si>
    <t>GEORGE Annette</t>
  </si>
  <si>
    <t>SMALL Michael</t>
  </si>
  <si>
    <t>CAMPBELL Matthew</t>
  </si>
  <si>
    <t>GIRI RACHMAN ARIFIN Ernawati</t>
  </si>
  <si>
    <t>WIDIASTUTI Indah</t>
  </si>
  <si>
    <t>Conception durable: de la nature à la ville</t>
  </si>
  <si>
    <t>VILLE-VIVANTE</t>
  </si>
  <si>
    <t>KAUFMANN Bernard</t>
  </si>
  <si>
    <t>Biodiversité</t>
  </si>
  <si>
    <t>habilitabilité</t>
  </si>
  <si>
    <t>végétal</t>
  </si>
  <si>
    <t>recherche action</t>
  </si>
  <si>
    <t>plurdisciplinarité</t>
  </si>
  <si>
    <t>territoires</t>
  </si>
  <si>
    <t>relation humain biodiversité</t>
  </si>
  <si>
    <t>Ville durable, ville vivante : de la recherche à l’action</t>
  </si>
  <si>
    <t>VIMAP</t>
  </si>
  <si>
    <t>SERVIERES Myriam</t>
  </si>
  <si>
    <t>Ecole Centrale de Nantes</t>
  </si>
  <si>
    <t>Université Gustave Eiffel (Nantes)</t>
  </si>
  <si>
    <t>CEREMA (IdF)</t>
  </si>
  <si>
    <t>CNAM (Paris)</t>
  </si>
  <si>
    <t>CNRS-INS2I (Brest)</t>
  </si>
  <si>
    <t>Mobilité Sénior</t>
  </si>
  <si>
    <t>Marchabilité</t>
  </si>
  <si>
    <t>réalité virtuelle</t>
  </si>
  <si>
    <t>Modèles de marche</t>
  </si>
  <si>
    <t>Perception</t>
  </si>
  <si>
    <t>Enquêtes</t>
  </si>
  <si>
    <t>Bénéfices sanitaires</t>
  </si>
  <si>
    <t>inclusivité</t>
  </si>
  <si>
    <t>Cartographie</t>
  </si>
  <si>
    <t>Brest</t>
  </si>
  <si>
    <t>Villes Inclusives pour la Mobilité Aînée Piétonne - Observation et Rendu de la Marchabilité pour une Mobilité Piétonne des Seniors</t>
  </si>
  <si>
    <t>VIREV</t>
  </si>
  <si>
    <t>CARO Stéphane</t>
  </si>
  <si>
    <t>Ethnologie, préhistoire Anthropologie - G4 20</t>
  </si>
  <si>
    <t>aménagements</t>
  </si>
  <si>
    <t>Déplacements</t>
  </si>
  <si>
    <t>interactions</t>
  </si>
  <si>
    <t>simulation immersive</t>
  </si>
  <si>
    <t>Champ sur Marne</t>
  </si>
  <si>
    <t>Vivre les interactions de la rue en environnement virtuel pour mieux anticiper</t>
  </si>
  <si>
    <t>Partenaire</t>
  </si>
  <si>
    <t>Non renseigné</t>
  </si>
  <si>
    <t>Ville de Marseille</t>
  </si>
  <si>
    <t>Occurrences</t>
  </si>
  <si>
    <t>Laboratoire porteur</t>
  </si>
  <si>
    <t>Labo/ stuctures autres</t>
  </si>
  <si>
    <t>Libellé</t>
  </si>
  <si>
    <t>Nom</t>
  </si>
  <si>
    <t>numéro</t>
  </si>
  <si>
    <t>Numéro identifiant National</t>
  </si>
  <si>
    <t>Classement scientifique ERC</t>
  </si>
  <si>
    <t>ERC 1</t>
  </si>
  <si>
    <t>ERC 2</t>
  </si>
  <si>
    <t>ERC 3</t>
  </si>
  <si>
    <t>ERC 4</t>
  </si>
  <si>
    <t>ERC 5</t>
  </si>
  <si>
    <t>Domaine scientifique 1</t>
  </si>
  <si>
    <t>Domaine scientifique 2</t>
  </si>
  <si>
    <t>Domaine scientifique 3</t>
  </si>
  <si>
    <t>Domaine scientifique 4</t>
  </si>
  <si>
    <t>Domaine scientifique 5</t>
  </si>
  <si>
    <t xml:space="preserve"> Domaine scientifique 6</t>
  </si>
  <si>
    <t xml:space="preserve"> Domaine scientifique 7</t>
  </si>
  <si>
    <t xml:space="preserve"> Domaine scientifique 8</t>
  </si>
  <si>
    <t>Etablissements A</t>
  </si>
  <si>
    <t>Etablissements B</t>
  </si>
  <si>
    <t>Etablissements C</t>
  </si>
  <si>
    <t>Etablissements D</t>
  </si>
  <si>
    <t>Etablissements E</t>
  </si>
  <si>
    <t>Etablissements F</t>
  </si>
  <si>
    <t>Etablissements G</t>
  </si>
  <si>
    <t>Etablissements H</t>
  </si>
  <si>
    <t>Etablissements I</t>
  </si>
  <si>
    <t>Etablissements J</t>
  </si>
  <si>
    <t>Etablissements K</t>
  </si>
  <si>
    <t>Laboratoires</t>
  </si>
  <si>
    <t>3SR</t>
  </si>
  <si>
    <t>sols, solides, structures, risques</t>
  </si>
  <si>
    <t>UMR 5521</t>
  </si>
  <si>
    <t>199511965G</t>
  </si>
  <si>
    <t>08: Sciences pour l'ingénieur</t>
  </si>
  <si>
    <t>INP Grenoble</t>
  </si>
  <si>
    <t>Nantes Université</t>
  </si>
  <si>
    <t>AAU</t>
  </si>
  <si>
    <t>Ambiance Architectures Urbanités</t>
  </si>
  <si>
    <t>UMR 1563</t>
  </si>
  <si>
    <t>199819322R</t>
  </si>
  <si>
    <t>SH7 Mobilité humaine, environnement et espace : Géographie humaine, démographie, santé, sciences de la durabilité, aménagement du territoire, analyse spatiale</t>
  </si>
  <si>
    <t>06: Sciences humaines et humanités</t>
  </si>
  <si>
    <t>Ecole Nationale Supérieure d'Architecture de Nantes</t>
  </si>
  <si>
    <t>Ecole Nationale Supérieure d'Architecture de Grenoble</t>
  </si>
  <si>
    <t>ACP</t>
  </si>
  <si>
    <t>Analyse Comparée des Pouvoirs</t>
  </si>
  <si>
    <t>EA 3350</t>
  </si>
  <si>
    <t>200014647A</t>
  </si>
  <si>
    <t>non renseigné</t>
  </si>
  <si>
    <t>07: Sciences de la société</t>
  </si>
  <si>
    <t>ADES</t>
  </si>
  <si>
    <t>Anthropologie bio-culturelle, Droit, Éthique et Santé</t>
  </si>
  <si>
    <t>UMR 7268</t>
  </si>
  <si>
    <t>201220350X</t>
  </si>
  <si>
    <t xml:space="preserve">LS1: Molecules of Life: Biological Mechanisms, Structures and Functions : Molecular biology, biochemistry, structural biology, molecular biophysics, synthetic and chemical biology, drug design, innovative methods and modelling
LS6: Immunity, Infection and Immunotherapy : The immune system, related disorders and their mechanisms, biology of infectious agents and infection, biological basis of prevention and treatment of infectious diseases, innovative immunological tools and approaches, including therapies
LS7: Prevention, Diagnosis and Treatment of Human Diseases : Medical technologies and tools for prevention, diagnosis and treatment of human diseases, therapeutic approaches and interventions, pharmacology, preventative medicine, epidemiology and public health, digital medicine
LS8: Environmental Biology, Ecology and Evolution : Ecology, biodiversity, environmental change, evolutionary biology, behavioural ecology, microbial ecology, marine biology, ecophysiology, theoretical developments and modelling
SH3: The Social World and Its Diversity : Sociology, social psychology, social anthropology, education sciences, communication studies
SH6: The Study of the Human Past : Archaeology and history
</t>
  </si>
  <si>
    <t>LS1 Molécules de la vie : Mécanismes biologiques, structures et fonctions : Pour tous les organismes Biologie moléculaire, biochimie, biologie structurale, biophysique moléculaire, biologie de synthèse et chimique, conception de médicaments, méthodes innovantes et modélisation</t>
  </si>
  <si>
    <t>LS7 Prévention, diagnostic et traitement des maladies humaines : Technologies et outils médicaux pour la prévention, diagnostic et traitement des maladies humaines, approches et interventions thérapeutiques, pharmacologie, médecine préventive, épidémiologie et santé publique, médecine numérique</t>
  </si>
  <si>
    <t>LS8 Biologie environnementale, écologie et évolution : Pour tous les organismes Écologie, biodiversité, changements environnementaux, biologie de l'évolution, écologie comportementale, écologie microbienne, biologie marine, écophysiologie, développements théoriques et modélisation</t>
  </si>
  <si>
    <t>SH3 Le monde social et sa diversité : Sociologie, psychologie sociale, anthropologie sociale, sciences de l’éducation, études de communication</t>
  </si>
  <si>
    <t>SH6 L'étude du passé humain : Archéologie et histoire</t>
  </si>
  <si>
    <t>05: biologie, médecine et santé</t>
  </si>
  <si>
    <t>Etablissement Français du Sang</t>
  </si>
  <si>
    <t>Ministère de la Culture</t>
  </si>
  <si>
    <t>Assistance Publique - Hôpitaux de Marseille</t>
  </si>
  <si>
    <t>AE&amp;CC</t>
  </si>
  <si>
    <t>Architecture, Environnement &amp; Cultures Constructives</t>
  </si>
  <si>
    <t>LabEx</t>
  </si>
  <si>
    <t>201020647D</t>
  </si>
  <si>
    <t>SH3: The Social World and Its Diversity : Sociology, social psychology, social anthropology, education sciences, communication studies</t>
  </si>
  <si>
    <t>École nationale supérieure d’architecture Paris-Val de seine</t>
  </si>
  <si>
    <t>Autres structures</t>
  </si>
  <si>
    <t>AI</t>
  </si>
  <si>
    <t>Architecture &amp; Intelligence</t>
  </si>
  <si>
    <t>Chaire</t>
  </si>
  <si>
    <t>AMPERE</t>
  </si>
  <si>
    <t>Laboratoire Ampère</t>
  </si>
  <si>
    <t>UMR 5005</t>
  </si>
  <si>
    <t>199911701C</t>
  </si>
  <si>
    <t>LS9: Biotechnology and Biosystems Engineering : Biotechnology using all organisms, biotechnology for environment and food applications, applied plant and animal sciences, bioengineering and synthetic biology, biomass and biofuels, biohazards
PE7: Systems and communication engineering : Electrical, electronic, communication, optical and systems engineering</t>
  </si>
  <si>
    <t>LS9 Biotechnologie et ingénierie des biosystèmes : Biotechnologie utilisant tous les organismes, biotechnologie pour les applications environnementales et alimentaires, sciences appliquées aux plantes et aux animaux, bioingénierie et biologie synthétique, biomasse et biocarburants, risques biologiques</t>
  </si>
  <si>
    <t>09: Sciences et technologies de l'information et de la communication</t>
  </si>
  <si>
    <t>10: Sciences agronomiques et écologiques</t>
  </si>
  <si>
    <t>Environnements et sociétés de l'Orient Ancien</t>
  </si>
  <si>
    <t>UMR 5133</t>
  </si>
  <si>
    <t>200311815J</t>
  </si>
  <si>
    <t>ARENES</t>
  </si>
  <si>
    <t>UMR 6051</t>
  </si>
  <si>
    <t>200012142C</t>
  </si>
  <si>
    <t>SH2: Institutions, Governance and Legal Systems : Political science, international relations, law</t>
  </si>
  <si>
    <t>SH2 Institutions, gouvernance et systèmes juridiques : Sciences politiques, relations internationales, droit</t>
  </si>
  <si>
    <t>Ecole des Hautes Etudes de Santé Publique</t>
  </si>
  <si>
    <t>Université de Rennes 2</t>
  </si>
  <si>
    <t>ASM</t>
  </si>
  <si>
    <t>Archéologie des sociétés méditerranéennes </t>
  </si>
  <si>
    <t>UMR 5140</t>
  </si>
  <si>
    <t>200711821Y</t>
  </si>
  <si>
    <t>SH6: The Study of the Human Past : Archaeology and history</t>
  </si>
  <si>
    <t>Université Paul Valéry, Montpellier 3</t>
  </si>
  <si>
    <t>AUSser</t>
  </si>
  <si>
    <t>Architecture, Urbanisme, Société: savoirs, enseignement, recherche</t>
  </si>
  <si>
    <t>UMR 3329</t>
  </si>
  <si>
    <t>201019326T</t>
  </si>
  <si>
    <t>Ecole Nationale Supérieure d'Architecture de Paris La Villette</t>
  </si>
  <si>
    <t>Ecole Nationale Supérieure d'Architecture de Paris Est</t>
  </si>
  <si>
    <t>AVENUES</t>
  </si>
  <si>
    <t>unité de recherche interdisciplinaire ayant comme objet de recherche la ville</t>
  </si>
  <si>
    <t>EA 7284</t>
  </si>
  <si>
    <t>201222031Z</t>
  </si>
  <si>
    <t>UTC</t>
  </si>
  <si>
    <t>BGS</t>
  </si>
  <si>
    <t>Biogéosciences</t>
  </si>
  <si>
    <t>UMR 6282</t>
  </si>
  <si>
    <t>201220400B</t>
  </si>
  <si>
    <t>LS8: Environmental Biology, Ecology and Evolution : Ecology, biodiversity, environmental change, evolutionary biology, behavioural ecology, microbial ecology, marine biology, ecophysiology, theoretical developments and modelling
PE10: Earth System Science : Physical geography, geology, geophysics, atmospheric sciences, oceanography, climatology, cryology, ecology, global environmental change, biogeochemical cycles, natural resources management
SH3: The Social World and Its Diversity : Sociology, social psychology, social anthropology, education sciences, communication studies</t>
  </si>
  <si>
    <t>03: Sciences de la Terre et de l'univers, espace</t>
  </si>
  <si>
    <t>Université Paris Sciences et Lettres</t>
  </si>
  <si>
    <t>Institut national d'Enseignement Supérieur pour L'Agriculture, l'alimentation et l'environnement</t>
  </si>
  <si>
    <t>BIOGECO</t>
  </si>
  <si>
    <t>Biodiversité, Gènes et Communautés</t>
  </si>
  <si>
    <t>UMR 1202</t>
  </si>
  <si>
    <t>200317684N</t>
  </si>
  <si>
    <t>LS8: Environmental Biology, Ecology and Evolution : Ecology, biodiversity, environmental change, evolutionary biology, behavioural ecology, microbial ecology, marine biology, ecophysiology, theoretical developments and modelling</t>
  </si>
  <si>
    <t>BPE</t>
  </si>
  <si>
    <t>Bâtiments Performants dans leur Environnement</t>
  </si>
  <si>
    <t>Laboratoire</t>
  </si>
  <si>
    <t>201923230X</t>
  </si>
  <si>
    <t>PE5: Synthetic Chemistry and Materials : New materials and new synthetic approaches, structure-properties relations, solid state chemistry, molecular architecture, organic chemistry</t>
  </si>
  <si>
    <t>PE5 Chimie de synthèse et matériaux : Nouveaux matériaux et nouvelles approches de synthèse, relations structure-propriétés, chimie de l'état solide, architecture moléculaire, chimie organique</t>
  </si>
  <si>
    <t>BSE</t>
  </si>
  <si>
    <t>Bordeaux Sciences Economiques</t>
  </si>
  <si>
    <t>UMR 6060</t>
  </si>
  <si>
    <t>202224195H</t>
  </si>
  <si>
    <t>SH1: Individuals, Markets and Organisations : Economics, finance, management</t>
  </si>
  <si>
    <t>SH1 Individus, marchés et organisations : Economie, finance, management</t>
  </si>
  <si>
    <t>CBGP</t>
  </si>
  <si>
    <t>Centre de Biologie pour la Gestion des Populations</t>
  </si>
  <si>
    <t>UMR 1062</t>
  </si>
  <si>
    <t>199817893M</t>
  </si>
  <si>
    <t>LS2: Integrative Biology: from Genes and Genomes to Systems : Genetics, epigenetics, genomics and other "omics" studies, bioinformatics, systems biology, genetic diseases, gene editing, innovative methods and modelling, "omics" for personalised medicine
LS8: Environmental Biology, Ecology and Evolution : Ecology, biodiversity, environmental change, evolutionary biology, behavioural ecology, microbial ecology, marine biology, ecophysiology, theoretical developments and modelling</t>
  </si>
  <si>
    <t>LS2 Biologie intégrative : des gènes et des génomes aux systèmes : Pour tous les organismes Génétique, épigénétique, génomique et autres études " omiques ", bioinformatique, biologie des systèmes, maladies génétiques, modification de gènes, méthodes et modélisation innovantes, " omiques " pour la médecine personnalisée</t>
  </si>
  <si>
    <t>Centre de Coopération Internationale en Recherche Agronomique pour le Développement</t>
  </si>
  <si>
    <t>CCJ</t>
  </si>
  <si>
    <t>Centre Camille Jullian - Histoire et archéologie de la Méditerranée, de la Protohistoire à la fin de l'Antiquité</t>
  </si>
  <si>
    <t>UMR 7299</t>
  </si>
  <si>
    <t>201220305Y</t>
  </si>
  <si>
    <t>CEA-LITEN</t>
  </si>
  <si>
    <t>Laboratoire d'Innovation pour les Technologies des Energies Nouvelles et les nanomatériaux</t>
  </si>
  <si>
    <t>200418592W</t>
  </si>
  <si>
    <t>PE3: Condensed matter physics : structure, electronic properties, fluids, nanosciences, biological physics
PE4: Physical and analytical chemical sciences : analytical chemistry, chemical theory, physical chemistry/chemical physics
PE5: Synthetic Chemistry and Materials : New materials and new synthetic approaches, structure-properties relations, solid state chemistry, molecular architecture, organic chemistry
PE8: Products and Processes Engineering : Product and process design, chemical, civil, environmental, mechanical, vehicle engineering, energy processes and relevant computational methods</t>
  </si>
  <si>
    <t>PE3 Physique de la matière condensée : Structure, propriétés électroniques, fluides, nanosciences, physique biologique</t>
  </si>
  <si>
    <t>PE4 Chimie physique et analytique : Chimie analytique, théorie chimique, chimie physique/physico-chimie</t>
  </si>
  <si>
    <t>PE8 Ingénierie des produits et des procédés : Conception de produits et de processus, génie chimique, génie civil, ingénierie environnementale, génie mécanique, ingénierie automobile, processus énergétiques et les méthodes de calcul correspondantes</t>
  </si>
  <si>
    <t>02: Physique</t>
  </si>
  <si>
    <t>04: Chimie</t>
  </si>
  <si>
    <t>CEARC</t>
  </si>
  <si>
    <t>Cultures, Environnements, Arctique, Représentations, Climat</t>
  </si>
  <si>
    <t>EA 4445</t>
  </si>
  <si>
    <t>201019024P</t>
  </si>
  <si>
    <t>CEE-M</t>
  </si>
  <si>
    <t>Centre d'économie de l'environnement de Montpellier</t>
  </si>
  <si>
    <t>UMR 5211</t>
  </si>
  <si>
    <t>201822742W</t>
  </si>
  <si>
    <t>SH1: Individuals, Markets and Organisations : Economics, finance, management
SH2: Institutions, Governance and Legal Systems : Political science, international relations, law
SH3: The Social World and Its Diversity : Sociology, social psychology, social anthropology, education sciences, communication studies</t>
  </si>
  <si>
    <t>CEFE</t>
  </si>
  <si>
    <t>Centre d'Écologie Fonctionnelle et Evolutive</t>
  </si>
  <si>
    <t>UMR 5175</t>
  </si>
  <si>
    <t>200311847U</t>
  </si>
  <si>
    <t>LS8: Environmental Biology, Ecology and Evolution : Ecology, biodiversity, environmental change, evolutionary biology, behavioural ecology, microbial ecology, marine biology, ecophysiology, theoretical developments and modelling
LS9: Biotechnology and Biosystems Engineering : Biotechnology using all organisms, biotechnology for environment and food applications, applied plant and animal sciences, bioengineering and synthetic biology, biomass and biofuels, biohazards</t>
  </si>
  <si>
    <t xml:space="preserve">Ecole des Mines de Paris </t>
  </si>
  <si>
    <t>CEMEF</t>
  </si>
  <si>
    <t>Centre de Mise en Forme des Matériaux</t>
  </si>
  <si>
    <t>UMR 7635</t>
  </si>
  <si>
    <t>199719336K</t>
  </si>
  <si>
    <t>PE5: Synthetic Chemistry and Materials : New materials and new synthetic approaches, structure-properties relations, solid state chemistry, molecular architecture, organic chemistry
PE8: Products and Processes Engineering : Product and process design, chemical, civil, environmental, mechanical, vehicle engineering, energy processes and relevant computational methods</t>
  </si>
  <si>
    <t>Centre Jean Pépin</t>
  </si>
  <si>
    <t>UMR 8230</t>
  </si>
  <si>
    <t>196919311E</t>
  </si>
  <si>
    <t>CEPIA</t>
  </si>
  <si>
    <t>Clinical Epidemiology And Ageing : Geriatrics, Primary Care and Public Healt</t>
  </si>
  <si>
    <t>201224100J</t>
  </si>
  <si>
    <t>LS4: Physiology in Health, Disease and Ageing : Organ and tissue physiology, comparative physiology, physiology of ageing, pathophysiology, inter-organ and tissue communication, endocrinology, nutrition, metabolism, interaction with the microbiome, non-communicable diseases including cancer (and except disorders of the nervous system and immunity-related diseases))</t>
  </si>
  <si>
    <t>CERAG</t>
  </si>
  <si>
    <t>Centre d'Etudes et de Recherches Appliquées à la Gestion</t>
  </si>
  <si>
    <t>EA 7521</t>
  </si>
  <si>
    <t>201622354H</t>
  </si>
  <si>
    <t>CERDI</t>
  </si>
  <si>
    <t>Centre d'Etudes et de Recherche sur le Développement Internationa</t>
  </si>
  <si>
    <t>UMR 6587</t>
  </si>
  <si>
    <t>199612364L</t>
  </si>
  <si>
    <t>Ecole Nationale des Ponts et Chaussées ParisTech</t>
  </si>
  <si>
    <t>CEREA</t>
  </si>
  <si>
    <t>Centre d'Enseignement et de Recherche en Environnement Atmosphérique</t>
  </si>
  <si>
    <t xml:space="preserve">Laboratoire Commun </t>
  </si>
  <si>
    <t>200320606P</t>
  </si>
  <si>
    <t>PE9: Universe Sciences : Astro-physics/-chemistry/-biology; solar system; planetary systems; stellar, galactic and extragalactic astronomy; cosmology; space sciences; astronomical instrumentation and data</t>
  </si>
  <si>
    <t>CEREGE</t>
  </si>
  <si>
    <t>Centre européen de recherche et d'enseignement de géosciences de l'environnement</t>
  </si>
  <si>
    <t>UMR 7330</t>
  </si>
  <si>
    <t xml:space="preserve"> 201220322S</t>
  </si>
  <si>
    <t>Collège de France Paris</t>
  </si>
  <si>
    <t>Centre Européen de Recherche et de Formation Avancée en Calcul Scientifique</t>
  </si>
  <si>
    <t>Centre</t>
  </si>
  <si>
    <t>CERI EE</t>
  </si>
  <si>
    <t>Centre d'Enseignement de Recherche et d'Innovation Energie Environnement</t>
  </si>
  <si>
    <t>UR</t>
  </si>
  <si>
    <t>201923318T</t>
  </si>
  <si>
    <t>PE4: Physical and analytical chemical sciences : analytical chemistry, chemical theory, physical chemistry/chemical physics
PE8: Products and Processes Engineering : Product and process design, chemical, civil, environmental, mechanical, vehicle engineering, energy processes and relevant computational methods
PE10: Earth System Science : Physical geography, geology, geophysics, atmospheric sciences, oceanography, climatology, cryology, ecology, global environmental change, biogeochemical cycles, natural resources management</t>
  </si>
  <si>
    <t>Ecole Nationale Supérieure Mines Télécom Lille Douai</t>
  </si>
  <si>
    <t>CERI MP</t>
  </si>
  <si>
    <t>Centre d'Enseignement de Recherche et d'Innovation Matériaux et Procédés</t>
  </si>
  <si>
    <t>201923339U</t>
  </si>
  <si>
    <t>PE5: Synthetic Chemistry and Materials : New materials and new synthetic approaches, structure-properties relations, solid state chemistry, molecular architecture, organic chemistry
PE8: Products and Processes Engineering : Product and process design, chemical, civil, environmental, mechanical, vehicle engineering, energy processes and relevant computational methods
PE11: Materials Engineering : Advanced materials development: performance enhancement, modelling, large-scale preparation, modification, tailoring, optimisation, novel and combined use of materials, etc</t>
  </si>
  <si>
    <t>Institut Mines Télécom</t>
  </si>
  <si>
    <t>CERTES</t>
  </si>
  <si>
    <t>Centre d’Études et de Recherche en Thermique, Environnement et Systèmes</t>
  </si>
  <si>
    <t>EA 3481</t>
  </si>
  <si>
    <t>200114757R</t>
  </si>
  <si>
    <t>PE3: Condensed matter physics : structure, electronic properties, fluids, nanosciences, biological physics
PE4: Physical and analytical chemical sciences : analytical chemistry, chemical theory, physical chemistry/chemical physics
PE5: Synthetic Chemistry and Materials : New materials and new synthetic approaches, structure-properties relations, solid state chemistry, molecular architecture, organic chemistry</t>
  </si>
  <si>
    <t>CES</t>
  </si>
  <si>
    <t>Centre Efficacité énergétique des Systèmes</t>
  </si>
  <si>
    <t>CESCO</t>
  </si>
  <si>
    <t>Centre des Sciences de la Conservation</t>
  </si>
  <si>
    <t>UMR 7204</t>
  </si>
  <si>
    <t>200311845S</t>
  </si>
  <si>
    <t>LS9: Biotechnology and Biosystems Engineering : Biotechnology using all organisms, biotechnology for environment and food applications, applied plant and animal sciences, bioengineering and synthetic biology, biomass and biofuels, biohazards</t>
  </si>
  <si>
    <t>Muséum National d'Histoire Naturelle Paris</t>
  </si>
  <si>
    <t>CESIT</t>
  </si>
  <si>
    <t>Supply Chain</t>
  </si>
  <si>
    <t>kedge business school </t>
  </si>
  <si>
    <t>CESP</t>
  </si>
  <si>
    <t>centre de recherche en épidémiologie et santé des populations</t>
  </si>
  <si>
    <t>U 1018</t>
  </si>
  <si>
    <t>201019083D</t>
  </si>
  <si>
    <t>LS7: Prevention, Diagnosis and Treatment of Human Diseases : Medical technologies and tools for prevention, diagnosis and treatment of human diseases, therapeutic approaches and interventions, pharmacology, preventative medicine, epidemiology and public health, digital medicine</t>
  </si>
  <si>
    <t>CETHIL</t>
  </si>
  <si>
    <t>centre d'énergétique et de thermique de lyon</t>
  </si>
  <si>
    <t>UMR 5008</t>
  </si>
  <si>
    <t>199911704F</t>
  </si>
  <si>
    <t>CIRED</t>
  </si>
  <si>
    <t>Centre international de recherche sur l'environnement et le développement</t>
  </si>
  <si>
    <t>UMR 8568</t>
  </si>
  <si>
    <t>199812896F</t>
  </si>
  <si>
    <t>École des Ponts ParisTech</t>
  </si>
  <si>
    <t>CITI</t>
  </si>
  <si>
    <t>Centre d'Innovation en Télécommunications et Intégration de Services</t>
  </si>
  <si>
    <t>EA 3720</t>
  </si>
  <si>
    <t>200314989J</t>
  </si>
  <si>
    <t>CLERSE</t>
  </si>
  <si>
    <t>Centre lillois d'études et de recherches sociologiques et économiques</t>
  </si>
  <si>
    <t>UMR 8019</t>
  </si>
  <si>
    <t>é00212693T</t>
  </si>
  <si>
    <t>CNRM</t>
  </si>
  <si>
    <t>Centre National de Recherches Météorologiques</t>
  </si>
  <si>
    <t>UMR 3589</t>
  </si>
  <si>
    <t>201320566C</t>
  </si>
  <si>
    <t>CRAterre</t>
  </si>
  <si>
    <t>Culture Constructive et Développement Durable</t>
  </si>
  <si>
    <t>CRENSP</t>
  </si>
  <si>
    <t>Centre de Recherche de l'Ecole Nationale Supérieure de Police</t>
  </si>
  <si>
    <t>Ecole Nationale Supérieure de Police</t>
  </si>
  <si>
    <t>CREST</t>
  </si>
  <si>
    <t>Centre de recherche en économie et statistique</t>
  </si>
  <si>
    <t>UMR 9194</t>
  </si>
  <si>
    <t>201521695W</t>
  </si>
  <si>
    <t>SH1: Individuals, Markets and Organisations : Economics, finance, management
SH2: Institutions, Governance and Legal Systems : Political science, international relations, law
PE1: Mathematics : All areas of mathematics, pure and applied, plus mathematical foundations of computer science, mathematical physics and statistics</t>
  </si>
  <si>
    <t>01: Mathématiques et leurs interactions</t>
  </si>
  <si>
    <t>École nationale de la statistique et de l'administration économique Paris</t>
  </si>
  <si>
    <t>CRSA</t>
  </si>
  <si>
    <t>Centre de Recherche Saint-Antoine</t>
  </si>
  <si>
    <t>U 938</t>
  </si>
  <si>
    <t>200918542V</t>
  </si>
  <si>
    <t>CRTD</t>
  </si>
  <si>
    <t>Centre de Recherche sur le Travail et le Développement</t>
  </si>
  <si>
    <t>EA 4132</t>
  </si>
  <si>
    <t>200715376M</t>
  </si>
  <si>
    <t>Le CNAM</t>
  </si>
  <si>
    <t>CSEM</t>
  </si>
  <si>
    <t>Europe</t>
  </si>
  <si>
    <t>Centre Sismologique Euro Méditerranéen</t>
  </si>
  <si>
    <t>CSUN</t>
  </si>
  <si>
    <t>Complex and Sustainable Urban Networks</t>
  </si>
  <si>
    <t>University of illinois Chicago</t>
  </si>
  <si>
    <t>DAVID</t>
  </si>
  <si>
    <t>Données et Algorithmes pour une Ville Intelligente et Durable</t>
  </si>
  <si>
    <t>EA 7431</t>
  </si>
  <si>
    <t>201622145F</t>
  </si>
  <si>
    <t>PE6: Computer science and informatics : informatics and information systems, computer science, scientific computing, intelligent systems</t>
  </si>
  <si>
    <t>Université de Versailles</t>
  </si>
  <si>
    <t>DEEP</t>
  </si>
  <si>
    <t>déchets eaux environnement pollution</t>
  </si>
  <si>
    <t>EA 7429</t>
  </si>
  <si>
    <t>201621881U</t>
  </si>
  <si>
    <t>DIHP</t>
  </si>
  <si>
    <t>Dynamique des interactions hôte pathogène</t>
  </si>
  <si>
    <t>UR 7292</t>
  </si>
  <si>
    <t>201320510S</t>
  </si>
  <si>
    <t>EASE</t>
  </si>
  <si>
    <t>Environnement, Aménagement, Sécurité et Éco-conception</t>
  </si>
  <si>
    <t xml:space="preserve">ECOBIO </t>
  </si>
  <si>
    <t>Ecosystèmes, Biodiversité, Evolution</t>
  </si>
  <si>
    <t>UMR 6553</t>
  </si>
  <si>
    <t>199612339J</t>
  </si>
  <si>
    <t>ECOSYS</t>
  </si>
  <si>
    <t>Écologie fonctionnelle et écotoxicologie des agroécosystèmes</t>
  </si>
  <si>
    <t>201521783S</t>
  </si>
  <si>
    <t>EFTS</t>
  </si>
  <si>
    <t>Education, Formation, Travail, Savoirs</t>
  </si>
  <si>
    <t>UMR MA 122</t>
  </si>
  <si>
    <t>201119442P</t>
  </si>
  <si>
    <t>Université de Toulouse 2 Jean-Jaurès</t>
  </si>
  <si>
    <t>Vetagro-Sup</t>
  </si>
  <si>
    <t>EM</t>
  </si>
  <si>
    <t>Ecologie Microbienne</t>
  </si>
  <si>
    <t>UMR 5557</t>
  </si>
  <si>
    <t>199511997S</t>
  </si>
  <si>
    <t>Université Jean Monnet Saint Etienne</t>
  </si>
  <si>
    <t>EMGCU</t>
  </si>
  <si>
    <t>Expérimentation et Modélisation pour le Génie Civil et l'Urbanisme</t>
  </si>
  <si>
    <t>EMMAH</t>
  </si>
  <si>
    <t>Environnement Méditerranéen et Modélisation des Agro-Hydrosystèmes</t>
  </si>
  <si>
    <t>UMR 1114</t>
  </si>
  <si>
    <t>199917981D</t>
  </si>
  <si>
    <t>LS8: Environmental Biology, Ecology and Evolution : Ecology, biodiversity, environmental change, evolutionary biology, behavioural ecology, microbial ecology, marine biology, ecophysiology, theoretical developments and modelling
LS9: Biotechnology and Biosystems Engineering : Biotechnology using all organisms, biotechnology for environment and food applications, applied plant and animal sciences, bioengineering and synthetic biology, biomass and biofuels, biohazards
PE10: Earth System Science : Physical geography, geology, geophysics, atmospheric sciences, oceanography, climatology, cryology, ecology, global environmental change, biogeochemical cycles, natural resources management</t>
  </si>
  <si>
    <t>Université d'Avignon et des Pays de Vaucluse</t>
  </si>
  <si>
    <t>EOST</t>
  </si>
  <si>
    <t>École et Observatoire des sciences de la Terre</t>
  </si>
  <si>
    <t>UAR 830</t>
  </si>
  <si>
    <t>199320515J</t>
  </si>
  <si>
    <t>ESE</t>
  </si>
  <si>
    <t>Écologie, systématique et évolution</t>
  </si>
  <si>
    <t>UMR 8079</t>
  </si>
  <si>
    <t>200212739T</t>
  </si>
  <si>
    <t>ESO</t>
  </si>
  <si>
    <t>Espaces et Sociétés</t>
  </si>
  <si>
    <t>UMR 6590</t>
  </si>
  <si>
    <t>199612367P</t>
  </si>
  <si>
    <t>SH2: Institutions, Governance and Legal Systems : Political science, international relations, law
SH3: The Social World and Its Diversity : Sociology, social psychology, social anthropology, education sciences, communication studies
SH4: The Human Mind and Its Complexity : Cognitive science, psychology, linguistics, theoretical philosophy
SH7: Human Mobility, Environment, and Space : Human geography, demography, health, sustainability science, territorial planning, spatial analysis</t>
  </si>
  <si>
    <t>Université de Caen Normandie</t>
  </si>
  <si>
    <t>Le Mans Université</t>
  </si>
  <si>
    <t>ESPACE</t>
  </si>
  <si>
    <t>Étude des Structures et des Processus d’Adaptation et des Changements de l’Espace</t>
  </si>
  <si>
    <t>UMR 7300</t>
  </si>
  <si>
    <t>201220240C</t>
  </si>
  <si>
    <t>PE6: Computer science and informatics : informatics and information systems, computer science, scientific computing, intelligent systems
PE7: Systems and communication engineering : Electrical, electronic, communication, optical and systems engineering
PE10: Earth System Science : Physical geography, geology, geophysics, atmospheric sciences, oceanography, climatology, cryology, ecology, global environmental change, biogeochemical cycles, natural resources management
SH2: Institutions, Governance and Legal Systems : Political science, international relations, law
SH3: The Social World and Its Diversity : Sociology, social psychology, social anthropology, education sciences, communication studies
SH4: The Human Mind and Its Complexity : Cognitive science, psychology, linguistics, theoretical philosophy</t>
  </si>
  <si>
    <t>ESPACEDEV</t>
  </si>
  <si>
    <t xml:space="preserve">Observation Spatiale, Modèles et Science Impliquée </t>
  </si>
  <si>
    <t>UMR 228</t>
  </si>
  <si>
    <t>201119392K</t>
  </si>
  <si>
    <t>SH3: The Social World and Its Diversity : Sociology, social psychology, social anthropology, education sciences, communication studies
PE1: Mathematics : All areas of mathematics, pure and applied, plus mathematical foundations of computer science, mathematical physics and statistics
PE6: Computer science and informatics : informatics and information systems, computer science, scientific computing, intelligent systems
PE7: Systems and communication engineering : Electrical, electronic, communication, optical and systems engineering
PE10 : Earth System Science : Physical geography, geology, geophysics, atmospheric sciences, oceanography, climatology, cryology, ecology, global environmental change, biogeochemical cycles, natural resources management</t>
  </si>
  <si>
    <t>Université des Antilles</t>
  </si>
  <si>
    <t>Université de la Guyane</t>
  </si>
  <si>
    <t>ESPI2R</t>
  </si>
  <si>
    <t>Ecole supérieure des formations immobilières</t>
  </si>
  <si>
    <t>ESTTE</t>
  </si>
  <si>
    <t>Épidémiologique et de Surveillance Transport, Travail, Environnement</t>
  </si>
  <si>
    <t>UMR T 9405</t>
  </si>
  <si>
    <t>200717642A</t>
  </si>
  <si>
    <t>ESYCOM</t>
  </si>
  <si>
    <t>Laboratoire électronique, systèmes de communications et microsystèmes</t>
  </si>
  <si>
    <t>UMR 9007</t>
  </si>
  <si>
    <t>199814079S</t>
  </si>
  <si>
    <t>ETTIS</t>
  </si>
  <si>
    <t>Environnement, Territoires en Transition, Infrastructures, Sociétés</t>
  </si>
  <si>
    <t>UR 1456</t>
  </si>
  <si>
    <t>201421784X</t>
  </si>
  <si>
    <t>EVCAU</t>
  </si>
  <si>
    <t>Environnements numériques, Cultures Architecturales et Urbaines</t>
  </si>
  <si>
    <t>201722590K</t>
  </si>
  <si>
    <t>PE8: Products and Processes Engineering : Product and process design, chemical, civil, environmental, mechanical, vehicle engineering, energy processes and relevant computational methods</t>
  </si>
  <si>
    <t>Environnement Ville Société</t>
  </si>
  <si>
    <t>UMR 5600</t>
  </si>
  <si>
    <t>199511664E</t>
  </si>
  <si>
    <t>Université Lyon 3</t>
  </si>
  <si>
    <t>Ecole des Mines de Saint Etienne</t>
  </si>
  <si>
    <t>ENS Lyon</t>
  </si>
  <si>
    <t>Ecole Nationale Supérieure d'Architecture de Lyon</t>
  </si>
  <si>
    <t>FARE</t>
  </si>
  <si>
    <t>Fractionnement des AgroRessources et Environnement</t>
  </si>
  <si>
    <t>UMR0614</t>
  </si>
  <si>
    <t>199417885W</t>
  </si>
  <si>
    <t>Université Reims Champagne Ardenne</t>
  </si>
  <si>
    <t>G2ELab</t>
  </si>
  <si>
    <t>Laboratoire de Génie Electrique de Grenoble</t>
  </si>
  <si>
    <t>UMR 5269</t>
  </si>
  <si>
    <t>200711931T</t>
  </si>
  <si>
    <t>PE3: Condensed matter physics : structure, electronic properties, fluids, nanosciences, biological physics
PE8: Products and Processes Engineering : Product and process design, chemical, civil, environmental, mechanical, vehicle engineering, energy processes and relevant computational methods</t>
  </si>
  <si>
    <t>GAEL</t>
  </si>
  <si>
    <t>Laboratoire d'Economie Appliquées de Grenoble</t>
  </si>
  <si>
    <t>UMR 5313</t>
  </si>
  <si>
    <t>200317671Z</t>
  </si>
  <si>
    <t>GeM</t>
  </si>
  <si>
    <t>Institut de Recherche en Génie Civil et Mécanique</t>
  </si>
  <si>
    <t>UMR 6183</t>
  </si>
  <si>
    <t>200412238P</t>
  </si>
  <si>
    <t>GEMASS</t>
  </si>
  <si>
    <t>Groupe d'étude des méthodes de l'analyse sociologique de la Sorbonne</t>
  </si>
  <si>
    <t>UMR 8598</t>
  </si>
  <si>
    <t>199812926N</t>
  </si>
  <si>
    <t>GEOAZUR</t>
  </si>
  <si>
    <t>Géoazur</t>
  </si>
  <si>
    <t>UMR 7329</t>
  </si>
  <si>
    <t>200816914E</t>
  </si>
  <si>
    <t>PE9: Universe Sciences : Astro-physics/-chemistry/-biology; solar system; planetary systems; stellar, galactic and extragalactic astronomy; cosmology; space sciences; astronomical instrumentation and data
PE10: Earth System Science : Physical geography, geology, geophysics, atmospheric sciences, oceanography, climatology, cryology, ecology, global environmental change, biogeochemical cycles, natural resources management</t>
  </si>
  <si>
    <t>Observatoire de la Côte d'Azur Nice</t>
  </si>
  <si>
    <t>GEOLOC</t>
  </si>
  <si>
    <t xml:space="preserve">GEOLOCALISATION </t>
  </si>
  <si>
    <t xml:space="preserve">Laboratoire </t>
  </si>
  <si>
    <t>GEOMAS</t>
  </si>
  <si>
    <t>Géomécanique, Matériaux et Structures</t>
  </si>
  <si>
    <t>UA 7495</t>
  </si>
  <si>
    <t>201621882V</t>
  </si>
  <si>
    <t>GERS</t>
  </si>
  <si>
    <t>Département Géotechnique, environnement, risques naturels et sciences de la terre</t>
  </si>
  <si>
    <t>201320679A</t>
  </si>
  <si>
    <t>PE10: Earth System Science : Physical geography, geology, geophysics, atmospheric sciences, oceanography, climatology, cryology, ecology, global environmental change, biogeochemical cycles, natural resources management</t>
  </si>
  <si>
    <t>GRANEM</t>
  </si>
  <si>
    <t>Groupe de Recherche ANgevin en Économie et Management</t>
  </si>
  <si>
    <t>200817437Y</t>
  </si>
  <si>
    <t>GREDEG</t>
  </si>
  <si>
    <t>Groupe de Recherche en Droit, Économie et Gestion</t>
  </si>
  <si>
    <t>UMR 7321</t>
  </si>
  <si>
    <t>201220333D</t>
  </si>
  <si>
    <t>SH1: Individuals, Markets and Organisations : Economics, finance, management
SH2: Institutions, Governance and Legal Systems : Political science, international relations, law</t>
  </si>
  <si>
    <t>GRETTIA</t>
  </si>
  <si>
    <t>Génie des réseaux de transports terrestres et informatique avancée</t>
  </si>
  <si>
    <t>HSM</t>
  </si>
  <si>
    <t>HydroSciencesMontpellier</t>
  </si>
  <si>
    <t>UMR 5151</t>
  </si>
  <si>
    <t>199512007C</t>
  </si>
  <si>
    <t>LS8: Environmental Biology, Ecology and Evolution : Ecology, biodiversity, environmental change, evolutionary biology, behavioural ecology, microbial ecology, marine biology, ecophysiology, theoretical developments and modelling
PE10: Earth System Science : Physical geography, geology, geophysics, atmospheric sciences, oceanography, climatology, cryology, ecology, global environmental change, biogeochemical cycles, natural resources management</t>
  </si>
  <si>
    <t>Ecole Nationale Supérieure des Mines d'Alès</t>
  </si>
  <si>
    <t>I2M</t>
  </si>
  <si>
    <t>Institut de mécanique et d'ingénierie de Bordeaux</t>
  </si>
  <si>
    <t>UMR 5295</t>
  </si>
  <si>
    <t>201138196D</t>
  </si>
  <si>
    <t>Ecole Nationale Supérieure d'arts et Métiers</t>
  </si>
  <si>
    <t>INP Bordeaux</t>
  </si>
  <si>
    <t>I3S</t>
  </si>
  <si>
    <t>Laboratoire d'Informatique, Signaux et Systèmes de Sophia Antipolis</t>
  </si>
  <si>
    <t>UMR 7271</t>
  </si>
  <si>
    <t>201220432L</t>
  </si>
  <si>
    <t>ICube</t>
  </si>
  <si>
    <t>Le laboratoire des sciences de l'ingénieur, de l'informatique et de l'imagerie</t>
  </si>
  <si>
    <t>UMR 7357</t>
  </si>
  <si>
    <t>201320497C</t>
  </si>
  <si>
    <t>LS1: Molecules of Life: Biological Mechanisms, Structures and Functions : Molecular biology, biochemistry, structural biology, molecular biophysics, synthetic and chemical biology, drug design, innovative methods and modelling
LS5: Neuroscience and Disorders of the Nervous System : Nervous system development, homeostasis and ageing, nervous system function and dysfunction, systems neuroscience and modelling, biological basis of cognitive processes and of behaviour, neurological and mental disorders
LS7: Prevention, Diagnosis and Treatment of Human Diseases : Medical technologies and tools for prevention, diagnosis and treatment of human diseases, therapeutic approaches and interventions, pharmacology, preventative medicine, epidemiology and public health, digital medicine
LS9: Biotechnology and Biosystems Engineering : Biotechnology using all organisms, biotechnology for environment and food applications, applied plant and animal sciences, bioengineering and synthetic biology, biomass and biofuels, biohazards
PE3: Condensed matter physics : structure, electronic properties, fluids, nanosciences, biological physics
PE6: Computer science and informatics : informatics and information systems, computer science, scientific computing, intelligent systems
PE7: Systems and communication engineering : Electrical, electronic, communication, optical and systems engineering
PE8: Products and Processes Engineering : Product and process design, chemical, civil, environmental, mechanical, vehicle engineering, energy processes and relevant computational methods
PE10: Earth System Science : Physical geography, geology, geophysics, atmospheric sciences, oceanography, climatology, cryology, ecology, global environmental change, biogeochemical cycles, natural resources management</t>
  </si>
  <si>
    <t>ENGEES</t>
  </si>
  <si>
    <t>INS-Strasbourg</t>
  </si>
  <si>
    <t>IDEES</t>
  </si>
  <si>
    <t>identité et différenciation de l'espace, de l'environnement et des sociétés</t>
  </si>
  <si>
    <t>UMR 6266</t>
  </si>
  <si>
    <t>200812294H</t>
  </si>
  <si>
    <t>SH2: Institutions, Governance and Legal Systems : Political science, international relations, law
SH3: The Social World and Its Diversity : Sociology, social psychology, social anthropology, education sciences, communication studies
SH4: The Human Mind and Its Complexity : Cognitive science, psychology, linguistics, theoretical philosophy
SH6: The Study of the Human Past : Archaeology and history</t>
  </si>
  <si>
    <t>Université de Rouen</t>
  </si>
  <si>
    <t>Université Le Havre</t>
  </si>
  <si>
    <t>IDESP</t>
  </si>
  <si>
    <t>Institut Desbrest d'Épidémiologie et de Santé Publique</t>
  </si>
  <si>
    <t>UA 11</t>
  </si>
  <si>
    <t>202123741U</t>
  </si>
  <si>
    <t>LS7: Prevention, Diagnosis and Treatment of Human Diseases : Medical technologies and tools for prevention, diagnosis and treatment of human diseases, therapeutic approaches and interventions, pharmacology, preventative medicine, epidemiology and public health, digital medicine
PE1: Mathematics : All areas of mathematics, pure and applied, plus mathematical foundations of computer science, mathematical physics and statistics</t>
  </si>
  <si>
    <t>IDHE.S</t>
  </si>
  <si>
    <t>Institutions et dynamiques historiques de l'économie et de la société</t>
  </si>
  <si>
    <t>UMR 8533</t>
  </si>
  <si>
    <t>199812861T</t>
  </si>
  <si>
    <t>Paris 1 Panthéon Sorbonne</t>
  </si>
  <si>
    <t>Paris Ouest Nanterre La Défense</t>
  </si>
  <si>
    <t>Paris 8 Vincennes-Saint-Denis</t>
  </si>
  <si>
    <t>Université Evry-Val-d'Essonne</t>
  </si>
  <si>
    <t>École normale supérieure Paris-Saclay</t>
  </si>
  <si>
    <t>iEES</t>
  </si>
  <si>
    <t>Institut d'écologie et des sciences de l'environnement de Paris</t>
  </si>
  <si>
    <t>UMR 7618</t>
  </si>
  <si>
    <t>200517555P</t>
  </si>
  <si>
    <t>IES</t>
  </si>
  <si>
    <t>Institut d'électronique et des Systèmes</t>
  </si>
  <si>
    <t>UMR 5214</t>
  </si>
  <si>
    <t>200711883R</t>
  </si>
  <si>
    <t>PE3: Condensed matter physics : structure, electronic properties, fluids, nanosciences, biological physics
PE7: Systems and communication engineering : Electrical, electronic, communication, optical and systems engineering
PE8: Products and Processes Engineering : Product and process design, chemical, civil, environmental, mechanical, vehicle engineering, energy processes and relevant computational methods</t>
  </si>
  <si>
    <t>IETR</t>
  </si>
  <si>
    <t>UMR 6164</t>
  </si>
  <si>
    <t>200212224H</t>
  </si>
  <si>
    <t>PE5: Synthetic Chemistry and Materials : New materials and new synthetic approaches, structure-properties relations, solid state chemistry, molecular architecture, organic chemistry
PE6: Computer science and informatics : informatics and information systems, computer science, scientific computing, intelligent systems
PE7: Systems and communication engineering : Electrical, electronic, communication, optical and systems engineering</t>
  </si>
  <si>
    <t>INSA-Rennes</t>
  </si>
  <si>
    <t>CentraleSupélec</t>
  </si>
  <si>
    <t>IGE</t>
  </si>
  <si>
    <t>Institut des Géosciences de l'Environnement</t>
  </si>
  <si>
    <t>UMR 5001</t>
  </si>
  <si>
    <t>201722374A</t>
  </si>
  <si>
    <t>institut méditerranéen de biodiversité et d’écologie marine et continentale</t>
  </si>
  <si>
    <t>UMR 7263</t>
  </si>
  <si>
    <t>201220339K</t>
  </si>
  <si>
    <t>LS2: Integrative Biology: from Genes and Genomes to Systems : Genetics, epigenetics, genomics and other "omics" studies, bioinformatics, systems biology, genetic diseases, gene editing, innovative methods and modelling, "omics" for personalised medicine
LS3: Cellular, Developmental and Regenerative Biology : Structure and function of the cell, cell-cell communication, embryogenesis, tissue differentiation, organogenesis, growth, development, evolution of development, organoids, stem cells, regeneration, therapeutic approaches
LS8: Environmental Biology, Ecology and Evolution : Ecology, biodiversity, environmental change, evolutionary biology, behavioural ecology, microbial ecology, marine biology, ecophysiology, theoretical developments and modelling
LS9: Biotechnology and Biosystems Engineering : Biotechnology using all organisms, biotechnology for environment and food applications, applied plant and animal sciences, bioengineering and synthetic biology, biomass and biofuels, biohazards
PE10: Earth System Science : Physical geography, geology, geophysics, atmospheric sciences, oceanography, climatology, cryology, ecology, global environmental change, biogeochemical cycles, natural resources management</t>
  </si>
  <si>
    <t>IMP</t>
  </si>
  <si>
    <t>Ingénierie des Matériaux Polymères</t>
  </si>
  <si>
    <t>UMR 5223</t>
  </si>
  <si>
    <t>200711890Y</t>
  </si>
  <si>
    <t>IMRB</t>
  </si>
  <si>
    <t>Institut Mondor de recherche biomédicale</t>
  </si>
  <si>
    <t>U 955</t>
  </si>
  <si>
    <t>200919261B</t>
  </si>
  <si>
    <t>LS1: Molecules of Life: Biological Mechanisms, Structures and Functions : Molecular biology, biochemistry, structural biology, molecular biophysics, synthetic and chemical biology, drug design, innovative methods and modelling
LS4: Physiology in Health, Disease and Ageing : Organ and tissue physiology, comparative physiology, physiology of ageing, pathophysiology, inter-organ and tissue communication, endocrinology, nutrition, metabolism, interaction with the microbiome, non-communicable diseases including cancer (and except disorders of the nervous system and immunity-related diseases))
LS5: Neuroscience and Disorders of the Nervous System : Nervous system development, homeostasis and ageing, nervous system function and dysfunction, systems neuroscience and modelling, biological basis of cognitive processes and of behaviour, neurological and mental disorders
LS6: Immunity, Infection and Immunotherapy : The immune system, related disorders and their mechanisms, biology of infectious agents and infection, biological basis of prevention and treatment of infectious diseases, innovative immunological tools and approaches, including therapies</t>
  </si>
  <si>
    <t>Ecole Nationale Vétérinaire Maison Alfort</t>
  </si>
  <si>
    <t>IMREDD</t>
  </si>
  <si>
    <t>Institut Méditerranéen du Risque de l’Environnement et du Développement Durable</t>
  </si>
  <si>
    <t>Institut d’Innovation et de Partenariats (2IP)</t>
  </si>
  <si>
    <t xml:space="preserve"> Laboratoire de l'Intégration du Matériau au Système</t>
  </si>
  <si>
    <t>UMR 5218</t>
  </si>
  <si>
    <t>200711887V</t>
  </si>
  <si>
    <t>LS4: Physiology in Health, Disease and Ageing : Organ and tissue physiology, comparative physiology, physiology of ageing, pathophysiology, inter-organ and tissue communication, endocrinology, nutrition, metabolism, interaction with the microbiome, non-communicable diseases including cancer (and except disorders of the nervous system and immunity-related diseases))
PE6: Computer science and informatics : informatics and information systems, computer science, scientific computing, intelligent systems
PE7: Systems and communication engineering : Electrical, electronic, communication, optical and systems engineering</t>
  </si>
  <si>
    <t>IMSE</t>
  </si>
  <si>
    <t>Modélisation, Simulation et Expérimentation</t>
  </si>
  <si>
    <t xml:space="preserve">IMU </t>
  </si>
  <si>
    <t>Institut du Patrimoine</t>
  </si>
  <si>
    <t>IPSL</t>
  </si>
  <si>
    <t>Institut Pierre Simon Laplace</t>
  </si>
  <si>
    <t>FR 636</t>
  </si>
  <si>
    <t>Ecole Spéciale des Travaux Publics, du Bâtiment et de l'Industrie</t>
  </si>
  <si>
    <t>IRC</t>
  </si>
  <si>
    <t>Institut de Recherche en Constructibilité</t>
  </si>
  <si>
    <t>200922745N</t>
  </si>
  <si>
    <t>IRCE</t>
  </si>
  <si>
    <t>Institut de Recherche sur la Catalyse et l'Environnement</t>
  </si>
  <si>
    <t>UMR 5256</t>
  </si>
  <si>
    <t>200711921G</t>
  </si>
  <si>
    <t>PE4: Physical and analytical chemical sciences : analytical chemistry, chemical theory, physical chemistry/chemical physics
PE5: Synthetic Chemistry and Materials : New materials and new synthetic approaches, structure-properties relations, solid state chemistry, molecular architecture, organic chemistry
PE9: Universe Sciences : Astro-physics/-chemistry/-biology; solar system; planetary systems; stellar, galactic and extragalactic astronomy; cosmology; space sciences; astronomical instrumentation and data</t>
  </si>
  <si>
    <t>IRDL</t>
  </si>
  <si>
    <t>Institut de Recherche Dupuy de Lôme</t>
  </si>
  <si>
    <t xml:space="preserve">UMR 6027 </t>
  </si>
  <si>
    <t>201622147H</t>
  </si>
  <si>
    <t>Ecole Nationale Ingénieur Brest</t>
  </si>
  <si>
    <t>Université de Bretagne Sud</t>
  </si>
  <si>
    <t>Ecole Nationale Supérieure de Techniques Avancées Bretagne</t>
  </si>
  <si>
    <t>IREGE</t>
  </si>
  <si>
    <t>Institut de Recherche en Gestion et en Économie</t>
  </si>
  <si>
    <t>EA 2426</t>
  </si>
  <si>
    <t>199713958P</t>
  </si>
  <si>
    <t>Université de Toulouse</t>
  </si>
  <si>
    <t>IRIT</t>
  </si>
  <si>
    <t>Institut de Recherche en Informatique de Toulouse</t>
  </si>
  <si>
    <t>UMR 5505</t>
  </si>
  <si>
    <t>199511949P</t>
  </si>
  <si>
    <t>INSA-Toulouse</t>
  </si>
  <si>
    <t>Université Toulouse 3 Paul Sabatier</t>
  </si>
  <si>
    <t>IRSET</t>
  </si>
  <si>
    <t>Institut de recherche en santé, environnement et travail</t>
  </si>
  <si>
    <t>UMR S 1085</t>
  </si>
  <si>
    <t>201722263E</t>
  </si>
  <si>
    <t>IRSTV</t>
  </si>
  <si>
    <t>Institut de Recherche en Sciences et Techniques de la Ville</t>
  </si>
  <si>
    <t>FR 2488</t>
  </si>
  <si>
    <t>ISA</t>
  </si>
  <si>
    <t>Institut des Sciences Analytiques</t>
  </si>
  <si>
    <t>UMR 5280</t>
  </si>
  <si>
    <t>201119453B</t>
  </si>
  <si>
    <t>ISEM</t>
  </si>
  <si>
    <t>Institut des Sciences de l'Évolution de Montpellier</t>
  </si>
  <si>
    <t>UMR 5554</t>
  </si>
  <si>
    <t>199511995P</t>
  </si>
  <si>
    <t>Ecole Pratique des Hautes Etudes Paris</t>
  </si>
  <si>
    <t>ISIGE</t>
  </si>
  <si>
    <t>Institut Supérieur d’Ingénierie et de Gestion de l’Environnement</t>
  </si>
  <si>
    <t>ISP</t>
  </si>
  <si>
    <t>institut des sciences sociales du politique</t>
  </si>
  <si>
    <t>UMR 7220</t>
  </si>
  <si>
    <t>200612818L</t>
  </si>
  <si>
    <t>ENS Paris Saclay</t>
  </si>
  <si>
    <t>ISPA</t>
  </si>
  <si>
    <t>Interaction Sol Plante Atmosphère</t>
  </si>
  <si>
    <t>UMR 1391</t>
  </si>
  <si>
    <t>201421781U</t>
  </si>
  <si>
    <t>Ecole Nationale Supérieure des Sciences Agronomiques de Bordeaux Aquitaine</t>
  </si>
  <si>
    <t>ISTerre</t>
  </si>
  <si>
    <t>Institut des Sciences de la Terre</t>
  </si>
  <si>
    <t>UMR 5275</t>
  </si>
  <si>
    <t>201119454C</t>
  </si>
  <si>
    <t>Université de Savoie Mont Blanc</t>
  </si>
  <si>
    <t>Université de Gustave Eiffel</t>
  </si>
  <si>
    <t>ISTO</t>
  </si>
  <si>
    <t>Institut des Sciences de la Terre d'Orléans</t>
  </si>
  <si>
    <t>UMR 7327</t>
  </si>
  <si>
    <t>201220213Y</t>
  </si>
  <si>
    <t>IUSTI</t>
  </si>
  <si>
    <t>Institut Universitaire des Systèmes Thermiques Industriels</t>
  </si>
  <si>
    <t>UMR 7343</t>
  </si>
  <si>
    <t>201220275R</t>
  </si>
  <si>
    <t xml:space="preserve">Institut Rhônalpin Des Systèmes Complexes </t>
  </si>
  <si>
    <t>kedge bs </t>
  </si>
  <si>
    <t>Formation Recherche</t>
  </si>
  <si>
    <t>L3i</t>
  </si>
  <si>
    <t>Laboratoire informatique image interaction</t>
  </si>
  <si>
    <t>EA 2118</t>
  </si>
  <si>
    <t>199613735B</t>
  </si>
  <si>
    <t>Lab-STICC</t>
  </si>
  <si>
    <t>des capteurs à la connaissance : communiquer et décider</t>
  </si>
  <si>
    <t>UMR 6285</t>
  </si>
  <si>
    <t>201220091R</t>
  </si>
  <si>
    <t>Intitut Mines Télécom</t>
  </si>
  <si>
    <t>Ecole Nationale Supérieure Mines-Télécom Atlantique Bretagne Pays de Loire</t>
  </si>
  <si>
    <t>Ecole Nationale Ingénieur de Brest</t>
  </si>
  <si>
    <t>Ecole Supérieure de Techniques Avancées Bretagne</t>
  </si>
  <si>
    <t>Laboratoire d'Urbanisme</t>
  </si>
  <si>
    <t>EA 7374</t>
  </si>
  <si>
    <t>200114758S</t>
  </si>
  <si>
    <t>Ecole d'Ingénieurs de la Ville de Paris</t>
  </si>
  <si>
    <t>LADYSS</t>
  </si>
  <si>
    <t>Laboratoire dynamiques sociales et recomposition des espaces</t>
  </si>
  <si>
    <t>UMR 7533</t>
  </si>
  <si>
    <t>199712591D</t>
  </si>
  <si>
    <t>Université Panthéon Sorbonne Paris 1</t>
  </si>
  <si>
    <t>Université Vincennes Saint Denis Paris 8</t>
  </si>
  <si>
    <t>Laboratoire Aménagement Economie des Transports</t>
  </si>
  <si>
    <t>UMR 5593</t>
  </si>
  <si>
    <t>197112027D</t>
  </si>
  <si>
    <t>LAGAM</t>
  </si>
  <si>
    <t>Laboratoire de Géographie et d'Aménagement de Montpellier</t>
  </si>
  <si>
    <t>202123674W</t>
  </si>
  <si>
    <t>LAMA</t>
  </si>
  <si>
    <t>Laboratoire de Mathématique de l'Université Savoire Mont-Blanc</t>
  </si>
  <si>
    <t>UMR 5127</t>
  </si>
  <si>
    <t>20011810M</t>
  </si>
  <si>
    <t>Université de savoie Mont-Blanc</t>
  </si>
  <si>
    <t>Laboratoire d’analyse et de mathématiques appliquées</t>
  </si>
  <si>
    <t>UMR 8050</t>
  </si>
  <si>
    <t>200212718V</t>
  </si>
  <si>
    <t>LAMCOS</t>
  </si>
  <si>
    <t>Laboratoire de Mécanique des Contacts et des Structures</t>
  </si>
  <si>
    <t>UMR 5259</t>
  </si>
  <si>
    <t>200711924K</t>
  </si>
  <si>
    <t>LAP</t>
  </si>
  <si>
    <t>Laboratoire d'Anthropologie Politique</t>
  </si>
  <si>
    <t>UMR 8177</t>
  </si>
  <si>
    <t>200612824T</t>
  </si>
  <si>
    <t>Ecole des Hautes Etudes en Sciences Sociales</t>
  </si>
  <si>
    <t>LaPEA</t>
  </si>
  <si>
    <t>Laboratoire de Psychologie et d'Ergonomie Appliquées</t>
  </si>
  <si>
    <t>UMR T 7708</t>
  </si>
  <si>
    <t>201922974U</t>
  </si>
  <si>
    <t>LAPLACE</t>
  </si>
  <si>
    <t>Laboratoire Plasma et Conversion d’Energie</t>
  </si>
  <si>
    <t>UMR 5213</t>
  </si>
  <si>
    <t>200711882P</t>
  </si>
  <si>
    <t>INP Toulouse</t>
  </si>
  <si>
    <t>Université Toulouse 3-Paul Sabatier</t>
  </si>
  <si>
    <t>LAREFI</t>
  </si>
  <si>
    <t>laboratoire d'analyse et de recherche en economie et finance internationales</t>
  </si>
  <si>
    <t>UA 2954</t>
  </si>
  <si>
    <t>LAS</t>
  </si>
  <si>
    <t>Laboratoire d'anthropologie sociale</t>
  </si>
  <si>
    <t>UMR 7130</t>
  </si>
  <si>
    <t>200112516E</t>
  </si>
  <si>
    <t>Paris Sciences et Lettres</t>
  </si>
  <si>
    <t>LaSIE</t>
  </si>
  <si>
    <t>Laboratoire des Sciences de l'Ingénieur pour l'Environnement</t>
  </si>
  <si>
    <t>UMR 7356</t>
  </si>
  <si>
    <t>201220413R</t>
  </si>
  <si>
    <t>La Rochelle Université</t>
  </si>
  <si>
    <t>LASIRe</t>
  </si>
  <si>
    <t>Laboratoire de Spectroscopie pour les Interactions, la Réactivité et l'Environnement</t>
  </si>
  <si>
    <t>UMR 8516</t>
  </si>
  <si>
    <t>199812845A</t>
  </si>
  <si>
    <t>LASTIG</t>
  </si>
  <si>
    <t>Lab on Geographic Information Science for sustainable development and smart cities</t>
  </si>
  <si>
    <t>201923370Z</t>
  </si>
  <si>
    <t>IGN</t>
  </si>
  <si>
    <t>LATMOS</t>
  </si>
  <si>
    <t>Laboratoire Atmosphères, Observations Spatiales</t>
  </si>
  <si>
    <t>UMR 8190</t>
  </si>
  <si>
    <t>200918434C</t>
  </si>
  <si>
    <t>Université Versailles Saint Quentin en Yvelines</t>
  </si>
  <si>
    <t>Université Paris Sorbonne</t>
  </si>
  <si>
    <t>Centre National d'Études Spatiales</t>
  </si>
  <si>
    <t>Institut Pierre-Simon Laplace</t>
  </si>
  <si>
    <t>LATTS</t>
  </si>
  <si>
    <t>Laboratoire Techniques, Territoires et Sociétés</t>
  </si>
  <si>
    <t>UMR 8134</t>
  </si>
  <si>
    <t>200212790Y</t>
  </si>
  <si>
    <t>LBE</t>
  </si>
  <si>
    <t>Laboratoire de Biotechnologie de l'Environnement</t>
  </si>
  <si>
    <t>UMR</t>
  </si>
  <si>
    <t>200417735P</t>
  </si>
  <si>
    <t>LCE</t>
  </si>
  <si>
    <t>Laboratoire Chimie Environnement</t>
  </si>
  <si>
    <t>UMR 7376</t>
  </si>
  <si>
    <t>201229353A</t>
  </si>
  <si>
    <t>PE4 Chimie physique et analytique : Chimie analytique, théorie chimique, chimie physique/physico-chimie</t>
  </si>
  <si>
    <t>LCPO</t>
  </si>
  <si>
    <t>Laboratoire de chimie des polymères organiques</t>
  </si>
  <si>
    <t>UMR 5629</t>
  </si>
  <si>
    <t>198612058X</t>
  </si>
  <si>
    <t>LEAD</t>
  </si>
  <si>
    <t>Laboratoire d'Économie Appliquée au Développement</t>
  </si>
  <si>
    <t>EA 3163</t>
  </si>
  <si>
    <t>200014462Z</t>
  </si>
  <si>
    <t>LEAT</t>
  </si>
  <si>
    <t>Laboratoire d'Électronique, Antennes et Télécommunications</t>
  </si>
  <si>
    <t>UMR 7248</t>
  </si>
  <si>
    <t>201220433M</t>
  </si>
  <si>
    <t>LEE</t>
  </si>
  <si>
    <t>Laboratoire Eau Environnement</t>
  </si>
  <si>
    <t>LEESU</t>
  </si>
  <si>
    <t>Laboratoire Eau Environnement Système Urbain</t>
  </si>
  <si>
    <t>UMR-MA 102</t>
  </si>
  <si>
    <t>200920634U</t>
  </si>
  <si>
    <t>LEHNA</t>
  </si>
  <si>
    <t>Laboratoire d'Ecologie des Hydrosystèmes Naturels et Anthropisés</t>
  </si>
  <si>
    <t>UMR 5023</t>
  </si>
  <si>
    <t>199911718W</t>
  </si>
  <si>
    <t>LEM</t>
  </si>
  <si>
    <t>Lille Economie et Management</t>
  </si>
  <si>
    <t>UMR 9221</t>
  </si>
  <si>
    <t>201521703E</t>
  </si>
  <si>
    <t>Institut Catholique de Lille</t>
  </si>
  <si>
    <t>Institut d'Economie Scientifique et de Gestion</t>
  </si>
  <si>
    <t>Université d'Artois</t>
  </si>
  <si>
    <t>LEMNA</t>
  </si>
  <si>
    <t>Laboratoire d'Économie et de Management Nantes Atlantique</t>
  </si>
  <si>
    <t>UR 4272</t>
  </si>
  <si>
    <t>200815509C</t>
  </si>
  <si>
    <t>Ecole Nationale Supérieures Mines Télécom Atlantique Bretagne Pays de Loire</t>
  </si>
  <si>
    <t>LERASS</t>
  </si>
  <si>
    <t>Laboratoire d'Études et de Recherches Appliquées en Sciences Sociales</t>
  </si>
  <si>
    <t>UA 827</t>
  </si>
  <si>
    <t>199113245R</t>
  </si>
  <si>
    <t>Université Toulouse 2 Jean-Jaurès</t>
  </si>
  <si>
    <t xml:space="preserve">Université Paul Valéry Montpellier 3 </t>
  </si>
  <si>
    <t>LERMAB</t>
  </si>
  <si>
    <t>Laboratoire d'Études et de Recherche sur le Matériau Bois</t>
  </si>
  <si>
    <t>EA 4370</t>
  </si>
  <si>
    <t>200918491P</t>
  </si>
  <si>
    <t>LETG</t>
  </si>
  <si>
    <t>Littoral - Environnement - Télédétection - Géomatique</t>
  </si>
  <si>
    <t>UMR 6554</t>
  </si>
  <si>
    <t>199612340K</t>
  </si>
  <si>
    <t>Université Bretagne Occidentale</t>
  </si>
  <si>
    <t>Université de Nantes</t>
  </si>
  <si>
    <t>Laboratoire de Génie Civil et géoEnvironnement</t>
  </si>
  <si>
    <t>EA 4515</t>
  </si>
  <si>
    <t>201019043K</t>
  </si>
  <si>
    <t>IMT Lille Douai</t>
  </si>
  <si>
    <t>YNCREA Hauts de France</t>
  </si>
  <si>
    <t>LGI</t>
  </si>
  <si>
    <t>Laboratoire de Génie Industriel</t>
  </si>
  <si>
    <t>EA 2606</t>
  </si>
  <si>
    <t>199814131Y</t>
  </si>
  <si>
    <t>PE8 Ingénierie des produits et des procédés : Conception de produits et de processus, génie chimique, génie civil, ingénierie environnementale, génie mécanique, ingénierie automobile, processus énergétiques et les méthodes de calcul correspondantes</t>
  </si>
  <si>
    <t>LGL-TPE</t>
  </si>
  <si>
    <t>Laboratoire de géologie de Lyon : Terre, planètes et environnement</t>
  </si>
  <si>
    <t>UMR 5276</t>
  </si>
  <si>
    <t>201119400U</t>
  </si>
  <si>
    <t>LGP</t>
  </si>
  <si>
    <t>Laboratoire de Géographie Physique</t>
  </si>
  <si>
    <t>UMR 8591</t>
  </si>
  <si>
    <t>199812919F</t>
  </si>
  <si>
    <t>Université de Paris 1 Panthéon Sorbonne</t>
  </si>
  <si>
    <t>LHEEA</t>
  </si>
  <si>
    <t>laboratoire de recherche en hydrodynamique, énergetique et environnement atmospherique</t>
  </si>
  <si>
    <t>UMR 6598</t>
  </si>
  <si>
    <t>199612374X</t>
  </si>
  <si>
    <t>Ecole centrale Nantes</t>
  </si>
  <si>
    <t>LICeM</t>
  </si>
  <si>
    <t>Laboratoire Communication Innovation et Marché</t>
  </si>
  <si>
    <t>UM 213</t>
  </si>
  <si>
    <t>202224202R</t>
  </si>
  <si>
    <t>LICIT</t>
  </si>
  <si>
    <t>Laboratoire d'Ingénierie Circulation Transport</t>
  </si>
  <si>
    <t>199318205Y</t>
  </si>
  <si>
    <t>LIEC</t>
  </si>
  <si>
    <t>laboratoire interdisciplinaire des environnements continentaux</t>
  </si>
  <si>
    <t>UMR 7360</t>
  </si>
  <si>
    <t>201320576N</t>
  </si>
  <si>
    <t>LIED</t>
  </si>
  <si>
    <t>Laboratoire Interdisciplinaire des Énergies de Demain</t>
  </si>
  <si>
    <t>UMR 8236</t>
  </si>
  <si>
    <t>201320733J</t>
  </si>
  <si>
    <t>LIEU</t>
  </si>
  <si>
    <t>Laboratoire Interdisciplinaire Environnement Urbanisme</t>
  </si>
  <si>
    <t>UR 889</t>
  </si>
  <si>
    <t>199213258A</t>
  </si>
  <si>
    <t>LIFAM</t>
  </si>
  <si>
    <t>Laboratoire Innovation Formes Architecturales Milieux</t>
  </si>
  <si>
    <t>201321639U</t>
  </si>
  <si>
    <t>Ecole Nationale Supérieure d'Architecture de Montpellier</t>
  </si>
  <si>
    <t>LIG</t>
  </si>
  <si>
    <t>Laboratoire d'informatique de Grenoble</t>
  </si>
  <si>
    <t>UMR 5217</t>
  </si>
  <si>
    <t>200711886U</t>
  </si>
  <si>
    <t>LIGM</t>
  </si>
  <si>
    <t>Laboratoire d'Informatique Gaspard-Monge</t>
  </si>
  <si>
    <t>UMR 8049</t>
  </si>
  <si>
    <t>200212717U</t>
  </si>
  <si>
    <t>LIMEEP-PS</t>
  </si>
  <si>
    <t>laboratoire interdisciplinaire sur les mutations des espaces économiques et politiques</t>
  </si>
  <si>
    <t>UR 2024</t>
  </si>
  <si>
    <t>202023614K</t>
  </si>
  <si>
    <t>Université d'Evry</t>
  </si>
  <si>
    <t>LinCs</t>
  </si>
  <si>
    <t>Laboratoire interdisciplinaire en études culturelles</t>
  </si>
  <si>
    <t>UMR 7069</t>
  </si>
  <si>
    <t>202224180S</t>
  </si>
  <si>
    <t>Groupe CESI</t>
  </si>
  <si>
    <t>Laboratoire d’Innovation Numérique pour les Entreprises et les Apprentissages au service de la Compétitivité des Territoires</t>
  </si>
  <si>
    <t>UR 7527</t>
  </si>
  <si>
    <t>201522514L</t>
  </si>
  <si>
    <t>LIRIS</t>
  </si>
  <si>
    <t>Laboratoire d'Informatique en Image et Système d'Information</t>
  </si>
  <si>
    <t>UMR 5205</t>
  </si>
  <si>
    <t>200511875R</t>
  </si>
  <si>
    <t>LIRTES</t>
  </si>
  <si>
    <t>Laboratoire interdisciplinaire de recherche sur les transformations des pratiques éducatives et des pratiques sociales</t>
  </si>
  <si>
    <t>EA 7313</t>
  </si>
  <si>
    <t>201320599N</t>
  </si>
  <si>
    <t>LISA</t>
  </si>
  <si>
    <t>laboratoire interuniversitaire des systèmes atmosphériques</t>
  </si>
  <si>
    <t>UMR 7583</t>
  </si>
  <si>
    <t>199412629H</t>
  </si>
  <si>
    <t>LISAA</t>
  </si>
  <si>
    <t>Littératures, Savoirs et Arts</t>
  </si>
  <si>
    <t>EA 4120</t>
  </si>
  <si>
    <t>200615364D</t>
  </si>
  <si>
    <t>LISC</t>
  </si>
  <si>
    <t>Laboratoire d'Ingénierie des Systèmes Complexes</t>
  </si>
  <si>
    <t>ER 1465</t>
  </si>
  <si>
    <t>199718620G</t>
  </si>
  <si>
    <t>LISST</t>
  </si>
  <si>
    <t>Laboratoire Interdisciplinaire Solidarités, Sociétés, Territoires</t>
  </si>
  <si>
    <t>UMR 5193</t>
  </si>
  <si>
    <t>200311864M</t>
  </si>
  <si>
    <t>École Nationale Supérieure de Formation de l’Enseignement Agronomique Agricole</t>
  </si>
  <si>
    <t>Université de Toulouse 2 Jean Jaurès</t>
  </si>
  <si>
    <t>Logement, inégalités spatiales et trajectoires</t>
  </si>
  <si>
    <t>UR 6</t>
  </si>
  <si>
    <t>200017712G</t>
  </si>
  <si>
    <t>List</t>
  </si>
  <si>
    <t>Laboratoire d'Intégration des Systèmes et des Technologies</t>
  </si>
  <si>
    <t>200118591H</t>
  </si>
  <si>
    <t>Université Paris Saclay</t>
  </si>
  <si>
    <t>LIVE</t>
  </si>
  <si>
    <t>Laboratoire Image, Ville, Environnement</t>
  </si>
  <si>
    <t xml:space="preserve">UMR 7362 </t>
  </si>
  <si>
    <t>20132059R</t>
  </si>
  <si>
    <t>LLA-CREATIS</t>
  </si>
  <si>
    <t>Création, Recherche, Émergence, en Arts, Textes, Images, Spectacles</t>
  </si>
  <si>
    <t>UA 4152</t>
  </si>
  <si>
    <t>200715396J</t>
  </si>
  <si>
    <t>LMA</t>
  </si>
  <si>
    <t>Laboratoire Mécanismes des Accidents</t>
  </si>
  <si>
    <t>LMD</t>
  </si>
  <si>
    <t>Laboratoire de Météorologie Dynamique</t>
  </si>
  <si>
    <t>UMR 8539</t>
  </si>
  <si>
    <t>199812867Z</t>
  </si>
  <si>
    <t>ENS-Paris</t>
  </si>
  <si>
    <t>Institut Polytechnique de Paris</t>
  </si>
  <si>
    <t>Ecole des Ponts ParisTech</t>
  </si>
  <si>
    <t>LMDC</t>
  </si>
  <si>
    <t>Laboratoire Matériaux et Durabilité des Constructions</t>
  </si>
  <si>
    <t>EA 3027</t>
  </si>
  <si>
    <t>199914342Y</t>
  </si>
  <si>
    <t>Université Paul Sabatier Toulouse 3</t>
  </si>
  <si>
    <t>Laboratoire de Mécanique des Fluides et d’Acoustique</t>
  </si>
  <si>
    <t>UMR 5509</t>
  </si>
  <si>
    <t>199511953U</t>
  </si>
  <si>
    <t>LOA</t>
  </si>
  <si>
    <t>Laboratoire d'Optique Atmosphérique</t>
  </si>
  <si>
    <t>UMR 8518</t>
  </si>
  <si>
    <t>199812847C</t>
  </si>
  <si>
    <t>Université Lille 1</t>
  </si>
  <si>
    <t>LOCIE</t>
  </si>
  <si>
    <t>LabOratoire proCédés énergIe bâtimEnt</t>
  </si>
  <si>
    <t>UMR 5271</t>
  </si>
  <si>
    <t>20119412G</t>
  </si>
  <si>
    <t>Université Savoie Montblanc</t>
  </si>
  <si>
    <t>LPCA</t>
  </si>
  <si>
    <t>Laboratoire de Physico-Chimie de l'Atmosphère</t>
  </si>
  <si>
    <t>EA 4493</t>
  </si>
  <si>
    <t>201019039F</t>
  </si>
  <si>
    <t>Université Littoral Côte d'Opale</t>
  </si>
  <si>
    <t>LPED</t>
  </si>
  <si>
    <t>Laboratoire Population-Environnement-Développement</t>
  </si>
  <si>
    <t>UMR D 151</t>
  </si>
  <si>
    <t>200217423J</t>
  </si>
  <si>
    <t>LPENSL</t>
  </si>
  <si>
    <t>Laboratoire de Physique de l'ENS de Lyon</t>
  </si>
  <si>
    <t>UMR 5672</t>
  </si>
  <si>
    <t>199812078S</t>
  </si>
  <si>
    <t>LPG</t>
  </si>
  <si>
    <t>Laboratoire de Planétologie et Géosciences</t>
  </si>
  <si>
    <t>UMR 6112</t>
  </si>
  <si>
    <t>200012185Z</t>
  </si>
  <si>
    <t>LPICM</t>
  </si>
  <si>
    <t>Laboratoire de physique des interfaces et des couches minces</t>
  </si>
  <si>
    <t>UMR 7647</t>
  </si>
  <si>
    <t>199719345V</t>
  </si>
  <si>
    <t>LSCE</t>
  </si>
  <si>
    <t>Laboratoire des Sciences du Climat et de l'Environnement</t>
  </si>
  <si>
    <t>UMR 8212</t>
  </si>
  <si>
    <t>200611689J</t>
  </si>
  <si>
    <t>Université Versailles Saint Quentin en Yvelines Paris Saclay</t>
  </si>
  <si>
    <t>LSE</t>
  </si>
  <si>
    <t>Laboratoire Sols et Environnement</t>
  </si>
  <si>
    <t>UMR 1120</t>
  </si>
  <si>
    <t>200117465J</t>
  </si>
  <si>
    <t>LTDS</t>
  </si>
  <si>
    <t>Laboratoire de Tribologie et Dynamique des Systèmes</t>
  </si>
  <si>
    <t>UMR 5513</t>
  </si>
  <si>
    <t>199511957Y</t>
  </si>
  <si>
    <t>LTI</t>
  </si>
  <si>
    <t>Laboratoire des Technologies Innovantes</t>
  </si>
  <si>
    <t>EA 3899</t>
  </si>
  <si>
    <t>200415159P</t>
  </si>
  <si>
    <t>LVMT</t>
  </si>
  <si>
    <t>Ville Mobilité Transport</t>
  </si>
  <si>
    <t>UMR T 9403</t>
  </si>
  <si>
    <t>200617605P</t>
  </si>
  <si>
    <t>M2P2</t>
  </si>
  <si>
    <t>Laboratoire de Mécanique, Modélisation et Procédés Propres</t>
  </si>
  <si>
    <t>UMR 7340</t>
  </si>
  <si>
    <t>201220330A</t>
  </si>
  <si>
    <t>Ecole Centrale Marseille</t>
  </si>
  <si>
    <t>MAP-Aria</t>
  </si>
  <si>
    <t>Modèles et simulations pour l'Architecture et le Patrimoine</t>
  </si>
  <si>
    <t>UMR 3495</t>
  </si>
  <si>
    <t>201220444Z</t>
  </si>
  <si>
    <t>Matériaux : Ingénierie et Science</t>
  </si>
  <si>
    <t>UMR 5510</t>
  </si>
  <si>
    <t>197311954R</t>
  </si>
  <si>
    <t>MATRIS</t>
  </si>
  <si>
    <t>Mobilités, Aménagement, Transports, Risques et Société</t>
  </si>
  <si>
    <t xml:space="preserve">UMR </t>
  </si>
  <si>
    <t>202224231X</t>
  </si>
  <si>
    <t>CY Paris Cergy Université</t>
  </si>
  <si>
    <t>MESURS</t>
  </si>
  <si>
    <t>Modélisation, Épidémiologie et Surveillance des Risques Sanitaires</t>
  </si>
  <si>
    <t>EA 4628</t>
  </si>
  <si>
    <t>201119409D</t>
  </si>
  <si>
    <t>LE CNAM</t>
  </si>
  <si>
    <t>Milieux environnementaux, transferts et interactions dans les hydrosystèmes et les sols</t>
  </si>
  <si>
    <t>UMR 7619</t>
  </si>
  <si>
    <t>199712664H</t>
  </si>
  <si>
    <t>Ecole Pratiques des Hautes Etudes</t>
  </si>
  <si>
    <t>MINEA</t>
  </si>
  <si>
    <t>Migrations, Interculturalité et Education en Amazonie</t>
  </si>
  <si>
    <t>EA 7485</t>
  </si>
  <si>
    <t>201722508W</t>
  </si>
  <si>
    <t>Université de la Guyaneé</t>
  </si>
  <si>
    <t>MRE</t>
  </si>
  <si>
    <t>Montpellier Recherche en Économie</t>
  </si>
  <si>
    <t>UR UM 209</t>
  </si>
  <si>
    <t>201822748C</t>
  </si>
  <si>
    <t>MRM</t>
  </si>
  <si>
    <t>Montpellier Recherche en Management</t>
  </si>
  <si>
    <t>UR UM 210</t>
  </si>
  <si>
    <t>201119405Z</t>
  </si>
  <si>
    <t>Université de Perpignan</t>
  </si>
  <si>
    <t xml:space="preserve">MSME </t>
  </si>
  <si>
    <t>Laboratoire Modélisation et Simulation Multi Echelle</t>
  </si>
  <si>
    <t>UMR 8208</t>
  </si>
  <si>
    <t>201019066K</t>
  </si>
  <si>
    <t>OBSV</t>
  </si>
  <si>
    <t>Observatoire</t>
  </si>
  <si>
    <t>MSH</t>
  </si>
  <si>
    <t>ONERA</t>
  </si>
  <si>
    <t>Office national d'études et de recherches aérospatiales</t>
  </si>
  <si>
    <t>ONEVU</t>
  </si>
  <si>
    <t>Observatoire Nantais des Environnements Urbains</t>
  </si>
  <si>
    <t>OPAALE</t>
  </si>
  <si>
    <t>Optimisation des procédés en agriculture, agroalimentaire et environnement</t>
  </si>
  <si>
    <t>UR 1466</t>
  </si>
  <si>
    <t>201621929W</t>
  </si>
  <si>
    <t>OPUR</t>
  </si>
  <si>
    <t>observatoire d’hydrologie urbaine en Île-de-France</t>
  </si>
  <si>
    <t>OSU</t>
  </si>
  <si>
    <t>Observatoire des Sciences de l'Univers (val de loire)</t>
  </si>
  <si>
    <t>OSU-OREME</t>
  </si>
  <si>
    <t>Observatoire de Recherche Montpelliérain de l'Environnement</t>
  </si>
  <si>
    <t>OSU-OTELo</t>
  </si>
  <si>
    <t>Observatoire Terre et environnement de Lorraine</t>
  </si>
  <si>
    <t>OSU-Rennes</t>
  </si>
  <si>
    <t>Observatoire des Sciences de l’Univers de Rennes</t>
  </si>
  <si>
    <t>OTHU</t>
  </si>
  <si>
    <t>observation des rejets urbains et de leurs impacts sur les milieux recepteurs</t>
  </si>
  <si>
    <t>OVSQ</t>
  </si>
  <si>
    <t>observatoire de versailles saint-quentin-en-yveline</t>
  </si>
  <si>
    <t>PACTE</t>
  </si>
  <si>
    <t>Laboratoire de Sciences Sociales</t>
  </si>
  <si>
    <t>UMR 5194</t>
  </si>
  <si>
    <t>200311865N</t>
  </si>
  <si>
    <t>Sciences Po Grenoble</t>
  </si>
  <si>
    <t>PASSAGES</t>
  </si>
  <si>
    <t>UMR 5319</t>
  </si>
  <si>
    <t>201622032H</t>
  </si>
  <si>
    <t>Université Bordeaux 3 Montaigne</t>
  </si>
  <si>
    <t>Ecole Nationale Supérieure d'Architecture et du Paysage de Bordeaux</t>
  </si>
  <si>
    <t>PC2A</t>
  </si>
  <si>
    <t>Physique des processus de combustions et de l'atmosphère</t>
  </si>
  <si>
    <t>UMR 8522</t>
  </si>
  <si>
    <t>199812850F</t>
  </si>
  <si>
    <t>PERSEE</t>
  </si>
  <si>
    <t>Centre Procédés, Energies Renouvelables et Systèmes Energétiques</t>
  </si>
  <si>
    <t>PIAF</t>
  </si>
  <si>
    <t>Physique et physiologie Intégrative de l'Arbre en environnement Fluctuant</t>
  </si>
  <si>
    <t>UMR 0547</t>
  </si>
  <si>
    <t>200017466P</t>
  </si>
  <si>
    <t xml:space="preserve">Université Clermont Auvergne </t>
  </si>
  <si>
    <t>PICS-L</t>
  </si>
  <si>
    <t>Perceptions, interactions, comportements et simulations des usagers de la route et de la rue</t>
  </si>
  <si>
    <t>PIMENT</t>
  </si>
  <si>
    <t>Laboratoire de Physique et Ingénierie Mathématique pour l'Energie, l'environnemeNt et le bâtimenT</t>
  </si>
  <si>
    <t>UR 4518</t>
  </si>
  <si>
    <t>201019044L</t>
  </si>
  <si>
    <t>Polytech'Lab</t>
  </si>
  <si>
    <t>Laboratoire Polytech'Lab</t>
  </si>
  <si>
    <t>EA 7498</t>
  </si>
  <si>
    <t>201822720X</t>
  </si>
  <si>
    <t>PRISME</t>
  </si>
  <si>
    <t>Laboratoire Pluridisciplinaire de Recherche en Ingénierie des Systèmes, Mécanique et Énergétique</t>
  </si>
  <si>
    <t>EA 4229</t>
  </si>
  <si>
    <t>201220784U</t>
  </si>
  <si>
    <t>INSA-Vale de Loire</t>
  </si>
  <si>
    <t>PROMES</t>
  </si>
  <si>
    <t>Laboratoire Procédés, Matériaux, Energie solaire</t>
  </si>
  <si>
    <t>UPR 8521</t>
  </si>
  <si>
    <t>198917681W</t>
  </si>
  <si>
    <t>PROSE</t>
  </si>
  <si>
    <t>PRocédés biOtechnologiques au Service de l'Environnement</t>
  </si>
  <si>
    <t>UR 1461</t>
  </si>
  <si>
    <t>200518614R</t>
  </si>
  <si>
    <t>RAPSODEE</t>
  </si>
  <si>
    <t>Recherche d'Albi en génie des Procédés des Solides Divisés, de l'Énergie et de l'Environnement</t>
  </si>
  <si>
    <t>UMR 5302</t>
  </si>
  <si>
    <t>201220448D</t>
  </si>
  <si>
    <t>REGARDS</t>
  </si>
  <si>
    <t>Recherches en Économie Gestion AgroRessources Durabilité Santé</t>
  </si>
  <si>
    <t>EA 6292</t>
  </si>
  <si>
    <t>201220367R</t>
  </si>
  <si>
    <t>SH1 Individus, marchés et organisations : Économie, finance, management</t>
  </si>
  <si>
    <t>RETINES</t>
  </si>
  <si>
    <t>Risques, Épidémiologie, Territoires, Informations, Éducation et Santé</t>
  </si>
  <si>
    <t>201923615R</t>
  </si>
  <si>
    <t>RIVERLY</t>
  </si>
  <si>
    <t>Unité de recherche et de développement pluridisciplinaires sur le fonctionnement des hydrosystèmes</t>
  </si>
  <si>
    <t>201822687L</t>
  </si>
  <si>
    <t>SH3 Le monde social et sa diversité : Sociologie, psychologie sociale, anthropologie sociale, sciences de l’éducation, études de communication</t>
  </si>
  <si>
    <t>RS2GP</t>
  </si>
  <si>
    <t>Rongeurs Sauvages, Risques Sanitaires et Gestion des Populations</t>
  </si>
  <si>
    <t>USC 1233</t>
  </si>
  <si>
    <t>200317931G</t>
  </si>
  <si>
    <t>VetAgro Sup</t>
  </si>
  <si>
    <t>SAD-APT</t>
  </si>
  <si>
    <t>Science Action Développement - Activités Produits Territoires</t>
  </si>
  <si>
    <t>UMR 1048</t>
  </si>
  <si>
    <t>199617793M</t>
  </si>
  <si>
    <t>SAS</t>
  </si>
  <si>
    <t>Sol Agro et hydrosystème Spatialisation</t>
  </si>
  <si>
    <t>UMR 1069</t>
  </si>
  <si>
    <t>199917982E</t>
  </si>
  <si>
    <t>AgroCampus Ouest</t>
  </si>
  <si>
    <t>SATIE</t>
  </si>
  <si>
    <t>Laboratoire des Systèmes et Applications des Technologies de l'Information et de l'Energie</t>
  </si>
  <si>
    <t>UMR 8029</t>
  </si>
  <si>
    <t>200212702C</t>
  </si>
  <si>
    <t>Ecole Normale Supérieure Rennes</t>
  </si>
  <si>
    <t>CY Cergy Paris Université</t>
  </si>
  <si>
    <t>SicLab</t>
  </si>
  <si>
    <t>Laboratoire des Sciences de l'Information et de la Communication</t>
  </si>
  <si>
    <t>UA 3820</t>
  </si>
  <si>
    <t>200415080D</t>
  </si>
  <si>
    <t>SILVA</t>
  </si>
  <si>
    <t>UMR 1434</t>
  </si>
  <si>
    <t>201822750E</t>
  </si>
  <si>
    <t>SRO</t>
  </si>
  <si>
    <t>Sols, Roches et Ouvrages Géotechniques</t>
  </si>
  <si>
    <t>SYMADE</t>
  </si>
  <si>
    <t>Systèmes et Maîtrise de l'Energie</t>
  </si>
  <si>
    <t>202124146J</t>
  </si>
  <si>
    <t>UniLaSalle</t>
  </si>
  <si>
    <t>TEAM</t>
  </si>
  <si>
    <t>Transfert et Interactions liés à l’Eau en Milieu construit</t>
  </si>
  <si>
    <t>201823231C</t>
  </si>
  <si>
    <t>TETIS</t>
  </si>
  <si>
    <t>Territoires, Environnement, Télédétection et Information Spatiale</t>
  </si>
  <si>
    <t>UMR 9000</t>
  </si>
  <si>
    <t>200718239Z</t>
  </si>
  <si>
    <t>ThéMA</t>
  </si>
  <si>
    <t>Théoriser et Modéliser pour Aménager</t>
  </si>
  <si>
    <t>UMR 6049</t>
  </si>
  <si>
    <t>200012140A</t>
  </si>
  <si>
    <t>Université de Bourgogne Franche Comté</t>
  </si>
  <si>
    <t>Travaux de Recherches Archéologiques sur les Cultures, les Espaces et les Sociétés</t>
  </si>
  <si>
    <t>UMR 5608</t>
  </si>
  <si>
    <t>199512038L</t>
  </si>
  <si>
    <t>Minstère de la Culture</t>
  </si>
  <si>
    <t>Université Jean Jaurès Toulouse 2</t>
  </si>
  <si>
    <t>Ecole des Hautes Etudes en Sciences Sociales Paris</t>
  </si>
  <si>
    <t>TRANSITIONS</t>
  </si>
  <si>
    <t>Transitions Numériques Savoirs Médias Territoires</t>
  </si>
  <si>
    <t>201622213E</t>
  </si>
  <si>
    <t>TROCA</t>
  </si>
  <si>
    <t>Trajectoire d'Océanie</t>
  </si>
  <si>
    <t>EA</t>
  </si>
  <si>
    <t>201723602K</t>
  </si>
  <si>
    <t>TVES</t>
  </si>
  <si>
    <t>Laboratoire Territoires, Villes, Environnement &amp; Société</t>
  </si>
  <si>
    <t>ULR 4477</t>
  </si>
  <si>
    <t>201019090L</t>
  </si>
  <si>
    <t>UEVT</t>
  </si>
  <si>
    <t>UEVT Villa Thuret</t>
  </si>
  <si>
    <t>UE 1353</t>
  </si>
  <si>
    <t>201220376A</t>
  </si>
  <si>
    <t>XLIM</t>
  </si>
  <si>
    <t>électronique et les hyperfréquences, l’optique et la photonique, les mathématiques, l’informatique et l’image, la CAO, dans les domaines spatial, des réseaux télécom, des environnements sécurisés, de la bio-ingénierie, des nouveaux matériaux, de l’énergie</t>
  </si>
  <si>
    <t>UMR 7252</t>
  </si>
  <si>
    <t>201220195D</t>
  </si>
  <si>
    <t>Université de Limoges</t>
  </si>
  <si>
    <t>Domaine scientifique</t>
  </si>
  <si>
    <t>Domaines principaux des lab</t>
  </si>
  <si>
    <t>Domaines secondaires des laboratoires</t>
  </si>
  <si>
    <t>total (des domaines principaux et secondaires des laboratoires)</t>
  </si>
  <si>
    <t>Discipline</t>
  </si>
  <si>
    <t>Domaine</t>
  </si>
  <si>
    <t>Sciences Humaines &amp; Sociales</t>
  </si>
  <si>
    <t>SH4 L'esprit humain et sa complexité : Sciences cognitives, psychologie, linguistique, philosophie théorique</t>
  </si>
  <si>
    <t>SH5 Cultures et production culturelle : Études littéraires, études culturelles, étude des arts, philosophie</t>
  </si>
  <si>
    <t>PE1 Mathématiques : Tous les domaines des mathématiques, pures et appliquées, plus les fondements mathématiques des sciences informatiques, la physique mathématique et les statistiques</t>
  </si>
  <si>
    <t>Sciences &amp; Technologies</t>
  </si>
  <si>
    <t>PE2 Constituants fondamentaux de la matière : Physique des particules, nucléaire, des plasmas, atomique, moléculaire, des gaz et optique</t>
  </si>
  <si>
    <t>PE6 Sciences informatiques et informatique : Systèmes informatiques et d'information, sciences informatiques, calcul scientifique, systèmes intelligents</t>
  </si>
  <si>
    <t>PE7 Ingénierie des systèmes et de la communication : Ingénierie électrique, électronique, de la communication, optique et des systèmes</t>
  </si>
  <si>
    <t>PE9 Sciences de l'Univers : Astro-physique/-chimie/-biologie; système solaire; systèmes planétaires; astronomie stellaire, galactique et extragalactique, cosmologie, sciences de l'espace, instrumentation et données astronomiques</t>
  </si>
  <si>
    <t>PE10 Sciences du Système Terre : Géographie physique, géologie, géophysique, sciences de l'atmosphère, océanographie, climatologie, cryologie, écologie, changements environnementaux globaux, cycles biogéochimiques, gestion des ressources naturelles</t>
  </si>
  <si>
    <t>PE11 Génie des matériaux : Développement de matériaux avancés : amélioration des performances, modélisation, préparation à grande échelle, modification, adaptation, optimisation, nouvelles applications des matériaux, utilisation combinée des matériaux, etc.</t>
  </si>
  <si>
    <t>Vie &amp; Santé</t>
  </si>
  <si>
    <t>LS3 Biologie cellulaire, du développement et régénérative : Pour tous les organismes Structure et fonction de la cellule, communication intercellulaire, embryogenèse, différenciation des tissus, organogenèse, croissance, développement, évolution du développement, organoïdes, cellules souches, régénération, approches thérapeutiques</t>
  </si>
  <si>
    <t>LS4 Physiologie de la santé, de la maladie et du vieillissement : Physiologie des organes et des tissus, physiologie comparée, physiologie du vieillissement, physiopathologie, communication entre les organes et les tissus, endocrinologie, nutrition, métabolisme, interaction avec le microbiome, maladies non transmissibles dont le cancer (à l'exception des troubles du système système nerveux et les maladies liées à l'immunité)</t>
  </si>
  <si>
    <t>LS5 Neurosciences et troubles du système nerveux : Développement, homéostasie et vieillissement du système nerveux, fonctionnement et dysfonctionnement du système nerveux, neurosciences des systèmes et modélisation, bases biologiques des processus cognitifs et du comportement, troubles neurologiques et mentaux</t>
  </si>
  <si>
    <t>LS6 Immunité, infection et immunothérapie : Le système immunitaire, les troubles associés et leurs mécanismes, biologie des agents infectieux et de l'infection, bases biologiques de la prévention et du traitement des maladies infectieuses, outils et approches immunologiques innovants, y compris les thérapies</t>
  </si>
  <si>
    <t>Type de laboratoire</t>
  </si>
  <si>
    <t>Etablissements</t>
  </si>
  <si>
    <t>porteurs</t>
  </si>
  <si>
    <t>Partenaires</t>
  </si>
  <si>
    <t>total (porteurs + partenaires)</t>
  </si>
  <si>
    <t>Disciplines</t>
  </si>
  <si>
    <t>Discipline porteurs</t>
  </si>
  <si>
    <t>Disciplines porteurs + partenaires</t>
  </si>
  <si>
    <t>Mathématique - G5 25 26</t>
  </si>
  <si>
    <t>Sites</t>
  </si>
  <si>
    <t>Marseilles</t>
  </si>
  <si>
    <t>Exeter (UK)</t>
  </si>
  <si>
    <t xml:space="preserve">DEFIS </t>
  </si>
  <si>
    <t>Partenaire 2</t>
  </si>
  <si>
    <t>Northumbria University Department of Architecture, Engineering and Construction</t>
  </si>
  <si>
    <t>Laboratoire partenaire</t>
  </si>
  <si>
    <t>IXXI</t>
  </si>
  <si>
    <t>ERC</t>
  </si>
  <si>
    <t>PE7: Systems and communication engineering : Electrical, electronic, communication, optical and systems engineering</t>
  </si>
  <si>
    <r>
      <t xml:space="preserve">PE8 </t>
    </r>
    <r>
      <rPr>
        <b/>
        <sz val="12"/>
        <color theme="1"/>
        <rFont val="Arial Narrow"/>
        <family val="2"/>
      </rPr>
      <t>Ingénierie des produits et des procédés</t>
    </r>
    <r>
      <rPr>
        <sz val="12"/>
        <color theme="1"/>
        <rFont val="Arial Narrow"/>
        <family val="2"/>
      </rPr>
      <t xml:space="preserve"> : Conception de produits et de processus, génie chimique, génie civil, ingénierie environnementale, génie mécanique, ingénierie automobile, processus énergétiques et les méthodes de calcul correspondantes</t>
    </r>
  </si>
  <si>
    <r>
      <t xml:space="preserve">PE8 </t>
    </r>
    <r>
      <rPr>
        <b/>
        <sz val="12"/>
        <color theme="1"/>
        <rFont val="Arial Narrow"/>
        <family val="2"/>
      </rPr>
      <t>Ingénierie des produits et des procédés</t>
    </r>
    <r>
      <rPr>
        <sz val="12"/>
        <color theme="1"/>
        <rFont val="Arial Narrow"/>
        <family val="2"/>
      </rPr>
      <t> : Conception de produits et de processus, génie chimique, génie civil, ingénierie environnementale, génie mécanique, ingénierie automobile, processus énergétiques et les méthodes de calcul correspondantes</t>
    </r>
  </si>
  <si>
    <r>
      <t xml:space="preserve">LS2 </t>
    </r>
    <r>
      <rPr>
        <b/>
        <sz val="12"/>
        <color theme="1"/>
        <rFont val="Arial Narrow"/>
        <family val="2"/>
      </rPr>
      <t>Biologie intégrative : des gènes et des génomes aux systèmes</t>
    </r>
    <r>
      <rPr>
        <sz val="12"/>
        <color theme="1"/>
        <rFont val="Arial Narrow"/>
        <family val="2"/>
      </rPr>
      <t xml:space="preserve"> : </t>
    </r>
    <r>
      <rPr>
        <i/>
        <sz val="12"/>
        <color theme="1"/>
        <rFont val="Arial Narrow"/>
        <family val="2"/>
      </rPr>
      <t>Pour tous les organismes</t>
    </r>
    <r>
      <rPr>
        <sz val="12"/>
        <color theme="1"/>
        <rFont val="Arial Narrow"/>
        <family val="2"/>
      </rPr>
      <t xml:space="preserve"> Génétique, épigénétique, génomique et autres études " omiques ", bioinformatique, biologie des systèmes, maladies génétiques, modification de gènes, méthodes et modélisation innovantes, " omiques " pour la médecine personnalisée
LS4 </t>
    </r>
    <r>
      <rPr>
        <b/>
        <sz val="12"/>
        <color theme="1"/>
        <rFont val="Arial Narrow"/>
        <family val="2"/>
      </rPr>
      <t>Physiologie de la santé, de la maladie et du vieillissement</t>
    </r>
    <r>
      <rPr>
        <sz val="12"/>
        <color theme="1"/>
        <rFont val="Arial Narrow"/>
        <family val="2"/>
      </rPr>
      <t xml:space="preserve"> : Physiologie des organes et des tissus, physiologie comparée, physiologie du vieillissement, physiopathologie, communication entre les organes et les tissus, endocrinologie, nutrition, métabolisme, interaction avec le microbiome, maladies non transmissibles dont le cancer (à l'exception des troubles du système nerveux et les maladies liées à l'immunité)
LS6 </t>
    </r>
    <r>
      <rPr>
        <b/>
        <sz val="12"/>
        <color theme="1"/>
        <rFont val="Arial Narrow"/>
        <family val="2"/>
      </rPr>
      <t>Immunité, infection et immunothérapie</t>
    </r>
    <r>
      <rPr>
        <sz val="12"/>
        <color theme="1"/>
        <rFont val="Arial Narrow"/>
        <family val="2"/>
      </rPr>
      <t xml:space="preserve"> : Le système immunitaire, les troubles associés et leurs mécanismes, biologie des agents infectieux et de l'infection, bases biologiques de la prévention et du traitement des maladies infectieuses, outils et approches immunologiques innovants, y compris les thérapies
LS7 </t>
    </r>
    <r>
      <rPr>
        <b/>
        <sz val="12"/>
        <color theme="1"/>
        <rFont val="Arial Narrow"/>
        <family val="2"/>
      </rPr>
      <t>Prévention, diagnostic et traitement des maladies humaines</t>
    </r>
    <r>
      <rPr>
        <sz val="12"/>
        <color theme="1"/>
        <rFont val="Arial Narrow"/>
        <family val="2"/>
      </rPr>
      <t xml:space="preserve"> : Technologies et outils médicaux pour la prévention, diagnostic et traitement des maladies humaines, approches et interventions thérapeutiques, pharmacologie, médecine préventive, épidémiologie et santé publique, médecine numérique</t>
    </r>
  </si>
  <si>
    <r>
      <t xml:space="preserve">LS1 </t>
    </r>
    <r>
      <rPr>
        <b/>
        <sz val="12"/>
        <color theme="1"/>
        <rFont val="Arial Narrow"/>
        <family val="2"/>
      </rPr>
      <t>Molécules de la vie : Mécanismes biologiques, structures et fonctions</t>
    </r>
    <r>
      <rPr>
        <sz val="12"/>
        <color theme="1"/>
        <rFont val="Arial Narrow"/>
        <family val="2"/>
      </rPr>
      <t xml:space="preserve"> : </t>
    </r>
    <r>
      <rPr>
        <i/>
        <sz val="12"/>
        <color theme="1"/>
        <rFont val="Arial Narrow"/>
        <family val="2"/>
      </rPr>
      <t>Pour tous les organismes</t>
    </r>
    <r>
      <rPr>
        <sz val="12"/>
        <color theme="1"/>
        <rFont val="Arial Narrow"/>
        <family val="2"/>
      </rPr>
      <t xml:space="preserve"> Biologie moléculaire, biochimie, biologie structurale, biophysique moléculaire, biologie de synthèse et chimique, conception de médicaments, méthodes innovantes et modélisation
LS2 </t>
    </r>
    <r>
      <rPr>
        <b/>
        <sz val="12"/>
        <color theme="1"/>
        <rFont val="Arial Narrow"/>
        <family val="2"/>
      </rPr>
      <t xml:space="preserve">Biologie intégrative : des gènes et des génomes aux systèmes </t>
    </r>
    <r>
      <rPr>
        <sz val="12"/>
        <color theme="1"/>
        <rFont val="Arial Narrow"/>
        <family val="2"/>
      </rPr>
      <t xml:space="preserve">: </t>
    </r>
    <r>
      <rPr>
        <i/>
        <sz val="12"/>
        <color theme="1"/>
        <rFont val="Arial Narrow"/>
        <family val="2"/>
      </rPr>
      <t>Pour tous les organismes</t>
    </r>
    <r>
      <rPr>
        <sz val="12"/>
        <color theme="1"/>
        <rFont val="Arial Narrow"/>
        <family val="2"/>
      </rPr>
      <t xml:space="preserve"> Génétique, épigénétique, génomique et autres études " omiques ", bioinformatique, biologie des systèmes, maladies génétiques, modification de gènes, méthodes et modélisation innovantes, " omiques " pour la médecine personnalisée
PE4 </t>
    </r>
    <r>
      <rPr>
        <b/>
        <sz val="12"/>
        <color theme="1"/>
        <rFont val="Arial Narrow"/>
        <family val="2"/>
      </rPr>
      <t>Chimie physique et analytique</t>
    </r>
    <r>
      <rPr>
        <sz val="12"/>
        <color theme="1"/>
        <rFont val="Arial Narrow"/>
        <family val="2"/>
      </rPr>
      <t xml:space="preserve"> : Chimie analytique, théorie chimique, chimie physique/physico-chimie</t>
    </r>
  </si>
  <si>
    <r>
      <t xml:space="preserve">LS1 </t>
    </r>
    <r>
      <rPr>
        <b/>
        <sz val="12"/>
        <color theme="1"/>
        <rFont val="Arial Narrow"/>
        <family val="2"/>
      </rPr>
      <t>Molécules de la vie : Mécanismes biologiques, structures et fonctions</t>
    </r>
    <r>
      <rPr>
        <sz val="12"/>
        <color theme="1"/>
        <rFont val="Arial Narrow"/>
        <family val="2"/>
      </rPr>
      <t xml:space="preserve"> : </t>
    </r>
    <r>
      <rPr>
        <i/>
        <sz val="12"/>
        <color theme="1"/>
        <rFont val="Arial Narrow"/>
        <family val="2"/>
      </rPr>
      <t>Pour tous les organismes</t>
    </r>
    <r>
      <rPr>
        <sz val="12"/>
        <color theme="1"/>
        <rFont val="Arial Narrow"/>
        <family val="2"/>
      </rPr>
      <t xml:space="preserve"> Biologie moléculaire, biochimie, biologie structurale, biophysique moléculaire, biologie de synthèse et chimique, conception de médicaments, méthodes innovantes et modélisation
LS8 </t>
    </r>
    <r>
      <rPr>
        <b/>
        <sz val="12"/>
        <color theme="1"/>
        <rFont val="Arial Narrow"/>
        <family val="2"/>
      </rPr>
      <t>Biologie environnementale, écologie et évolution</t>
    </r>
    <r>
      <rPr>
        <sz val="12"/>
        <color theme="1"/>
        <rFont val="Arial Narrow"/>
        <family val="2"/>
      </rPr>
      <t xml:space="preserve"> : Pour tous les organismes Écologie, biodiversité, changements environnementaux, biologie de l'évolution, écologie comportementale, écologie microbienne, biologie marine, écophysiologie, développements théoriques et modélisation
PE6 </t>
    </r>
    <r>
      <rPr>
        <b/>
        <sz val="12"/>
        <color theme="1"/>
        <rFont val="Arial Narrow"/>
        <family val="2"/>
      </rPr>
      <t>Sciences informatiques et informatique</t>
    </r>
    <r>
      <rPr>
        <sz val="12"/>
        <color theme="1"/>
        <rFont val="Arial Narrow"/>
        <family val="2"/>
      </rPr>
      <t xml:space="preserve"> : Systèmes informatiques et d'information, sciences informatiques, calcul scientifique, systèmes intelligents
PE10</t>
    </r>
    <r>
      <rPr>
        <b/>
        <sz val="12"/>
        <color theme="1"/>
        <rFont val="Arial Narrow"/>
        <family val="2"/>
      </rPr>
      <t xml:space="preserve"> Sciences du Système Terre</t>
    </r>
    <r>
      <rPr>
        <sz val="12"/>
        <color theme="1"/>
        <rFont val="Arial Narrow"/>
        <family val="2"/>
      </rPr>
      <t xml:space="preserve"> : Géographie physique, géologie, géophysique, sciences de l'atmosphère, océanographie, climatologie, cryologie, écologie, changements environnementaux globaux, cycles biogéochimiques, gestion des ressources naturelles
SH6 </t>
    </r>
    <r>
      <rPr>
        <b/>
        <sz val="12"/>
        <color theme="1"/>
        <rFont val="Arial Narrow"/>
        <family val="2"/>
      </rPr>
      <t>L'étude du passé humain</t>
    </r>
    <r>
      <rPr>
        <sz val="12"/>
        <color theme="1"/>
        <rFont val="Arial Narrow"/>
        <family val="2"/>
      </rPr>
      <t xml:space="preserve"> : Archéologie et histoire</t>
    </r>
  </si>
  <si>
    <r>
      <t xml:space="preserve">SH2 </t>
    </r>
    <r>
      <rPr>
        <b/>
        <sz val="12"/>
        <color theme="1"/>
        <rFont val="Arial Narrow"/>
        <family val="2"/>
      </rPr>
      <t>Institutions, gouvernance et systèmes juridiques</t>
    </r>
    <r>
      <rPr>
        <sz val="12"/>
        <color theme="1"/>
        <rFont val="Arial Narrow"/>
        <family val="2"/>
      </rPr>
      <t xml:space="preserve"> : Sciences politiques, relations internationales, droit</t>
    </r>
  </si>
  <si>
    <r>
      <t xml:space="preserve">LS8 </t>
    </r>
    <r>
      <rPr>
        <b/>
        <sz val="12"/>
        <color theme="1"/>
        <rFont val="Arial Narrow"/>
        <family val="2"/>
      </rPr>
      <t>Biologie environnementale, écologie et évolution</t>
    </r>
    <r>
      <rPr>
        <sz val="12"/>
        <color theme="1"/>
        <rFont val="Arial Narrow"/>
        <family val="2"/>
      </rPr>
      <t xml:space="preserve"> : Pour tous les organismes Écologie, biodiversité, changements environnementaux, biologie de l'évolution, écologie comportementale, écologie microbienne, biologie marine, écophysiologie, développements théoriques et modélisation</t>
    </r>
  </si>
  <si>
    <r>
      <t xml:space="preserve">PE10 </t>
    </r>
    <r>
      <rPr>
        <b/>
        <sz val="12"/>
        <color theme="1"/>
        <rFont val="Arial Narrow"/>
        <family val="2"/>
      </rPr>
      <t>Sciences du Système Terre</t>
    </r>
    <r>
      <rPr>
        <sz val="12"/>
        <color theme="1"/>
        <rFont val="Arial Narrow"/>
        <family val="2"/>
      </rPr>
      <t> : Géographie physique, géologie, géophysique, sciences de l'atmosphère, océanographie, climatologie, cryologie, écologie, changements environnementaux globaux, cycles biogéochimiques, gestion des ressources naturelles</t>
    </r>
  </si>
  <si>
    <r>
      <t xml:space="preserve">PE9 </t>
    </r>
    <r>
      <rPr>
        <b/>
        <sz val="12"/>
        <color theme="1"/>
        <rFont val="Arial Narrow"/>
        <family val="2"/>
      </rPr>
      <t>Sciences de l'Univers</t>
    </r>
    <r>
      <rPr>
        <sz val="12"/>
        <color theme="1"/>
        <rFont val="Arial Narrow"/>
        <family val="2"/>
      </rPr>
      <t xml:space="preserve"> : Astro-physique/-chimie/-biologie; système solaire; systèmes planétaires; astronomie stellaire, galactique et extragalactique, cosmologie, sciences de l'espace, instrumentation et données astronomiques
PE10 </t>
    </r>
    <r>
      <rPr>
        <b/>
        <sz val="12"/>
        <color theme="1"/>
        <rFont val="Arial Narrow"/>
        <family val="2"/>
      </rPr>
      <t>Sciences du Système Terre</t>
    </r>
    <r>
      <rPr>
        <sz val="12"/>
        <color theme="1"/>
        <rFont val="Arial Narrow"/>
        <family val="2"/>
      </rPr>
      <t xml:space="preserve"> : Géographie physique, géologie, géophysique, sciences de l'atmosphère, océanographie, climatologie, cryologie, écologie, changements environnementaux globaux, cycles biogéochimiques, gestion des ressources naturelles</t>
    </r>
  </si>
  <si>
    <r>
      <t xml:space="preserve">PE2 </t>
    </r>
    <r>
      <rPr>
        <b/>
        <sz val="12"/>
        <color theme="1"/>
        <rFont val="Arial Narrow"/>
        <family val="2"/>
      </rPr>
      <t>Constituants fondamentaux de la matière</t>
    </r>
    <r>
      <rPr>
        <sz val="12"/>
        <color theme="1"/>
        <rFont val="Arial Narrow"/>
        <family val="2"/>
      </rPr>
      <t xml:space="preserve"> : Physique des particules, nucléaire, des plasmas, atomique, moléculaire, des gaz et optique
PE3 </t>
    </r>
    <r>
      <rPr>
        <b/>
        <sz val="12"/>
        <color theme="1"/>
        <rFont val="Arial Narrow"/>
        <family val="2"/>
      </rPr>
      <t>Physique de la matière condensée</t>
    </r>
    <r>
      <rPr>
        <sz val="12"/>
        <color theme="1"/>
        <rFont val="Arial Narrow"/>
        <family val="2"/>
      </rPr>
      <t xml:space="preserve"> : Structure, propriétés électroniques, fluides, nanosciences, physique biologique
PE8 </t>
    </r>
    <r>
      <rPr>
        <b/>
        <sz val="12"/>
        <color theme="1"/>
        <rFont val="Arial Narrow"/>
        <family val="2"/>
      </rPr>
      <t xml:space="preserve">Ingénierie des produits et des procédés </t>
    </r>
    <r>
      <rPr>
        <sz val="12"/>
        <color theme="1"/>
        <rFont val="Arial Narrow"/>
        <family val="2"/>
      </rPr>
      <t>: Conception de produits et de processus, génie chimique, génie civil, ingénierie environnementale, génie mécanique, ingénierie automobile, processus énergétiques et les méthodes de calcul correspondantes</t>
    </r>
  </si>
  <si>
    <r>
      <t xml:space="preserve">PE6 </t>
    </r>
    <r>
      <rPr>
        <b/>
        <sz val="12"/>
        <color theme="1"/>
        <rFont val="Arial Narrow"/>
        <family val="2"/>
      </rPr>
      <t>Sciences informatiques et informatique</t>
    </r>
    <r>
      <rPr>
        <sz val="12"/>
        <color theme="1"/>
        <rFont val="Arial Narrow"/>
        <family val="2"/>
      </rPr>
      <t xml:space="preserve"> : Systèmes informatiques et d'information, sciences informatiques, calcul scientifique, systèmes intelligents</t>
    </r>
  </si>
  <si>
    <r>
      <t xml:space="preserve">PE6 </t>
    </r>
    <r>
      <rPr>
        <b/>
        <sz val="12"/>
        <color theme="1"/>
        <rFont val="Arial Narrow"/>
        <family val="2"/>
      </rPr>
      <t>Sciences informatiques et informatique</t>
    </r>
    <r>
      <rPr>
        <sz val="12"/>
        <color theme="1"/>
        <rFont val="Arial Narrow"/>
        <family val="2"/>
      </rPr>
      <t xml:space="preserve"> : Systèmes informatiques et d'information, sciences informatiques, calcul scientifique, systèmes intelligents
PE7 </t>
    </r>
    <r>
      <rPr>
        <b/>
        <sz val="12"/>
        <color theme="1"/>
        <rFont val="Arial Narrow"/>
        <family val="2"/>
      </rPr>
      <t>Ingénierie des systèmes et de la communication</t>
    </r>
    <r>
      <rPr>
        <sz val="12"/>
        <color theme="1"/>
        <rFont val="Arial Narrow"/>
        <family val="2"/>
      </rPr>
      <t xml:space="preserve"> : Ingénierie électrique, électronique, de la communication, optique et des systèmes
PE10 </t>
    </r>
    <r>
      <rPr>
        <b/>
        <sz val="12"/>
        <color theme="1"/>
        <rFont val="Arial Narrow"/>
        <family val="2"/>
      </rPr>
      <t>Sciences du Système Terre</t>
    </r>
    <r>
      <rPr>
        <sz val="12"/>
        <color theme="1"/>
        <rFont val="Arial Narrow"/>
        <family val="2"/>
      </rPr>
      <t xml:space="preserve"> : Géographie physique, géologie, géophysique, sciences de l'atmosphère, océanographie, climatologie, cryologie, écologie, changements environnementaux globaux, cycles biogéochimiques, gestion des ressources naturelles</t>
    </r>
  </si>
  <si>
    <r>
      <t xml:space="preserve">SH3 </t>
    </r>
    <r>
      <rPr>
        <b/>
        <sz val="12"/>
        <color theme="1"/>
        <rFont val="Arial Narrow"/>
        <family val="2"/>
      </rPr>
      <t>Le monde social et sa diversité</t>
    </r>
    <r>
      <rPr>
        <sz val="12"/>
        <color theme="1"/>
        <rFont val="Arial Narrow"/>
        <family val="2"/>
      </rPr>
      <t> : Sociologie, psychologie sociale, anthropologie sociale, sciences de l’éducation, études de communication</t>
    </r>
  </si>
  <si>
    <r>
      <t>SH1</t>
    </r>
    <r>
      <rPr>
        <b/>
        <sz val="12"/>
        <color theme="1"/>
        <rFont val="Arial Narrow"/>
        <family val="2"/>
      </rPr>
      <t xml:space="preserve"> Individus, marchés et organisations</t>
    </r>
    <r>
      <rPr>
        <sz val="12"/>
        <color theme="1"/>
        <rFont val="Arial Narrow"/>
        <family val="2"/>
      </rPr>
      <t xml:space="preserve"> : Économie, finance, management
SH2 </t>
    </r>
    <r>
      <rPr>
        <b/>
        <sz val="12"/>
        <color theme="1"/>
        <rFont val="Arial Narrow"/>
        <family val="2"/>
      </rPr>
      <t>Institutions, gouvernance et systèmes juridiques</t>
    </r>
    <r>
      <rPr>
        <sz val="12"/>
        <color theme="1"/>
        <rFont val="Arial Narrow"/>
        <family val="2"/>
      </rPr>
      <t xml:space="preserve"> : Sciences politiques, relations internationales, droit
SH3 </t>
    </r>
    <r>
      <rPr>
        <b/>
        <sz val="12"/>
        <color theme="1"/>
        <rFont val="Arial Narrow"/>
        <family val="2"/>
      </rPr>
      <t>Le monde social et sa diversité</t>
    </r>
    <r>
      <rPr>
        <sz val="12"/>
        <color theme="1"/>
        <rFont val="Arial Narrow"/>
        <family val="2"/>
      </rPr>
      <t xml:space="preserve"> : Sociologie, psychologie sociale, anthropologie sociale, sciences de l’éducation, études de communication</t>
    </r>
  </si>
  <si>
    <r>
      <t xml:space="preserve">PE1 </t>
    </r>
    <r>
      <rPr>
        <b/>
        <sz val="12"/>
        <color theme="1"/>
        <rFont val="Arial Narrow"/>
        <family val="2"/>
      </rPr>
      <t>Mathématiques</t>
    </r>
    <r>
      <rPr>
        <sz val="12"/>
        <color theme="1"/>
        <rFont val="Arial Narrow"/>
        <family val="2"/>
      </rPr>
      <t xml:space="preserve"> : Tous les domaines des mathématiques, pures et appliquées, plus les fondements mathématiques des sciences informatiques, la physique mathématique et les statistiques</t>
    </r>
  </si>
  <si>
    <r>
      <t xml:space="preserve">SH4 </t>
    </r>
    <r>
      <rPr>
        <b/>
        <sz val="12"/>
        <color theme="1"/>
        <rFont val="Arial Narrow"/>
        <family val="2"/>
      </rPr>
      <t>L'esprit humain et sa complexité</t>
    </r>
    <r>
      <rPr>
        <sz val="12"/>
        <color theme="1"/>
        <rFont val="Arial Narrow"/>
        <family val="2"/>
      </rPr>
      <t xml:space="preserve"> : Sciences cognitives, psychologie, linguistique, philosophie théorique</t>
    </r>
  </si>
  <si>
    <r>
      <t xml:space="preserve">PE4 </t>
    </r>
    <r>
      <rPr>
        <b/>
        <sz val="12"/>
        <color theme="1"/>
        <rFont val="Arial Narrow"/>
        <family val="2"/>
      </rPr>
      <t>Chimie physique et analytique</t>
    </r>
    <r>
      <rPr>
        <sz val="12"/>
        <color theme="1"/>
        <rFont val="Arial Narrow"/>
        <family val="2"/>
      </rPr>
      <t xml:space="preserve"> : Chimie analytique, théorie chimique, chimie physique/physico-chimie</t>
    </r>
  </si>
  <si>
    <r>
      <t xml:space="preserve">SH1 </t>
    </r>
    <r>
      <rPr>
        <b/>
        <sz val="12"/>
        <color theme="1"/>
        <rFont val="Arial Narrow"/>
        <family val="2"/>
      </rPr>
      <t>Individus, marchés et organisations</t>
    </r>
    <r>
      <rPr>
        <sz val="12"/>
        <color theme="1"/>
        <rFont val="Arial Narrow"/>
        <family val="2"/>
      </rPr>
      <t xml:space="preserve"> : Économie, finance, management
SH2 </t>
    </r>
    <r>
      <rPr>
        <b/>
        <sz val="12"/>
        <color theme="1"/>
        <rFont val="Arial Narrow"/>
        <family val="2"/>
      </rPr>
      <t>Institutions, gouvernance et systèmes juridiques</t>
    </r>
    <r>
      <rPr>
        <sz val="12"/>
        <color theme="1"/>
        <rFont val="Arial Narrow"/>
        <family val="2"/>
      </rPr>
      <t xml:space="preserve"> : Sciences politiques, relations internationales, droit
SH3 </t>
    </r>
    <r>
      <rPr>
        <b/>
        <sz val="12"/>
        <color theme="1"/>
        <rFont val="Arial Narrow"/>
        <family val="2"/>
      </rPr>
      <t>Le monde social et sa diversité</t>
    </r>
    <r>
      <rPr>
        <sz val="12"/>
        <color theme="1"/>
        <rFont val="Arial Narrow"/>
        <family val="2"/>
      </rPr>
      <t xml:space="preserve"> : Sociologie, psychologie sociale, anthropologie sociale, sciences de l’éducation, études de communication
SH7 </t>
    </r>
    <r>
      <rPr>
        <b/>
        <sz val="12"/>
        <color theme="1"/>
        <rFont val="Arial Narrow"/>
        <family val="2"/>
      </rPr>
      <t>Mobilité humaine, environnement et espace</t>
    </r>
    <r>
      <rPr>
        <sz val="12"/>
        <color theme="1"/>
        <rFont val="Arial Narrow"/>
        <family val="2"/>
      </rPr>
      <t xml:space="preserve"> : Géographie humaine, démographie, santé, sciences de la durabilité, aménagement du territoire, analyse spatiale</t>
    </r>
  </si>
  <si>
    <r>
      <t xml:space="preserve">PE5 </t>
    </r>
    <r>
      <rPr>
        <b/>
        <sz val="12"/>
        <color theme="1"/>
        <rFont val="Arial Narrow"/>
        <family val="2"/>
      </rPr>
      <t>Chimie de synthèse et matériaux</t>
    </r>
    <r>
      <rPr>
        <sz val="12"/>
        <color theme="1"/>
        <rFont val="Arial Narrow"/>
        <family val="2"/>
      </rPr>
      <t xml:space="preserve"> : Nouveaux matériaux et nouvelles approches de synthèse, relations structure-propriétés, chimie de l'état solide, architecture moléculaire, chimie organique</t>
    </r>
  </si>
  <si>
    <r>
      <t>LS4</t>
    </r>
    <r>
      <rPr>
        <b/>
        <sz val="12"/>
        <color theme="1"/>
        <rFont val="Arial Narrow"/>
        <family val="2"/>
      </rPr>
      <t xml:space="preserve"> Physiologie de la santé, de la maladie et du vieillissement</t>
    </r>
    <r>
      <rPr>
        <sz val="12"/>
        <color theme="1"/>
        <rFont val="Arial Narrow"/>
        <family val="2"/>
      </rPr>
      <t xml:space="preserve"> : Physiologie des organes et des tissus, physiologie comparée, physiologie du vieillissement, physiopathologie, communication entre les organes et les tissus, endocrinologie, nutrition, métabolisme, interaction avec le microbiome, maladies non transmissibles dont le cancer (à l'exception des troubles du système nerveux et les maladies liées à l'immunité)
LS8 </t>
    </r>
    <r>
      <rPr>
        <b/>
        <sz val="12"/>
        <color theme="1"/>
        <rFont val="Arial Narrow"/>
        <family val="2"/>
      </rPr>
      <t>Biologie environnementale, écologie et évolution</t>
    </r>
    <r>
      <rPr>
        <sz val="12"/>
        <color theme="1"/>
        <rFont val="Arial Narrow"/>
        <family val="2"/>
      </rPr>
      <t xml:space="preserve"> : Pour tous les organismes Écologie, biodiversité, changements environnementaux, biologie de l'évolution, écologie comportementale, écologie microbienne, biologie marine, écophysiologie, développements théoriques et modélisation
PE10 </t>
    </r>
    <r>
      <rPr>
        <b/>
        <sz val="12"/>
        <color theme="1"/>
        <rFont val="Arial Narrow"/>
        <family val="2"/>
      </rPr>
      <t>Sciences du Système Terre</t>
    </r>
    <r>
      <rPr>
        <sz val="12"/>
        <color theme="1"/>
        <rFont val="Arial Narrow"/>
        <family val="2"/>
      </rPr>
      <t xml:space="preserve"> : Géographie physique, géologie, géophysique, sciences de l'atmosphère, océanographie, climatologie, cryologie, écologie, changements environnementaux globaux, cycles biogéochimiques, gestion des ressources naturelles</t>
    </r>
  </si>
  <si>
    <r>
      <t xml:space="preserve">SH1 </t>
    </r>
    <r>
      <rPr>
        <b/>
        <sz val="12"/>
        <color theme="1"/>
        <rFont val="Arial Narrow"/>
        <family val="2"/>
      </rPr>
      <t>Individus, marchés et organisations</t>
    </r>
    <r>
      <rPr>
        <sz val="12"/>
        <color theme="1"/>
        <rFont val="Arial Narrow"/>
        <family val="2"/>
      </rPr>
      <t xml:space="preserve"> : Économie, finance, management</t>
    </r>
  </si>
  <si>
    <r>
      <t xml:space="preserve">SH1 </t>
    </r>
    <r>
      <rPr>
        <b/>
        <sz val="12"/>
        <color theme="1"/>
        <rFont val="Arial Narrow"/>
        <family val="2"/>
      </rPr>
      <t>Individus, marchés et organisations</t>
    </r>
    <r>
      <rPr>
        <sz val="12"/>
        <color theme="1"/>
        <rFont val="Arial Narrow"/>
        <family val="2"/>
      </rPr>
      <t xml:space="preserve"> : Économie, finance, management
SH2 </t>
    </r>
    <r>
      <rPr>
        <b/>
        <sz val="12"/>
        <color theme="1"/>
        <rFont val="Arial Narrow"/>
        <family val="2"/>
      </rPr>
      <t>Institutions, gouvernance et systèmes juridiques</t>
    </r>
    <r>
      <rPr>
        <sz val="12"/>
        <color theme="1"/>
        <rFont val="Arial Narrow"/>
        <family val="2"/>
      </rPr>
      <t xml:space="preserve"> : Sciences politiques, relations internationales, droit
SH3 </t>
    </r>
    <r>
      <rPr>
        <b/>
        <sz val="12"/>
        <color theme="1"/>
        <rFont val="Arial Narrow"/>
        <family val="2"/>
      </rPr>
      <t>Le monde social et sa diversité</t>
    </r>
    <r>
      <rPr>
        <sz val="12"/>
        <color theme="1"/>
        <rFont val="Arial Narrow"/>
        <family val="2"/>
      </rPr>
      <t xml:space="preserve"> : Sociologie, psychologie sociale, anthropologie sociale, sciences de l’éducation, études de communication
SH4 </t>
    </r>
    <r>
      <rPr>
        <b/>
        <sz val="12"/>
        <color theme="1"/>
        <rFont val="Arial Narrow"/>
        <family val="2"/>
      </rPr>
      <t>L'esprit humain et sa complexité</t>
    </r>
    <r>
      <rPr>
        <sz val="12"/>
        <color theme="1"/>
        <rFont val="Arial Narrow"/>
        <family val="2"/>
      </rPr>
      <t xml:space="preserve"> : Sciences cognitives, psychologie, linguistique, philosophie théorique
SH5 </t>
    </r>
    <r>
      <rPr>
        <b/>
        <sz val="12"/>
        <color theme="1"/>
        <rFont val="Arial Narrow"/>
        <family val="2"/>
      </rPr>
      <t>Cultures et production culturelle</t>
    </r>
    <r>
      <rPr>
        <sz val="12"/>
        <color theme="1"/>
        <rFont val="Arial Narrow"/>
        <family val="2"/>
      </rPr>
      <t xml:space="preserve"> : Études littéraires, études culturelles, étude des arts, philosophie
SH6 </t>
    </r>
    <r>
      <rPr>
        <b/>
        <sz val="12"/>
        <color theme="1"/>
        <rFont val="Arial Narrow"/>
        <family val="2"/>
      </rPr>
      <t>L'étude du passé humain</t>
    </r>
    <r>
      <rPr>
        <sz val="12"/>
        <color theme="1"/>
        <rFont val="Arial Narrow"/>
        <family val="2"/>
      </rPr>
      <t xml:space="preserve"> : Archéologie et histoire
SH7 </t>
    </r>
    <r>
      <rPr>
        <b/>
        <sz val="12"/>
        <color theme="1"/>
        <rFont val="Arial Narrow"/>
        <family val="2"/>
      </rPr>
      <t>Mobilité humaine, environnement et espace</t>
    </r>
    <r>
      <rPr>
        <sz val="12"/>
        <color theme="1"/>
        <rFont val="Arial Narrow"/>
        <family val="2"/>
      </rPr>
      <t xml:space="preserve"> : Géographie humaine, démographie, santé, sciences de la durabilité, aménagement du territoire, analyse spatiale</t>
    </r>
  </si>
  <si>
    <r>
      <t xml:space="preserve">PE10 </t>
    </r>
    <r>
      <rPr>
        <b/>
        <sz val="12"/>
        <color theme="1"/>
        <rFont val="Arial Narrow"/>
        <family val="2"/>
      </rPr>
      <t>Sciences du Système Terre</t>
    </r>
    <r>
      <rPr>
        <sz val="12"/>
        <color theme="1"/>
        <rFont val="Arial Narrow"/>
        <family val="2"/>
      </rPr>
      <t xml:space="preserve"> : Géographie physique, géologie, géophysique, sciences de l'atmosphère, océanographie, climatologie, cryologie, écologie, changements environnementaux globaux, cycles biogéochimiques, gestion des ressources naturelles
SH3 </t>
    </r>
    <r>
      <rPr>
        <b/>
        <sz val="12"/>
        <color theme="1"/>
        <rFont val="Arial Narrow"/>
        <family val="2"/>
      </rPr>
      <t>Le monde social et sa diversité</t>
    </r>
    <r>
      <rPr>
        <sz val="12"/>
        <color theme="1"/>
        <rFont val="Arial Narrow"/>
        <family val="2"/>
      </rPr>
      <t xml:space="preserve"> : Sociologie, psychologie sociale, anthropologie sociale, sciences de l’éducation, études de communication</t>
    </r>
  </si>
  <si>
    <r>
      <t xml:space="preserve">LS8 </t>
    </r>
    <r>
      <rPr>
        <b/>
        <sz val="12"/>
        <color theme="1"/>
        <rFont val="Arial Narrow"/>
        <family val="2"/>
      </rPr>
      <t>Biologie environnementale, écologie et évolution</t>
    </r>
    <r>
      <rPr>
        <sz val="12"/>
        <color theme="1"/>
        <rFont val="Arial Narrow"/>
        <family val="2"/>
      </rPr>
      <t xml:space="preserve"> : Pour tous les organismes Écologie, biodiversité, changements environnementaux, biologie de l'évolution, écologie comportementale, écologie microbienne, biologie marine, écophysiologie, développements théoriques et modélisation
LS9 </t>
    </r>
    <r>
      <rPr>
        <b/>
        <sz val="12"/>
        <color theme="1"/>
        <rFont val="Arial Narrow"/>
        <family val="2"/>
      </rPr>
      <t>Biotechnologie et ingénierie des biosystèmes</t>
    </r>
    <r>
      <rPr>
        <sz val="12"/>
        <color theme="1"/>
        <rFont val="Arial Narrow"/>
        <family val="2"/>
      </rPr>
      <t xml:space="preserve"> : Biotechnologie utilisant tous les organismes, biotechnologie pour les applications environnementales et alimentaires, sciences appliquées aux plantes et aux animaux, bioingénierie et biologie synthétique, biomasse et biocarburants, risques biologiques
PE3 </t>
    </r>
    <r>
      <rPr>
        <b/>
        <sz val="12"/>
        <color theme="1"/>
        <rFont val="Arial Narrow"/>
        <family val="2"/>
      </rPr>
      <t>Physique de la matière condensée</t>
    </r>
    <r>
      <rPr>
        <sz val="12"/>
        <color theme="1"/>
        <rFont val="Arial Narrow"/>
        <family val="2"/>
      </rPr>
      <t xml:space="preserve"> : Structure, propriétés électroniques, fluides, nanosciences, physique biologique
PE8 </t>
    </r>
    <r>
      <rPr>
        <b/>
        <sz val="12"/>
        <color theme="1"/>
        <rFont val="Arial Narrow"/>
        <family val="2"/>
      </rPr>
      <t>Ingénierie des produits et des procédés</t>
    </r>
    <r>
      <rPr>
        <sz val="12"/>
        <color theme="1"/>
        <rFont val="Arial Narrow"/>
        <family val="2"/>
      </rPr>
      <t xml:space="preserve"> : Conception de produits et de processus, génie chimique, génie civil, ingénierie environnementale, génie mécanique, ingénierie automobile, processus énergétiques et les méthodes de calcul correspondantes
PE10 </t>
    </r>
    <r>
      <rPr>
        <b/>
        <sz val="12"/>
        <color theme="1"/>
        <rFont val="Arial Narrow"/>
        <family val="2"/>
      </rPr>
      <t>Sciences du Système Terre</t>
    </r>
    <r>
      <rPr>
        <sz val="12"/>
        <color theme="1"/>
        <rFont val="Arial Narrow"/>
        <family val="2"/>
      </rPr>
      <t xml:space="preserve"> : Géographie physique, géologie, géophysique, sciences de l'atmosphère, océanographie, climatologie, cryologie, écologie, changements environnementaux globaux, cycles biogéochimiques, gestion des ressources naturelles</t>
    </r>
  </si>
  <si>
    <r>
      <t xml:space="preserve">LS8 </t>
    </r>
    <r>
      <rPr>
        <b/>
        <sz val="12"/>
        <color theme="1"/>
        <rFont val="Arial Narrow"/>
        <family val="2"/>
      </rPr>
      <t>Biologie environnementale, écologie et évolution</t>
    </r>
    <r>
      <rPr>
        <sz val="12"/>
        <color theme="1"/>
        <rFont val="Arial Narrow"/>
        <family val="2"/>
      </rPr>
      <t xml:space="preserve"> : Pour tous les organismes Écologie, biodiversité, changements environnementaux, biologie de l'évolution, écologie comportementale, écologie microbienne, biologie marine, écophysiologie, développements théoriques et modélisation
PE9 </t>
    </r>
    <r>
      <rPr>
        <b/>
        <sz val="12"/>
        <color theme="1"/>
        <rFont val="Arial Narrow"/>
        <family val="2"/>
      </rPr>
      <t>Sciences de l'Univers</t>
    </r>
    <r>
      <rPr>
        <sz val="12"/>
        <color theme="1"/>
        <rFont val="Arial Narrow"/>
        <family val="2"/>
      </rPr>
      <t xml:space="preserve"> : Astro-physique/-chimie/-biologie; système solaire; systèmes planétaires; astronomie stellaire, galactique et extragalactique, cosmologie, sciences de l'espace, instrumentation et données astronomiques
PE10 </t>
    </r>
    <r>
      <rPr>
        <b/>
        <sz val="12"/>
        <color theme="1"/>
        <rFont val="Arial Narrow"/>
        <family val="2"/>
      </rPr>
      <t>Sciences du Système Terre</t>
    </r>
    <r>
      <rPr>
        <sz val="12"/>
        <color theme="1"/>
        <rFont val="Arial Narrow"/>
        <family val="2"/>
      </rPr>
      <t xml:space="preserve"> : Géographie physique, géologie, géophysique, sciences de l'atmosphère, océanographie, climatologie, cryologie, écologie, changements environnementaux globaux, cycles biogéochimiques, gestion des ressources naturelles</t>
    </r>
  </si>
  <si>
    <r>
      <t xml:space="preserve">PE9 </t>
    </r>
    <r>
      <rPr>
        <b/>
        <sz val="12"/>
        <color theme="1"/>
        <rFont val="Arial Narrow"/>
        <family val="2"/>
      </rPr>
      <t>Sciences de l'Univers</t>
    </r>
    <r>
      <rPr>
        <sz val="12"/>
        <color theme="1"/>
        <rFont val="Arial Narrow"/>
        <family val="2"/>
      </rPr>
      <t xml:space="preserve"> : Astro-physique/-chimie/-biologie; système solaire; systèmes planétaires; astronomie stellaire, galactique et extragalactique, cosmologie, sciences de l'espace, instrumentation et données astronomiques
PE10 </t>
    </r>
    <r>
      <rPr>
        <b/>
        <sz val="12"/>
        <color theme="1"/>
        <rFont val="Arial Narrow"/>
        <family val="2"/>
      </rPr>
      <t>Sciences du Système Terre</t>
    </r>
    <r>
      <rPr>
        <sz val="12"/>
        <color theme="1"/>
        <rFont val="Arial Narrow"/>
        <family val="2"/>
      </rPr>
      <t xml:space="preserve"> : Géographie physique, géologie, géophysique, sciences de l'atmosphère, océanographie, climatologie, cryologie, écologie, changements environnementaux globaux, cycles biogéochimiques, gestion des ressources naturelles
SH3 </t>
    </r>
    <r>
      <rPr>
        <b/>
        <sz val="12"/>
        <color theme="1"/>
        <rFont val="Arial Narrow"/>
        <family val="2"/>
      </rPr>
      <t>Le monde social et sa diversité</t>
    </r>
    <r>
      <rPr>
        <sz val="12"/>
        <color theme="1"/>
        <rFont val="Arial Narrow"/>
        <family val="2"/>
      </rPr>
      <t xml:space="preserve"> : Sociologie, psychologie sociale, anthropologie sociale, sciences de l’éducation, études de communication
SH6 </t>
    </r>
    <r>
      <rPr>
        <b/>
        <sz val="12"/>
        <color theme="1"/>
        <rFont val="Arial Narrow"/>
        <family val="2"/>
      </rPr>
      <t>L'étude du passé humain</t>
    </r>
    <r>
      <rPr>
        <sz val="12"/>
        <color theme="1"/>
        <rFont val="Arial Narrow"/>
        <family val="2"/>
      </rPr>
      <t xml:space="preserve"> : Archéologie et histoire</t>
    </r>
  </si>
  <si>
    <r>
      <t xml:space="preserve">PE3 </t>
    </r>
    <r>
      <rPr>
        <b/>
        <sz val="12"/>
        <color theme="1"/>
        <rFont val="Arial Narrow"/>
        <family val="2"/>
      </rPr>
      <t>Physique de la matière condensée</t>
    </r>
    <r>
      <rPr>
        <sz val="12"/>
        <color theme="1"/>
        <rFont val="Arial Narrow"/>
        <family val="2"/>
      </rPr>
      <t xml:space="preserve"> : Structure, propriétés électroniques, fluides, nanosciences, physique biologique</t>
    </r>
  </si>
  <si>
    <r>
      <t>SH3</t>
    </r>
    <r>
      <rPr>
        <b/>
        <sz val="12"/>
        <color theme="1"/>
        <rFont val="Arial Narrow"/>
        <family val="2"/>
      </rPr>
      <t xml:space="preserve"> Le monde social et sa diversité</t>
    </r>
    <r>
      <rPr>
        <sz val="12"/>
        <color theme="1"/>
        <rFont val="Arial Narrow"/>
        <family val="2"/>
      </rPr>
      <t> : Sociologie, psychologie sociale, anthropologie sociale, sciences de l’éducation, études de communication</t>
    </r>
  </si>
  <si>
    <r>
      <t xml:space="preserve">SH5 </t>
    </r>
    <r>
      <rPr>
        <b/>
        <sz val="12"/>
        <color theme="1"/>
        <rFont val="Arial Narrow"/>
        <family val="2"/>
      </rPr>
      <t>Cultures et production culturelle</t>
    </r>
    <r>
      <rPr>
        <sz val="12"/>
        <color theme="1"/>
        <rFont val="Arial Narrow"/>
        <family val="2"/>
      </rPr>
      <t xml:space="preserve"> : Études littéraires, études culturelles, étude des arts, philosophie</t>
    </r>
  </si>
  <si>
    <r>
      <t xml:space="preserve">SH2 </t>
    </r>
    <r>
      <rPr>
        <b/>
        <sz val="12"/>
        <color theme="1"/>
        <rFont val="Arial Narrow"/>
        <family val="2"/>
      </rPr>
      <t>Institutions, gouvernance et systèmes juridiques</t>
    </r>
    <r>
      <rPr>
        <sz val="12"/>
        <color theme="1"/>
        <rFont val="Arial Narrow"/>
        <family val="2"/>
      </rPr>
      <t xml:space="preserve"> : Sciences politiques, relations internationales, droit
SH4 </t>
    </r>
    <r>
      <rPr>
        <b/>
        <sz val="12"/>
        <color theme="1"/>
        <rFont val="Arial Narrow"/>
        <family val="2"/>
      </rPr>
      <t>L'esprit humain et sa complexité</t>
    </r>
    <r>
      <rPr>
        <sz val="12"/>
        <color theme="1"/>
        <rFont val="Arial Narrow"/>
        <family val="2"/>
      </rPr>
      <t xml:space="preserve"> : Sciences cognitives, psychologie, linguistique, philosophie théorique</t>
    </r>
  </si>
  <si>
    <r>
      <t xml:space="preserve">PE2 </t>
    </r>
    <r>
      <rPr>
        <b/>
        <sz val="12"/>
        <color theme="1"/>
        <rFont val="Arial Narrow"/>
        <family val="2"/>
      </rPr>
      <t>Constituants fondamentaux de la matière</t>
    </r>
    <r>
      <rPr>
        <sz val="12"/>
        <color theme="1"/>
        <rFont val="Arial Narrow"/>
        <family val="2"/>
      </rPr>
      <t xml:space="preserve"> : Physique des particules, nucléaire, des plasmas, atomique, moléculaire, des gaz et optique
PE9 </t>
    </r>
    <r>
      <rPr>
        <b/>
        <sz val="12"/>
        <color theme="1"/>
        <rFont val="Arial Narrow"/>
        <family val="2"/>
      </rPr>
      <t>Sciences de l'Univers</t>
    </r>
    <r>
      <rPr>
        <sz val="12"/>
        <color theme="1"/>
        <rFont val="Arial Narrow"/>
        <family val="2"/>
      </rPr>
      <t xml:space="preserve"> : Astro-physique/-chimie/-biologie; système solaire; systèmes planétaires; astronomie stellaire, galactique et extragalactique, cosmologie, sciences de l'espace, instrumentation et données astronomiques
PE10 </t>
    </r>
    <r>
      <rPr>
        <b/>
        <sz val="12"/>
        <color theme="1"/>
        <rFont val="Arial Narrow"/>
        <family val="2"/>
      </rPr>
      <t>Sciences du Système Terre</t>
    </r>
    <r>
      <rPr>
        <sz val="12"/>
        <color theme="1"/>
        <rFont val="Arial Narrow"/>
        <family val="2"/>
      </rPr>
      <t xml:space="preserve"> : Géographie physique, géologie, géophysique, sciences de l'atmosphère, océanographie, climatologie, cryologie, écologie, changements environnementaux globaux, cycles biogéochimiques, gestion des ressources naturelles</t>
    </r>
  </si>
  <si>
    <r>
      <t xml:space="preserve">SH1 </t>
    </r>
    <r>
      <rPr>
        <b/>
        <sz val="12"/>
        <color theme="1"/>
        <rFont val="Arial Narrow"/>
        <family val="2"/>
      </rPr>
      <t>Individus, marchés et organisations</t>
    </r>
    <r>
      <rPr>
        <sz val="12"/>
        <color theme="1"/>
        <rFont val="Arial Narrow"/>
        <family val="2"/>
      </rPr>
      <t xml:space="preserve"> : Économie, finance, management
SH2 </t>
    </r>
    <r>
      <rPr>
        <b/>
        <sz val="12"/>
        <color theme="1"/>
        <rFont val="Arial Narrow"/>
        <family val="2"/>
      </rPr>
      <t>Institutions, gouvernance et systèmes juridiques</t>
    </r>
    <r>
      <rPr>
        <sz val="12"/>
        <color theme="1"/>
        <rFont val="Arial Narrow"/>
        <family val="2"/>
      </rPr>
      <t xml:space="preserve"> : Sciences politiques, relations internationales, droit
SH3 </t>
    </r>
    <r>
      <rPr>
        <b/>
        <sz val="12"/>
        <color theme="1"/>
        <rFont val="Arial Narrow"/>
        <family val="2"/>
      </rPr>
      <t>Le monde social et sa diversité</t>
    </r>
    <r>
      <rPr>
        <sz val="12"/>
        <color theme="1"/>
        <rFont val="Arial Narrow"/>
        <family val="2"/>
      </rPr>
      <t xml:space="preserve"> : Sociologie, psychologie sociale, anthropologie sociale, sciences de l’éducation, études de communication</t>
    </r>
  </si>
  <si>
    <r>
      <t xml:space="preserve">PE6 </t>
    </r>
    <r>
      <rPr>
        <b/>
        <sz val="12"/>
        <color theme="1"/>
        <rFont val="Arial Narrow"/>
        <family val="2"/>
      </rPr>
      <t>Sciences informatiques et informatique</t>
    </r>
    <r>
      <rPr>
        <sz val="12"/>
        <color theme="1"/>
        <rFont val="Arial Narrow"/>
        <family val="2"/>
      </rPr>
      <t xml:space="preserve"> : Systèmes informatiques et d'information, sciences informatiques, calcul scientifique, systèmes intelligents
PE7 </t>
    </r>
    <r>
      <rPr>
        <b/>
        <sz val="12"/>
        <color theme="1"/>
        <rFont val="Arial Narrow"/>
        <family val="2"/>
      </rPr>
      <t>Ingénierie des systèmes et de la communication</t>
    </r>
    <r>
      <rPr>
        <sz val="12"/>
        <color theme="1"/>
        <rFont val="Arial Narrow"/>
        <family val="2"/>
      </rPr>
      <t xml:space="preserve"> : Ingénierie électrique, électronique, de la communication, optique et des systèmes</t>
    </r>
  </si>
  <si>
    <r>
      <t xml:space="preserve">PE3 </t>
    </r>
    <r>
      <rPr>
        <b/>
        <sz val="12"/>
        <color theme="1"/>
        <rFont val="Arial Narrow"/>
        <family val="2"/>
      </rPr>
      <t>Physique de la matière condensée</t>
    </r>
    <r>
      <rPr>
        <sz val="12"/>
        <color theme="1"/>
        <rFont val="Arial Narrow"/>
        <family val="2"/>
      </rPr>
      <t xml:space="preserve"> : Structure, propriétés électroniques, fluides, nanosciences, physique biologique
PE6 </t>
    </r>
    <r>
      <rPr>
        <b/>
        <sz val="12"/>
        <color theme="1"/>
        <rFont val="Arial Narrow"/>
        <family val="2"/>
      </rPr>
      <t>Sciences informatiques et informatique</t>
    </r>
    <r>
      <rPr>
        <sz val="12"/>
        <color theme="1"/>
        <rFont val="Arial Narrow"/>
        <family val="2"/>
      </rPr>
      <t xml:space="preserve"> : Systèmes informatiques et d'information, sciences informatiques, calcul scientifique, systèmes intelligents
PE8 </t>
    </r>
    <r>
      <rPr>
        <b/>
        <sz val="12"/>
        <color theme="1"/>
        <rFont val="Arial Narrow"/>
        <family val="2"/>
      </rPr>
      <t>Ingénierie des produits et des procédés</t>
    </r>
    <r>
      <rPr>
        <sz val="12"/>
        <color theme="1"/>
        <rFont val="Arial Narrow"/>
        <family val="2"/>
      </rPr>
      <t xml:space="preserve"> : Conception de produits et de processus, génie chimique, génie civil, ingénierie environnementale, génie mécanique, ingénierie automobile, processus énergétiques et les méthodes de calcul correspondantes</t>
    </r>
  </si>
  <si>
    <r>
      <t>PE10</t>
    </r>
    <r>
      <rPr>
        <b/>
        <sz val="12"/>
        <color theme="1"/>
        <rFont val="Arial Narrow"/>
        <family val="2"/>
      </rPr>
      <t xml:space="preserve"> Sciences du Système Terre </t>
    </r>
    <r>
      <rPr>
        <sz val="12"/>
        <color theme="1"/>
        <rFont val="Arial Narrow"/>
        <family val="2"/>
      </rPr>
      <t>: Géographie physique, géologie, géophysique, sciences de l'atmosphère, océanographie, climatologie, cryologie, écologie, changements environnementaux globaux, cycles biogéochimiques, gestion des ressources naturelles</t>
    </r>
  </si>
  <si>
    <r>
      <t>LS8</t>
    </r>
    <r>
      <rPr>
        <b/>
        <sz val="12"/>
        <color theme="1"/>
        <rFont val="Arial Narrow"/>
        <family val="2"/>
      </rPr>
      <t xml:space="preserve"> Biologie environnementale, écologie et évolution</t>
    </r>
    <r>
      <rPr>
        <sz val="12"/>
        <color theme="1"/>
        <rFont val="Arial Narrow"/>
        <family val="2"/>
      </rPr>
      <t xml:space="preserve"> : Pour tous les organismes Écologie, biodiversité, changements environnementaux, biologie de l'évolution, écologie comportementale, écologie microbienne, biologie marine, écophysiologie, développements théoriques et modélisation
SH3 </t>
    </r>
    <r>
      <rPr>
        <b/>
        <sz val="12"/>
        <color theme="1"/>
        <rFont val="Arial Narrow"/>
        <family val="2"/>
      </rPr>
      <t>Le monde social et sa diversité</t>
    </r>
    <r>
      <rPr>
        <sz val="12"/>
        <color theme="1"/>
        <rFont val="Arial Narrow"/>
        <family val="2"/>
      </rPr>
      <t xml:space="preserve"> : Sociologie, psychologie sociale, anthropologie sociale, sciences de l’éducation, études de communication</t>
    </r>
  </si>
  <si>
    <r>
      <t xml:space="preserve">LS9 </t>
    </r>
    <r>
      <rPr>
        <b/>
        <sz val="12"/>
        <color theme="1"/>
        <rFont val="Arial Narrow"/>
        <family val="2"/>
      </rPr>
      <t>Biotechnologie et ingénierie des biosystèmes</t>
    </r>
    <r>
      <rPr>
        <sz val="12"/>
        <color theme="1"/>
        <rFont val="Arial Narrow"/>
        <family val="2"/>
      </rPr>
      <t xml:space="preserve"> : Biotechnologie utilisant tous les organismes, biotechnologie pour les applications environnementales et alimentaires, sciences appliquées aux plantes et aux animaux, bioingénierie et biologie synthétique, biomasse et biocarburants, risques biologiques</t>
    </r>
  </si>
  <si>
    <r>
      <t xml:space="preserve">PE4 </t>
    </r>
    <r>
      <rPr>
        <b/>
        <sz val="12"/>
        <color theme="1"/>
        <rFont val="Arial Narrow"/>
        <family val="2"/>
      </rPr>
      <t>Chimie physique et analytique</t>
    </r>
    <r>
      <rPr>
        <sz val="12"/>
        <color theme="1"/>
        <rFont val="Arial Narrow"/>
        <family val="2"/>
      </rPr>
      <t xml:space="preserve"> : Chimie analytique, théorie chimique, chimie physique/physico-chimie
PE5 </t>
    </r>
    <r>
      <rPr>
        <b/>
        <sz val="12"/>
        <color theme="1"/>
        <rFont val="Arial Narrow"/>
        <family val="2"/>
      </rPr>
      <t>Chimie de synthèse et matériaux</t>
    </r>
    <r>
      <rPr>
        <sz val="12"/>
        <color theme="1"/>
        <rFont val="Arial Narrow"/>
        <family val="2"/>
      </rPr>
      <t xml:space="preserve"> : Nouveaux matériaux et nouvelles approches de synthèse, relations structure-propriétés, chimie de l'état solide, architecture moléculaire, chimie organique
PE8 </t>
    </r>
    <r>
      <rPr>
        <b/>
        <sz val="12"/>
        <color theme="1"/>
        <rFont val="Arial Narrow"/>
        <family val="2"/>
      </rPr>
      <t>Ingénierie des produits et des procédés</t>
    </r>
    <r>
      <rPr>
        <sz val="12"/>
        <color theme="1"/>
        <rFont val="Arial Narrow"/>
        <family val="2"/>
      </rPr>
      <t xml:space="preserve"> : Conception de produits et de processus, génie chimique, génie civil, ingénierie environnementale, génie mécanique, ingénierie automobile, processus énergétiques et les méthodes de calcul correspondantes</t>
    </r>
  </si>
  <si>
    <r>
      <t xml:space="preserve">SH3 </t>
    </r>
    <r>
      <rPr>
        <b/>
        <sz val="12"/>
        <color theme="1"/>
        <rFont val="Arial Narrow"/>
        <family val="2"/>
      </rPr>
      <t>Le monde social et sa diversité</t>
    </r>
    <r>
      <rPr>
        <sz val="12"/>
        <color theme="1"/>
        <rFont val="Arial Narrow"/>
        <family val="2"/>
      </rPr>
      <t xml:space="preserve"> : Sociologie, psychologie sociale, anthropologie sociale, sciences de l’éducation, études de communication</t>
    </r>
  </si>
  <si>
    <r>
      <t xml:space="preserve">PE4 </t>
    </r>
    <r>
      <rPr>
        <b/>
        <sz val="12"/>
        <color theme="1"/>
        <rFont val="Arial Narrow"/>
        <family val="2"/>
      </rPr>
      <t>Chimie physique et analytique</t>
    </r>
    <r>
      <rPr>
        <sz val="12"/>
        <color theme="1"/>
        <rFont val="Arial Narrow"/>
        <family val="2"/>
      </rPr>
      <t xml:space="preserve"> : Chimie analytique, théorie chimique, chimie physique/physico-chimie
PE8 </t>
    </r>
    <r>
      <rPr>
        <b/>
        <sz val="12"/>
        <color theme="1"/>
        <rFont val="Arial Narrow"/>
        <family val="2"/>
      </rPr>
      <t>Ingénierie des produits et des procédés</t>
    </r>
    <r>
      <rPr>
        <sz val="12"/>
        <color theme="1"/>
        <rFont val="Arial Narrow"/>
        <family val="2"/>
      </rPr>
      <t xml:space="preserve"> : Conception de produits et de processus, génie chimique, génie civil, ingénierie environnementale, génie mécanique, ingénierie automobile, processus énergétiques et les méthodes de calcul correspondantes</t>
    </r>
  </si>
  <si>
    <r>
      <t xml:space="preserve">SH7 </t>
    </r>
    <r>
      <rPr>
        <b/>
        <sz val="12"/>
        <color theme="1"/>
        <rFont val="Arial Narrow"/>
        <family val="2"/>
      </rPr>
      <t>Mobilité humaine, environnement et espace</t>
    </r>
    <r>
      <rPr>
        <sz val="12"/>
        <color theme="1"/>
        <rFont val="Arial Narrow"/>
        <family val="2"/>
      </rPr>
      <t xml:space="preserve"> : Géographie humaine, démographie, santé, sciences de la durabilité, aménagement du territoire, analyse spatiale</t>
    </r>
  </si>
  <si>
    <r>
      <t xml:space="preserve">PE10 </t>
    </r>
    <r>
      <rPr>
        <b/>
        <sz val="12"/>
        <color theme="1"/>
        <rFont val="Arial Narrow"/>
        <family val="2"/>
      </rPr>
      <t>Sciences du Système Terre</t>
    </r>
    <r>
      <rPr>
        <sz val="12"/>
        <color theme="1"/>
        <rFont val="Arial Narrow"/>
        <family val="2"/>
      </rPr>
      <t xml:space="preserve"> : Géographie physique, géologie, géophysique, sciences de l'atmosphère, océanographie, climatologie, cryologie, écologie, changements environnementaux globaux, cycles biogéochimiques, gestion des ressources naturelles</t>
    </r>
  </si>
  <si>
    <r>
      <t xml:space="preserve">PE3 </t>
    </r>
    <r>
      <rPr>
        <b/>
        <sz val="12"/>
        <color theme="1"/>
        <rFont val="Arial Narrow"/>
        <family val="2"/>
      </rPr>
      <t>Physique de la matière condensée</t>
    </r>
    <r>
      <rPr>
        <sz val="12"/>
        <color theme="1"/>
        <rFont val="Arial Narrow"/>
        <family val="2"/>
      </rPr>
      <t xml:space="preserve"> : Structure, propriétés électroniques, fluides, nanosciences, physique biologique
PE4 </t>
    </r>
    <r>
      <rPr>
        <b/>
        <sz val="12"/>
        <color theme="1"/>
        <rFont val="Arial Narrow"/>
        <family val="2"/>
      </rPr>
      <t>Chimie physique et analytique</t>
    </r>
    <r>
      <rPr>
        <sz val="12"/>
        <color theme="1"/>
        <rFont val="Arial Narrow"/>
        <family val="2"/>
      </rPr>
      <t xml:space="preserve"> : Chimie analytique, théorie chimique, chimie physique/physico-chimie</t>
    </r>
  </si>
  <si>
    <r>
      <t xml:space="preserve">PE4 </t>
    </r>
    <r>
      <rPr>
        <b/>
        <sz val="12"/>
        <color theme="1"/>
        <rFont val="Arial Narrow"/>
        <family val="2"/>
      </rPr>
      <t>Chimie physique et analytique</t>
    </r>
    <r>
      <rPr>
        <sz val="12"/>
        <color theme="1"/>
        <rFont val="Arial Narrow"/>
        <family val="2"/>
      </rPr>
      <t xml:space="preserve"> : Chimie analytique, théorie chimique, chimie physique/physico-chimie
PE8 </t>
    </r>
    <r>
      <rPr>
        <b/>
        <sz val="12"/>
        <color theme="1"/>
        <rFont val="Arial Narrow"/>
        <family val="2"/>
      </rPr>
      <t>Ingénierie des produits et des procédés</t>
    </r>
    <r>
      <rPr>
        <sz val="12"/>
        <color theme="1"/>
        <rFont val="Arial Narrow"/>
        <family val="2"/>
      </rPr>
      <t xml:space="preserve"> : Conception de produits et de processus, génie chimique, génie civil, ingénierie environnementale, génie mécanique, ingénierie automobile, processus énergétiques et les méthodes de calcul correspondantes
PE10 </t>
    </r>
    <r>
      <rPr>
        <b/>
        <sz val="12"/>
        <color theme="1"/>
        <rFont val="Arial Narrow"/>
        <family val="2"/>
      </rPr>
      <t>Sciences du Système Terre</t>
    </r>
    <r>
      <rPr>
        <sz val="12"/>
        <color theme="1"/>
        <rFont val="Arial Narrow"/>
        <family val="2"/>
      </rPr>
      <t xml:space="preserve"> : Géographie physique, géologie, géophysique, sciences de l'atmosphère, océanographie, climatologie, cryologie, écologie, changements environnementaux globaux, cycles biogéochimiques, gestion des ressources naturelles</t>
    </r>
  </si>
  <si>
    <r>
      <t xml:space="preserve">LS2 </t>
    </r>
    <r>
      <rPr>
        <b/>
        <sz val="12"/>
        <color theme="1"/>
        <rFont val="Arial Narrow"/>
        <family val="2"/>
      </rPr>
      <t>Biologie intégrative</t>
    </r>
    <r>
      <rPr>
        <sz val="12"/>
        <color theme="1"/>
        <rFont val="Arial Narrow"/>
        <family val="2"/>
      </rPr>
      <t xml:space="preserve"> : des gènes et des génomes aux systèmes : Pour tous les organismes Génétique, épigénétique, génomique et autres études " omiques ", bioinformatique, biologie des systèmes, maladies génétiques, modification de gènes, méthodes et modélisation innovantes, " omiques " pour la médecine personnalisée
LS3 </t>
    </r>
    <r>
      <rPr>
        <b/>
        <sz val="12"/>
        <color theme="1"/>
        <rFont val="Arial Narrow"/>
        <family val="2"/>
      </rPr>
      <t>Biologie cellulaire, du développement et régénérative</t>
    </r>
    <r>
      <rPr>
        <sz val="12"/>
        <color theme="1"/>
        <rFont val="Arial Narrow"/>
        <family val="2"/>
      </rPr>
      <t xml:space="preserve"> : Pour tous les organismes Structure et fonction de la cellule, communication intercellulaire, embryogenèse, différenciation des tissus, organogenèse, croissance, développement, évolution du développement, organoïdes, cellules souches, régénération, approches thérapeutiques
LS8 </t>
    </r>
    <r>
      <rPr>
        <b/>
        <sz val="12"/>
        <color theme="1"/>
        <rFont val="Arial Narrow"/>
        <family val="2"/>
      </rPr>
      <t>Biologie environnementale, écologie et évolution</t>
    </r>
    <r>
      <rPr>
        <sz val="12"/>
        <color theme="1"/>
        <rFont val="Arial Narrow"/>
        <family val="2"/>
      </rPr>
      <t xml:space="preserve"> : Pour tous les organismes Écologie, biodiversité, changements environnementaux, biologie de l'évolution, écologie comportementale, écologie microbienne, biologie marine, écophysiologie, développements théoriques et modélisation
LS9 </t>
    </r>
    <r>
      <rPr>
        <b/>
        <sz val="12"/>
        <color theme="1"/>
        <rFont val="Arial Narrow"/>
        <family val="2"/>
      </rPr>
      <t>Biotechnologie et ingénierie des biosystèmes</t>
    </r>
    <r>
      <rPr>
        <sz val="12"/>
        <color theme="1"/>
        <rFont val="Arial Narrow"/>
        <family val="2"/>
      </rPr>
      <t xml:space="preserve"> : Biotechnologie utilisant tous les organismes, biotechnologie pour les applications environnementales et alimentaires, sciences appliquées aux plantes et aux animaux, bioingénierie et biologie synthétique, biomasse et biocarburants, risques biologiques</t>
    </r>
  </si>
  <si>
    <r>
      <t xml:space="preserve">PE1 </t>
    </r>
    <r>
      <rPr>
        <b/>
        <sz val="12"/>
        <color theme="1"/>
        <rFont val="Arial Narrow"/>
        <family val="2"/>
      </rPr>
      <t>Mathématiques</t>
    </r>
    <r>
      <rPr>
        <sz val="12"/>
        <color theme="1"/>
        <rFont val="Arial Narrow"/>
        <family val="2"/>
      </rPr>
      <t xml:space="preserve"> : Tous les domaines des mathématiques, pures et appliquées, plus les fondements mathématiques des sciences informatiques, la physique mathématique et les statistiques
PE5 </t>
    </r>
    <r>
      <rPr>
        <b/>
        <sz val="12"/>
        <color theme="1"/>
        <rFont val="Arial Narrow"/>
        <family val="2"/>
      </rPr>
      <t>Chimie de synthèse et matériaux</t>
    </r>
    <r>
      <rPr>
        <sz val="12"/>
        <color theme="1"/>
        <rFont val="Arial Narrow"/>
        <family val="2"/>
      </rPr>
      <t xml:space="preserve"> : Nouveaux matériaux et nouvelles approches de synthèse, relations structure-propriétés, chimie de l'état solide, architecture moléculaire, chimie organique
SH3 </t>
    </r>
    <r>
      <rPr>
        <b/>
        <sz val="12"/>
        <color theme="1"/>
        <rFont val="Arial Narrow"/>
        <family val="2"/>
      </rPr>
      <t>Le monde social et sa diversité</t>
    </r>
    <r>
      <rPr>
        <sz val="12"/>
        <color theme="1"/>
        <rFont val="Arial Narrow"/>
        <family val="2"/>
      </rPr>
      <t xml:space="preserve"> : Sociologie, psychologie sociale, anthropologie sociale, sciences de l’éducation, études de communication</t>
    </r>
  </si>
  <si>
    <r>
      <t xml:space="preserve">PE2 </t>
    </r>
    <r>
      <rPr>
        <b/>
        <sz val="12"/>
        <color theme="1"/>
        <rFont val="Arial Narrow"/>
        <family val="2"/>
      </rPr>
      <t>Constituants fondamentaux de la matière</t>
    </r>
    <r>
      <rPr>
        <sz val="12"/>
        <color theme="1"/>
        <rFont val="Arial Narrow"/>
        <family val="2"/>
      </rPr>
      <t xml:space="preserve"> : Physique des particules, nucléaire, des plasmas, atomique, moléculaire, des gaz et optique
PE8 </t>
    </r>
    <r>
      <rPr>
        <b/>
        <sz val="12"/>
        <color theme="1"/>
        <rFont val="Arial Narrow"/>
        <family val="2"/>
      </rPr>
      <t>Ingénierie des produits et des procédés</t>
    </r>
    <r>
      <rPr>
        <sz val="12"/>
        <color theme="1"/>
        <rFont val="Arial Narrow"/>
        <family val="2"/>
      </rPr>
      <t xml:space="preserve"> : Conception de produits et de processus, génie chimique, génie civil, ingénierie environnementale, génie mécanique, ingénierie automobile, processus énergétiques et les méthodes de calcul correspondantes</t>
    </r>
  </si>
  <si>
    <r>
      <t xml:space="preserve">LS1 </t>
    </r>
    <r>
      <rPr>
        <b/>
        <sz val="12"/>
        <color theme="1"/>
        <rFont val="Arial Narrow"/>
        <family val="2"/>
      </rPr>
      <t>Molécules de la vie</t>
    </r>
    <r>
      <rPr>
        <sz val="12"/>
        <color theme="1"/>
        <rFont val="Arial Narrow"/>
        <family val="2"/>
      </rPr>
      <t xml:space="preserve"> : Mécanismes biologiques, structures et fonctions : Pour tous les organismes Biologie moléculaire, biochimie, biologie structurale, biophysique moléculaire, biologie de synthèse et chimique, conception de médicaments, méthodes innovantes et modélisation
LS7 </t>
    </r>
    <r>
      <rPr>
        <b/>
        <sz val="12"/>
        <color theme="1"/>
        <rFont val="Arial Narrow"/>
        <family val="2"/>
      </rPr>
      <t>Prévention, diagnostic et traitement des maladies humaines</t>
    </r>
    <r>
      <rPr>
        <sz val="12"/>
        <color theme="1"/>
        <rFont val="Arial Narrow"/>
        <family val="2"/>
      </rPr>
      <t xml:space="preserve"> : Technologies et outils médicaux pour la prévention, diagnostic et traitement des maladies humaines, approches et interventions thérapeutiques, pharmacologie, médecine préventive, épidémiologie et santé publique, médecine numérique
LS8 </t>
    </r>
    <r>
      <rPr>
        <b/>
        <sz val="12"/>
        <color theme="1"/>
        <rFont val="Arial Narrow"/>
        <family val="2"/>
      </rPr>
      <t>Biologie environnementale, écologie et évolution</t>
    </r>
    <r>
      <rPr>
        <sz val="12"/>
        <color theme="1"/>
        <rFont val="Arial Narrow"/>
        <family val="2"/>
      </rPr>
      <t xml:space="preserve"> : Pour tous les organismes Écologie, biodiversité, changements environnementaux, biologie de l'évolution, écologie comportementale, écologie microbienne, biologie marine, écophysiologie, développements théoriques et modélisation</t>
    </r>
  </si>
  <si>
    <r>
      <t>LS9</t>
    </r>
    <r>
      <rPr>
        <b/>
        <sz val="12"/>
        <color theme="1"/>
        <rFont val="Arial Narrow"/>
        <family val="2"/>
      </rPr>
      <t xml:space="preserve"> Biotechnologie et ingénierie des biosystèmes</t>
    </r>
    <r>
      <rPr>
        <sz val="12"/>
        <color theme="1"/>
        <rFont val="Arial Narrow"/>
        <family val="2"/>
      </rPr>
      <t xml:space="preserve"> : Biotechnologie utilisant tous les organismes, biotechnologie pour les applications environnementales et alimentaires, sciences appliquées aux plantes et aux animaux, bioingénierie et biologie synthétique, biomasse et biocarburants, risques biologiques</t>
    </r>
  </si>
  <si>
    <r>
      <t xml:space="preserve">PE7 </t>
    </r>
    <r>
      <rPr>
        <b/>
        <sz val="12"/>
        <color theme="1"/>
        <rFont val="Arial Narrow"/>
        <family val="2"/>
      </rPr>
      <t>Ingénierie des systèmes et de la communication</t>
    </r>
    <r>
      <rPr>
        <sz val="12"/>
        <color theme="1"/>
        <rFont val="Arial Narrow"/>
        <family val="2"/>
      </rPr>
      <t xml:space="preserve"> : Ingénierie électrique, électronique, de la communication, optique et des systèmes</t>
    </r>
  </si>
  <si>
    <r>
      <t xml:space="preserve">LS1 </t>
    </r>
    <r>
      <rPr>
        <b/>
        <sz val="12"/>
        <color theme="1"/>
        <rFont val="Arial Narrow"/>
        <family val="2"/>
      </rPr>
      <t>Molécules de la vie</t>
    </r>
    <r>
      <rPr>
        <sz val="12"/>
        <color theme="1"/>
        <rFont val="Arial Narrow"/>
        <family val="2"/>
      </rPr>
      <t xml:space="preserve"> : Mécanismes biologiques, structures et fonctions : Pour tous les organismes Biologie moléculaire, biochimie, biologie structurale, biophysique moléculaire, biologie de synthèse et chimique, conception de médicaments, méthodes innovantes et modélisation</t>
    </r>
  </si>
  <si>
    <r>
      <t xml:space="preserve">PE10 </t>
    </r>
    <r>
      <rPr>
        <b/>
        <sz val="12"/>
        <color theme="1"/>
        <rFont val="Arial Narrow"/>
        <family val="2"/>
      </rPr>
      <t>Sciences du Système Terre</t>
    </r>
    <r>
      <rPr>
        <sz val="12"/>
        <color theme="1"/>
        <rFont val="Arial Narrow"/>
        <family val="2"/>
      </rPr>
      <t xml:space="preserve"> : Géographie physique, géologie, géophysique, sciences de l'atmosphère, océanographie, climatologie, cryologie, écologie, changements environnementaux globaux, cycles biogéochimiques, gestion des ressources naturelles
SH2 </t>
    </r>
    <r>
      <rPr>
        <b/>
        <sz val="12"/>
        <color theme="1"/>
        <rFont val="Arial Narrow"/>
        <family val="2"/>
      </rPr>
      <t>Institutions, gouvernance et systèmes juridiques</t>
    </r>
    <r>
      <rPr>
        <sz val="12"/>
        <color theme="1"/>
        <rFont val="Arial Narrow"/>
        <family val="2"/>
      </rPr>
      <t xml:space="preserve"> : Sciences politiques, relations internationales, droit
SH3 </t>
    </r>
    <r>
      <rPr>
        <b/>
        <sz val="12"/>
        <color theme="1"/>
        <rFont val="Arial Narrow"/>
        <family val="2"/>
      </rPr>
      <t>Le monde social et sa diversité</t>
    </r>
    <r>
      <rPr>
        <sz val="12"/>
        <color theme="1"/>
        <rFont val="Arial Narrow"/>
        <family val="2"/>
      </rPr>
      <t xml:space="preserve"> : Sociologie, psychologie sociale, anthropologie sociale, sciences de l’éducation, études de communication</t>
    </r>
  </si>
  <si>
    <r>
      <t xml:space="preserve">SH6 </t>
    </r>
    <r>
      <rPr>
        <b/>
        <sz val="12"/>
        <color theme="1"/>
        <rFont val="Arial Narrow"/>
        <family val="2"/>
      </rPr>
      <t>L'étude du passé humain</t>
    </r>
    <r>
      <rPr>
        <sz val="12"/>
        <color theme="1"/>
        <rFont val="Arial Narrow"/>
        <family val="2"/>
      </rPr>
      <t xml:space="preserve"> : Archéologie et histoire</t>
    </r>
  </si>
  <si>
    <r>
      <t xml:space="preserve">PE1 </t>
    </r>
    <r>
      <rPr>
        <b/>
        <sz val="12"/>
        <color theme="1"/>
        <rFont val="Arial Narrow"/>
        <family val="2"/>
      </rPr>
      <t>Mathématiques</t>
    </r>
    <r>
      <rPr>
        <sz val="12"/>
        <color theme="1"/>
        <rFont val="Arial Narrow"/>
        <family val="2"/>
      </rPr>
      <t xml:space="preserve"> : Tous les domaines des mathématiques, pures et appliquées, plus les fondements mathématiques des sciences informatiques, la physique mathématique et les statistiques
PE6 </t>
    </r>
    <r>
      <rPr>
        <b/>
        <sz val="12"/>
        <color theme="1"/>
        <rFont val="Arial Narrow"/>
        <family val="2"/>
      </rPr>
      <t>Sciences informatiques et informatique</t>
    </r>
    <r>
      <rPr>
        <sz val="12"/>
        <color theme="1"/>
        <rFont val="Arial Narrow"/>
        <family val="2"/>
      </rPr>
      <t xml:space="preserve"> : Systèmes informatiques et d'information, sciences informatiques, calcul scientifique, systèmes intelligents
PE7</t>
    </r>
    <r>
      <rPr>
        <b/>
        <sz val="12"/>
        <color theme="1"/>
        <rFont val="Arial Narrow"/>
        <family val="2"/>
      </rPr>
      <t xml:space="preserve"> Ingénierie des systèmes et de la communication</t>
    </r>
    <r>
      <rPr>
        <sz val="12"/>
        <color theme="1"/>
        <rFont val="Arial Narrow"/>
        <family val="2"/>
      </rPr>
      <t xml:space="preserve"> : Ingénierie électrique, électronique, de la communication, optique et des systèmes
PE9 </t>
    </r>
    <r>
      <rPr>
        <b/>
        <sz val="12"/>
        <color theme="1"/>
        <rFont val="Arial Narrow"/>
        <family val="2"/>
      </rPr>
      <t>Sciences de l'Univers</t>
    </r>
    <r>
      <rPr>
        <sz val="12"/>
        <color theme="1"/>
        <rFont val="Arial Narrow"/>
        <family val="2"/>
      </rPr>
      <t xml:space="preserve"> : Astro-physique/-chimie/-biologie; système solaire; systèmes planétaires; astronomie stellaire, galactique et extragalactique, cosmologie, sciences de l'espace, instrumentation et données astronomiques</t>
    </r>
  </si>
  <si>
    <t>PE4: Physical and analytical chemical sciences : analytical chemistry, chemical theory, physical chemistry/chemical physics</t>
  </si>
  <si>
    <t>PE11: Materials Engineering : Advanced materials development: performance enhancement, modelling, large-scale preparation, modification, tailoring, optimisation, novel and combined use of materials, etc</t>
  </si>
  <si>
    <t>PE3: Condensed matter physics : structure, electronic properties, fluids, nanosciences, biological physics</t>
  </si>
  <si>
    <t>PE1: Mathematics : All areas of mathematics, pure and applied, plus mathematical foundations of computer science, mathematical physics and statistics</t>
  </si>
  <si>
    <t>SH4: The Human Mind and Its Complexity : Cognitive science, psychology, linguistics, theoretical philosophy</t>
  </si>
  <si>
    <t>SH7: Human Mobility, Environment, and Space : Human geography, demography, health, sustainability science, territorial planning, spatial analysis</t>
  </si>
  <si>
    <t>ERC 6</t>
  </si>
  <si>
    <t>PE10 : Earth System Science : Physical geography, geology, geophysics, atmospheric sciences, oceanography, climatology, cryology, ecology, global environmental change, biogeochemical cycles, natural resources management</t>
  </si>
  <si>
    <t>LS1: Molecules of Life: Biological Mechanisms, Structures and Functions : Molecular biology, biochemistry, structural biology, molecular biophysics, synthetic and chemical biology, drug design, innovative methods and modelling</t>
  </si>
  <si>
    <t>LS5: Neuroscience and Disorders of the Nervous System : Nervous system development, homeostasis and ageing, nervous system function and dysfunction, systems neuroscience and modelling, biological basis of cognitive processes and of behaviour, neurological and mental disorders</t>
  </si>
  <si>
    <t>ERC 7</t>
  </si>
  <si>
    <t>ERC 8</t>
  </si>
  <si>
    <t>ERC 9</t>
  </si>
  <si>
    <t xml:space="preserve">SH2: Institutions, Governance and Legal Systems : Political science, international relations, law
</t>
  </si>
  <si>
    <t xml:space="preserve">
SH3: The Social World and Its Diversity : Sociology, social psychology, social anthropology, education sciences, communication studies
</t>
  </si>
  <si>
    <t xml:space="preserve">SH4: The Human Mind and Its Complexity : Cognitive science, psychology, linguistics, theoretical philosophy
</t>
  </si>
  <si>
    <t xml:space="preserve">LS8: Environmental Biology, Ecology and Evolution : Ecology, biodiversity, environmental change, evolutionary biology, behavioural ecology, microbial ecology, marine biology, ecophysiology, theoretical developments and modelling
</t>
  </si>
  <si>
    <t xml:space="preserve">PE3: Condensed matter physics : structure, electronic properties, fluids, nanosciences, biological physics
</t>
  </si>
  <si>
    <t xml:space="preserve">PE5: Synthetic Chemistry and Materials : New materials and new synthetic approaches, structure-properties relations, solid state chemistry, molecular architecture, organic chemistry
</t>
  </si>
  <si>
    <t>LS2: Integrative Biology: from Genes and Genomes to Systems : Genetics, epigenetics, genomics and other "omics" studies, bioinformatics, systems biology, genetic diseases, gene editing, innovative methods and modelling, "omics" for personalised medicine</t>
  </si>
  <si>
    <t>LS3: Cellular, Developmental and Regenerative Biology : Structure and function of the cell, cell-cell communication, embryogenesis, tissue differentiation, organogenesis, growth, development, evolution of development, organoids, stem cells, regeneration, therapeutic approaches</t>
  </si>
  <si>
    <t>LS6: Immunity, Infection and Immunotherapy : The immune system, related disorders and their mechanisms, biology of infectious agents and infection, biological basis of prevention and treatment of infectious diseases, innovative immunological tools and approaches, including therapies</t>
  </si>
  <si>
    <t>LS2 Biologie intégrative : des gènes et des génomes aux systèmes : Pour tous les organismes Génétique, épigénétique, génomique et autres études " omiques ", bioinformatique, biologie des systèmes, maladies génétiques, modification de gènes, méthodes et modélisation innovantes, " omiques " pour la médecine personnalisée</t>
  </si>
  <si>
    <t>LS4 Physiologie de la santé, de la maladie et du vieillissement : Physiologie des organes et des tissus, physiologie comparée, physiologie du vieillissement, physiopathologie, communication entre les organes et les tissus, endocrinologie, nutrition, métabolisme, interaction avec le microbiome, maladies non transmissibles dont le cancer (à l'exception des troubles du système nerveux et les maladies liées à l'immunité)</t>
  </si>
  <si>
    <t>LS6 Immunité, infection et immunothérapie : Le système immunitaire, les troubles associés et leurs mécanismes, biologie des agents infectieux et de l'infection, bases biologiques de la prévention et du traitement des maladies infectieuses, outils et approches immunologiques innovants, y compris les thérapies</t>
  </si>
  <si>
    <t>LS7 Prévention, diagnostic et traitement des maladies humaines : Technologies et outils médicaux pour la prévention, diagnostic et traitement des maladies humaines, approches et interventions thérapeutiques, pharmacologie, médecine préventive, épidémiologie et santé publique, médecine numérique</t>
  </si>
  <si>
    <t>LS1 Molécules de la vie : Mécanismes biologiques, structures et fonctions : Pour tous les organismes Biologie moléculaire, biochimie, biologie structurale, biophysique moléculaire, biologie de synthèse et chimique, conception de médicaments, méthodes innovantes et modélisation</t>
  </si>
  <si>
    <t>LS8 Biologie environnementale, écologie et évolution : Pour tous les organismes Écologie, biodiversité, changements environnementaux, biologie de l'évolution, écologie comportementale, écologie microbienne, biologie marine, écophysiologie, développements théoriques et modélisation</t>
  </si>
  <si>
    <t>PE6 Sciences informatiques et informatique : Systèmes informatiques et d'information, sciences informatiques, calcul scientifique, systèmes intelligents</t>
  </si>
  <si>
    <t>PE10 Sciences du Système Terre : Géographie physique, géologie, géophysique, sciences de l'atmosphère, océanographie, climatologie, cryologie, écologie, changements environnementaux globaux, cycles biogéochimiques, gestion des ressources naturelles</t>
  </si>
  <si>
    <t>SH6 L'étude du passé humain : Archéologie et histoire</t>
  </si>
  <si>
    <t>PE9 Sciences de l'Univers : Astro-physique/-chimie/-biologie; système solaire; systèmes planétaires; astronomie stellaire, galactique et extragalactique, cosmologie, sciences de l'espace, instrumentation et données astronomiques</t>
  </si>
  <si>
    <t>PE2 Constituants fondamentaux de la matière : Physique des particules, nucléaire, des plasmas, atomique, moléculaire, des gaz et optique</t>
  </si>
  <si>
    <t>PE3 Physique de la matière condensée : Structure, propriétés électroniques, fluides, nanosciences, physique biologique</t>
  </si>
  <si>
    <t>PE8 Ingénierie des produits et des procédés : Conception de produits et de processus, génie chimique, génie civil, ingénierie environnementale, génie mécanique, ingénierie automobile, processus énergétiques et les méthodes de calcul correspondantes</t>
  </si>
  <si>
    <t>PE7 Ingénierie des systèmes et de la communication : Ingénierie électrique, électronique, de la communication, optique et des systèmes</t>
  </si>
  <si>
    <t>SH2 Institutions, gouvernance et systèmes juridiques : Sciences politiques, relations internationales, droit</t>
  </si>
  <si>
    <t>SH7 Mobilité humaine, environnement et espace : Géographie humaine, démographie, santé, sciences de la durabilité, aménagement du territoire, analyse spatiale</t>
  </si>
  <si>
    <t>LS8 Biologie environnementale, écologie et évolution : Pour tous les organismes Écologie, biodiversité, changements environnementaux, biologie de l'évolution, écologie comportementale, écologie microbienne, biologie marine, écophysiologie, développements théoriques et modélisation
LS9 Biotechnologie et ingénierie des biosystèmes : Biotechnologie utilisant tous les organismes, biotechnologie pour les applications environnementales et alimentaires, sciences appliquées aux plantes et aux animaux, bioingénierie et biologie synthétique, biomasse et biocarburants, risques biologiques
SH2 Institutions, gouvernance et systèmes juridiques : Sciences politiques, relations internationales, droit
PE4 Chimie physique et analytique : Chimie analytique, théorie chimique, chimie physique/physico-chimie
PE8 Ingénierie des produits et des procédés : Conception de produits et de processus, génie chimique, génie civil, ingénierie environnementale, génie mécanique, ingénierie automobile, processus énergétiques et les méthodes de calcul correspondantes
PE10 Sciences du Système Terre : Géographie physique, géologie, géophysique, sciences de l'atmosphère, océanographie, climatologie, cryologie, écologie, changements environnementaux globaux, cycles biogéochimiques, gestion des ressources naturelles</t>
  </si>
  <si>
    <t>LS8 Biologie environnementale, écologie et évolution : Pour tous les organismes Écologie, biodiversité, changements environnementaux, biologie de l'évolution, écologie comportementale, écologie microbienne, biologie marine, écophysiologie, développements théoriques et modélisation</t>
  </si>
  <si>
    <t>LS9 Biotechnologie et ingénierie des biosystèmes : Biotechnologie utilisant tous les organismes, biotechnologie pour les applications environnementales et alimentaires, sciences appliquées aux plantes et aux animaux, bioingénierie et biologie synthétique, biomasse et biocarburants, risques biologiques</t>
  </si>
  <si>
    <t>SH4 L'esprit humain et sa complexité : Sciences cognitives, psychologie, linguistique, philosophie théorique</t>
  </si>
  <si>
    <t>SH5 Cultures et production culturelle : Études littéraires, études culturelles, étude des arts, philosophie</t>
  </si>
  <si>
    <t>PE3 Physique de la matière condensée : Structure, propriétés électroniques, fluides, nanosciences, physique biologique</t>
  </si>
  <si>
    <t>PE9 Sciences de l'Univers : Astro-physique/-chimie/-biologie; système solaire; systèmes planétaires; astronomie stellaire, galactique et extragalactique, cosmologie, sciences de l'espace, instrumentation et données astronomiques</t>
  </si>
  <si>
    <t>PE2 Constituants fondamentaux de la matière : Physique des particules, nucléaire, des plasmas, atomique, moléculaire, des gaz et optique</t>
  </si>
  <si>
    <t>PE5 Chimie de synthèse et matériaux : Nouveaux matériaux et nouvelles approches de synthèse, relations structure-propriétés, chimie de l'état solide, architecture moléculaire, chimie organique</t>
  </si>
  <si>
    <t>Nombre établissements</t>
  </si>
  <si>
    <t>projets</t>
  </si>
  <si>
    <t>Moyenne implication</t>
  </si>
  <si>
    <t>Nombre établissements porteurs</t>
  </si>
  <si>
    <t>Etablissements impliqués dans</t>
  </si>
  <si>
    <t>Lieu</t>
  </si>
  <si>
    <t>National</t>
  </si>
  <si>
    <t>Marseille</t>
  </si>
  <si>
    <t>Clermont</t>
  </si>
  <si>
    <t>Lyon</t>
  </si>
  <si>
    <t>Nouméa</t>
  </si>
  <si>
    <t>Saint Denis réunion</t>
  </si>
  <si>
    <t>Villes des Universités partenaires impliquées</t>
  </si>
  <si>
    <t>Nombre</t>
  </si>
  <si>
    <t>Nombre de partenaires différents</t>
  </si>
  <si>
    <t>Nombre de partenaires impliqués (parfois dans plusieurs projets)</t>
  </si>
  <si>
    <t>Nombre de laboratoires impliqués</t>
  </si>
  <si>
    <t>Nombre de laboratoires différents impliqués</t>
  </si>
  <si>
    <t>Nombre de laboratoires portant un projet</t>
  </si>
  <si>
    <t>SH1</t>
  </si>
  <si>
    <t>SH2</t>
  </si>
  <si>
    <t>SH3</t>
  </si>
  <si>
    <t>SH4</t>
  </si>
  <si>
    <t>SH5</t>
  </si>
  <si>
    <t>SH6</t>
  </si>
  <si>
    <t>SH7</t>
  </si>
  <si>
    <t>PE1</t>
  </si>
  <si>
    <t>PE2</t>
  </si>
  <si>
    <t>PE3</t>
  </si>
  <si>
    <t>PE4</t>
  </si>
  <si>
    <t>PE5</t>
  </si>
  <si>
    <t>PE6</t>
  </si>
  <si>
    <t>PE7</t>
  </si>
  <si>
    <t>PE8</t>
  </si>
  <si>
    <t>PE9</t>
  </si>
  <si>
    <t>PE10</t>
  </si>
  <si>
    <t>PE11</t>
  </si>
  <si>
    <t>LS1</t>
  </si>
  <si>
    <t>LS2</t>
  </si>
  <si>
    <t>LS3</t>
  </si>
  <si>
    <t>LS4</t>
  </si>
  <si>
    <t>LS5</t>
  </si>
  <si>
    <t>LS6</t>
  </si>
  <si>
    <t>LS7</t>
  </si>
  <si>
    <t>LS8</t>
  </si>
  <si>
    <t>LS9</t>
  </si>
  <si>
    <t>NR</t>
  </si>
  <si>
    <t>SHS</t>
  </si>
  <si>
    <t>PE</t>
  </si>
  <si>
    <t>LS</t>
  </si>
  <si>
    <t>total</t>
  </si>
  <si>
    <t>ERC princpal)</t>
  </si>
  <si>
    <t>tous ERC</t>
  </si>
  <si>
    <t>Correspond aux champs à blanc + NR</t>
  </si>
  <si>
    <t>Porteurs de 2 projets</t>
  </si>
  <si>
    <t>Porteurs de 3 projets</t>
  </si>
  <si>
    <t>On a 77 projets</t>
  </si>
  <si>
    <t>Porteur de 1 projet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</si>
</sst>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2"/>
      <color theme="1"/>
      <name val="Calibri"/>
      <scheme val="minor"/>
    </font>
    <font>
      <sz val="11"/>
      <color theme="1"/>
      <name val="Calibri"/>
      <family val="2"/>
      <scheme val="minor"/>
    </font>
    <font>
      <sz val="11"/>
      <color theme="1"/>
      <name val="Calibri"/>
      <family val="2"/>
      <scheme val="minor"/>
    </font>
    <font>
      <u/>
      <sz val="12"/>
      <color theme="10"/>
      <name val="Calibri"/>
      <family val="2"/>
      <scheme val="minor"/>
    </font>
    <font>
      <sz val="11"/>
      <color rgb="FF9C5700"/>
      <name val="Calibri"/>
      <family val="2"/>
      <scheme val="minor"/>
    </font>
    <font>
      <sz val="12"/>
      <color theme="1"/>
      <name val="Calibri"/>
      <family val="2"/>
    </font>
    <font>
      <sz val="12"/>
      <name val="Calibri"/>
      <family val="2"/>
      <scheme val="minor"/>
    </font>
    <font>
      <sz val="12"/>
      <color indexed="64"/>
      <name val="Calibri"/>
      <family val="2"/>
      <scheme val="minor"/>
    </font>
    <font>
      <b/>
      <sz val="12"/>
      <color theme="5" tint="-0.249977111117893"/>
      <name val="Arial Narrow"/>
      <family val="2"/>
    </font>
    <font>
      <sz val="12"/>
      <color theme="1"/>
      <name val="Arial Narrow"/>
      <family val="2"/>
    </font>
    <font>
      <sz val="12"/>
      <color theme="5" tint="-0.249977111117893"/>
      <name val="Arial Narrow"/>
      <family val="2"/>
    </font>
    <font>
      <b/>
      <sz val="12"/>
      <color theme="1"/>
      <name val="Arial Narrow"/>
      <family val="2"/>
    </font>
    <font>
      <sz val="11"/>
      <name val="Calibri"/>
      <family val="2"/>
      <scheme val="minor"/>
    </font>
    <font>
      <b/>
      <sz val="11"/>
      <name val="Calibri"/>
      <family val="2"/>
      <scheme val="minor"/>
    </font>
    <font>
      <b/>
      <sz val="12"/>
      <color theme="5" tint="-0.249977111117893"/>
      <name val="Arial Narrow"/>
      <family val="2"/>
    </font>
    <font>
      <sz val="12"/>
      <color theme="1"/>
      <name val="Calibri"/>
      <family val="2"/>
      <scheme val="minor"/>
    </font>
    <font>
      <sz val="12"/>
      <color theme="1"/>
      <name val="Arial Narrow"/>
      <family val="2"/>
    </font>
    <font>
      <b/>
      <sz val="12"/>
      <color theme="1"/>
      <name val="Arial Narrow"/>
      <family val="2"/>
    </font>
    <font>
      <i/>
      <sz val="12"/>
      <color theme="1"/>
      <name val="Arial Narrow"/>
      <family val="2"/>
    </font>
    <font>
      <sz val="12"/>
      <color theme="1"/>
      <name val="Arial Narrow"/>
    </font>
    <font>
      <sz val="12"/>
      <color theme="5" tint="-0.249977111117893"/>
      <name val="Arial Narrow"/>
    </font>
    <font>
      <sz val="8"/>
      <name val="Calibri"/>
      <scheme val="minor"/>
    </font>
  </fonts>
  <fills count="4">
    <fill>
      <patternFill patternType="none"/>
    </fill>
    <fill>
      <patternFill patternType="gray125"/>
    </fill>
    <fill>
      <patternFill patternType="solid">
        <fgColor rgb="FFFFEB9C"/>
        <bgColor rgb="FFFFEB9C"/>
      </patternFill>
    </fill>
    <fill>
      <patternFill patternType="solid">
        <fgColor theme="4" tint="0.79998168889431442"/>
        <bgColor theme="4" tint="0.79998168889431442"/>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style="thin">
        <color auto="1"/>
      </left>
      <right/>
      <top style="thin">
        <color auto="1"/>
      </top>
      <bottom/>
      <diagonal/>
    </border>
    <border>
      <left style="thin">
        <color auto="1"/>
      </left>
      <right style="thin">
        <color auto="1"/>
      </right>
      <top style="thin">
        <color auto="1"/>
      </top>
      <bottom/>
      <diagonal/>
    </border>
  </borders>
  <cellStyleXfs count="3">
    <xf numFmtId="0" fontId="0" fillId="0" borderId="0"/>
    <xf numFmtId="0" fontId="3" fillId="0" borderId="0" applyNumberFormat="0" applyFill="0" applyBorder="0"/>
    <xf numFmtId="0" fontId="4" fillId="2" borderId="0" applyNumberFormat="0" applyBorder="0"/>
  </cellStyleXfs>
  <cellXfs count="53">
    <xf numFmtId="0" fontId="0" fillId="0" borderId="0" xfId="0"/>
    <xf numFmtId="0" fontId="0" fillId="0" borderId="1" xfId="0" applyBorder="1"/>
    <xf numFmtId="0" fontId="0" fillId="0" borderId="1" xfId="0" applyBorder="1" applyAlignment="1">
      <alignment vertical="center" wrapText="1"/>
    </xf>
    <xf numFmtId="0" fontId="5" fillId="0" borderId="1" xfId="0" applyFont="1" applyBorder="1" applyAlignment="1">
      <alignment vertical="center" wrapText="1"/>
    </xf>
    <xf numFmtId="0" fontId="0" fillId="0" borderId="1" xfId="0" applyBorder="1" applyAlignment="1">
      <alignment vertical="center"/>
    </xf>
    <xf numFmtId="0" fontId="6" fillId="0" borderId="1" xfId="0" applyFont="1" applyBorder="1" applyAlignment="1">
      <alignment vertical="center" wrapText="1"/>
    </xf>
    <xf numFmtId="0" fontId="7" fillId="0" borderId="1" xfId="0" applyFont="1" applyBorder="1" applyAlignment="1">
      <alignment vertical="center" wrapText="1"/>
    </xf>
    <xf numFmtId="0" fontId="6" fillId="0" borderId="1" xfId="1" applyFont="1" applyBorder="1" applyAlignment="1">
      <alignment vertical="center" wrapText="1"/>
    </xf>
    <xf numFmtId="0" fontId="0" fillId="3" borderId="1" xfId="0" applyFill="1" applyBorder="1" applyAlignment="1">
      <alignment vertical="center" wrapText="1"/>
    </xf>
    <xf numFmtId="0" fontId="8" fillId="0" borderId="2" xfId="0" applyFont="1" applyBorder="1" applyAlignment="1">
      <alignment horizontal="left" vertical="center" wrapText="1"/>
    </xf>
    <xf numFmtId="0" fontId="9" fillId="0" borderId="1" xfId="0" applyFont="1" applyBorder="1" applyAlignment="1">
      <alignment vertical="center" wrapText="1"/>
    </xf>
    <xf numFmtId="0" fontId="8" fillId="0" borderId="1" xfId="0" applyFont="1" applyBorder="1" applyAlignment="1">
      <alignment vertical="center" wrapText="1"/>
    </xf>
    <xf numFmtId="0" fontId="9" fillId="0" borderId="3" xfId="0" applyFont="1" applyBorder="1" applyAlignment="1">
      <alignment horizontal="center" vertical="center" wrapText="1"/>
    </xf>
    <xf numFmtId="0" fontId="10" fillId="0" borderId="1" xfId="0" applyFont="1" applyBorder="1" applyAlignment="1">
      <alignment vertical="center" wrapText="1"/>
    </xf>
    <xf numFmtId="0" fontId="0" fillId="0" borderId="0" xfId="0" applyAlignment="1">
      <alignment wrapText="1"/>
    </xf>
    <xf numFmtId="0" fontId="9" fillId="0" borderId="1" xfId="0" applyFont="1" applyBorder="1" applyAlignment="1">
      <alignment wrapText="1"/>
    </xf>
    <xf numFmtId="0" fontId="9" fillId="0" borderId="0" xfId="0" applyFont="1" applyAlignment="1">
      <alignment vertical="center" wrapText="1"/>
    </xf>
    <xf numFmtId="0" fontId="9" fillId="0" borderId="1" xfId="0" applyFont="1" applyBorder="1" applyAlignment="1">
      <alignment horizontal="left" vertical="center" wrapText="1"/>
    </xf>
    <xf numFmtId="0" fontId="10" fillId="0" borderId="1" xfId="1" applyFont="1" applyBorder="1" applyAlignment="1">
      <alignment vertical="center" wrapText="1"/>
    </xf>
    <xf numFmtId="0" fontId="11" fillId="0" borderId="1" xfId="0" applyFont="1" applyBorder="1" applyAlignment="1">
      <alignment vertical="center" wrapText="1"/>
    </xf>
    <xf numFmtId="0" fontId="0" fillId="0" borderId="0" xfId="0" applyAlignment="1">
      <alignment vertical="center" wrapText="1"/>
    </xf>
    <xf numFmtId="0" fontId="9" fillId="0" borderId="4" xfId="0" applyFont="1" applyBorder="1" applyAlignment="1">
      <alignment horizontal="center" vertical="center" wrapText="1"/>
    </xf>
    <xf numFmtId="0" fontId="9" fillId="0" borderId="5" xfId="0" applyFont="1" applyBorder="1" applyAlignment="1">
      <alignment vertical="center" wrapText="1"/>
    </xf>
    <xf numFmtId="0" fontId="10" fillId="0" borderId="5" xfId="0" applyFont="1" applyBorder="1" applyAlignment="1">
      <alignment vertical="center" wrapText="1"/>
    </xf>
    <xf numFmtId="0" fontId="12" fillId="0" borderId="0" xfId="2" applyFont="1" applyFill="1"/>
    <xf numFmtId="0" fontId="12" fillId="0" borderId="1" xfId="2" applyFont="1" applyFill="1" applyBorder="1"/>
    <xf numFmtId="0" fontId="2" fillId="0" borderId="0" xfId="0" applyFont="1"/>
    <xf numFmtId="0" fontId="12" fillId="0" borderId="0" xfId="0" applyFont="1"/>
    <xf numFmtId="0" fontId="13" fillId="0" borderId="1" xfId="2" applyFont="1" applyFill="1" applyBorder="1"/>
    <xf numFmtId="0" fontId="13" fillId="0" borderId="1" xfId="0" applyFont="1" applyBorder="1"/>
    <xf numFmtId="0" fontId="12" fillId="0" borderId="1" xfId="0" applyFont="1" applyBorder="1"/>
    <xf numFmtId="0" fontId="12" fillId="0" borderId="1" xfId="0" applyFont="1" applyBorder="1" applyAlignment="1">
      <alignment vertical="center" wrapText="1"/>
    </xf>
    <xf numFmtId="0" fontId="15" fillId="0" borderId="1" xfId="0" applyFont="1" applyBorder="1" applyAlignment="1">
      <alignment vertical="center" wrapText="1"/>
    </xf>
    <xf numFmtId="0" fontId="14" fillId="0" borderId="2" xfId="0" applyFont="1" applyBorder="1" applyAlignment="1">
      <alignment horizontal="left" vertical="center" wrapText="1"/>
    </xf>
    <xf numFmtId="0" fontId="16" fillId="0" borderId="1" xfId="0" applyFont="1" applyBorder="1" applyAlignment="1">
      <alignment vertical="center" wrapText="1"/>
    </xf>
    <xf numFmtId="0" fontId="0" fillId="0" borderId="1" xfId="0" applyBorder="1" applyAlignment="1">
      <alignment wrapText="1"/>
    </xf>
    <xf numFmtId="0" fontId="17" fillId="0" borderId="1" xfId="0" applyFont="1" applyBorder="1" applyAlignment="1">
      <alignment vertical="center" wrapText="1"/>
    </xf>
    <xf numFmtId="0" fontId="16" fillId="0" borderId="1" xfId="0" applyFont="1" applyBorder="1" applyAlignment="1">
      <alignment wrapText="1"/>
    </xf>
    <xf numFmtId="0" fontId="16" fillId="0" borderId="0" xfId="0" applyFont="1" applyAlignment="1">
      <alignment vertical="center" wrapText="1"/>
    </xf>
    <xf numFmtId="0" fontId="16" fillId="0" borderId="5" xfId="0" applyFont="1" applyBorder="1" applyAlignment="1">
      <alignment vertical="center" wrapText="1"/>
    </xf>
    <xf numFmtId="0" fontId="15" fillId="0" borderId="0" xfId="0" applyFont="1" applyAlignment="1">
      <alignment wrapText="1"/>
    </xf>
    <xf numFmtId="0" fontId="1" fillId="0" borderId="0" xfId="0" applyFont="1"/>
    <xf numFmtId="0" fontId="12" fillId="0" borderId="0" xfId="2" applyFont="1" applyFill="1" applyAlignment="1">
      <alignment horizontal="right"/>
    </xf>
    <xf numFmtId="2" fontId="12" fillId="0" borderId="0" xfId="0" applyNumberFormat="1" applyFont="1"/>
    <xf numFmtId="0" fontId="1" fillId="0" borderId="0" xfId="0" applyFont="1" applyAlignment="1">
      <alignment horizontal="right"/>
    </xf>
    <xf numFmtId="0" fontId="15" fillId="0" borderId="0" xfId="0" applyFont="1"/>
    <xf numFmtId="0" fontId="0" fillId="0" borderId="0" xfId="0" applyAlignment="1">
      <alignment vertical="center"/>
    </xf>
    <xf numFmtId="0" fontId="19" fillId="0" borderId="4" xfId="0" applyFont="1" applyBorder="1" applyAlignment="1">
      <alignment horizontal="center" vertical="center" wrapText="1"/>
    </xf>
    <xf numFmtId="0" fontId="19" fillId="0" borderId="5" xfId="0" applyFont="1" applyBorder="1" applyAlignment="1">
      <alignment vertical="center" wrapText="1"/>
    </xf>
    <xf numFmtId="0" fontId="20" fillId="0" borderId="5" xfId="0" applyFont="1" applyBorder="1" applyAlignment="1">
      <alignment vertical="center" wrapText="1"/>
    </xf>
    <xf numFmtId="10" fontId="0" fillId="0" borderId="0" xfId="0" applyNumberFormat="1" applyAlignment="1">
      <alignment wrapText="1"/>
    </xf>
    <xf numFmtId="0" fontId="0" fillId="0" borderId="1" xfId="0" applyBorder="1" applyAlignment="1">
      <alignment horizontal="left"/>
    </xf>
    <xf numFmtId="10" fontId="0" fillId="0" borderId="0" xfId="0" applyNumberFormat="1"/>
  </cellXfs>
  <cellStyles count="3">
    <cellStyle name="Lien hypertexte" xfId="1" builtinId="8"/>
    <cellStyle name="Neutre" xfId="2" builtinId="28"/>
    <cellStyle name="Normal" xfId="0" builtinId="0"/>
  </cellStyles>
  <dxfs count="199">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5" tint="-0.249977111117893"/>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family val="2"/>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family val="2"/>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family val="2"/>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family val="2"/>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2"/>
        <color theme="1"/>
        <name val="Arial Narrow"/>
        <scheme val="none"/>
      </font>
      <alignment horizontal="center" vertical="center" textRotation="0" wrapText="1" indent="0" justifyLastLine="0" shrinkToFit="0" readingOrder="0"/>
      <border diagonalUp="0" diagonalDown="0" outline="0">
        <left style="thin">
          <color auto="1"/>
        </left>
        <right/>
        <top style="thin">
          <color auto="1"/>
        </top>
        <bottom/>
      </border>
    </dxf>
    <dxf>
      <font>
        <b val="0"/>
        <i val="0"/>
        <strike val="0"/>
        <condense val="0"/>
        <extend val="0"/>
        <outline val="0"/>
        <shadow val="0"/>
        <u val="none"/>
        <vertAlign val="baseline"/>
        <sz val="12"/>
        <color theme="1"/>
        <name val="Arial Narrow"/>
        <scheme val="none"/>
      </font>
      <alignment horizontal="center" vertical="center" textRotation="0" wrapText="1" indent="0" justifyLastLine="0" shrinkToFit="0" readingOrder="0"/>
      <border diagonalUp="0" diagonalDown="0" outline="0">
        <left style="thin">
          <color auto="1"/>
        </left>
        <right/>
        <top style="thin">
          <color auto="1"/>
        </top>
        <bottom/>
      </border>
    </dxf>
    <dxf>
      <font>
        <b val="0"/>
        <i val="0"/>
        <strike val="0"/>
        <condense val="0"/>
        <extend val="0"/>
        <outline val="0"/>
        <shadow val="0"/>
        <u val="none"/>
        <vertAlign val="baseline"/>
        <sz val="12"/>
        <color theme="1"/>
        <name val="Arial Narrow"/>
        <scheme val="none"/>
      </font>
      <alignment horizontal="center" vertical="center" textRotation="0" wrapText="1" indent="0" justifyLastLine="0" shrinkToFit="0" readingOrder="0"/>
      <border diagonalUp="0" diagonalDown="0" outline="0">
        <left style="thin">
          <color auto="1"/>
        </left>
        <right/>
        <top style="thin">
          <color auto="1"/>
        </top>
        <bottom/>
      </border>
    </dxf>
    <dxf>
      <font>
        <b val="0"/>
        <i val="0"/>
        <strike val="0"/>
        <condense val="0"/>
        <extend val="0"/>
        <outline val="0"/>
        <shadow val="0"/>
        <u val="none"/>
        <vertAlign val="baseline"/>
        <sz val="12"/>
        <color theme="1"/>
        <name val="Arial Narrow"/>
        <scheme val="none"/>
      </font>
      <alignment horizontal="center" vertical="center" textRotation="0" wrapText="1" indent="0" justifyLastLine="0" shrinkToFit="0" readingOrder="0"/>
      <border diagonalUp="0" diagonalDown="0" outline="0">
        <left style="thin">
          <color auto="1"/>
        </left>
        <right/>
        <top style="thin">
          <color auto="1"/>
        </top>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5" tint="-0.249977111117893"/>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condense val="0"/>
        <extend val="0"/>
        <outline val="0"/>
        <shadow val="0"/>
        <u val="none"/>
        <vertAlign val="baseline"/>
        <sz val="12"/>
        <color theme="1"/>
        <name val="Arial Narrow"/>
        <family val="2"/>
        <scheme val="none"/>
      </font>
      <alignment horizontal="general" vertical="center" textRotation="0" wrapText="1" indent="0" justifyLastLine="0" shrinkToFit="0" readingOrder="0"/>
      <border diagonalUp="0" diagonalDown="0" outline="0">
        <left style="thin">
          <color auto="1"/>
        </left>
        <right style="thin">
          <color auto="1"/>
        </right>
        <top style="thin">
          <color auto="1"/>
        </top>
        <bottom style="thin">
          <color auto="1"/>
        </bottom>
      </border>
    </dxf>
    <dxf>
      <font>
        <b val="0"/>
        <i val="0"/>
        <strike val="0"/>
        <outline val="0"/>
        <shadow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outline val="0"/>
        <shadow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outline val="0"/>
        <shadow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outline val="0"/>
        <shadow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outline val="0"/>
        <shadow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outline val="0"/>
        <shadow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vertical="center" textRotation="0" wrapText="1" indent="0" justifyLastLine="0" shrinkToFit="0" readingOrder="0"/>
      <border outline="0">
        <left style="thin">
          <color auto="1"/>
        </left>
        <right style="thin">
          <color auto="1"/>
        </right>
        <top style="thin">
          <color auto="1"/>
        </top>
        <bottom style="thin">
          <color auto="1"/>
        </bottom>
      </border>
    </dxf>
    <dxf>
      <font>
        <b val="0"/>
        <i val="0"/>
        <strike val="0"/>
        <u val="none"/>
        <vertAlign val="baseline"/>
        <sz val="12"/>
        <color theme="1"/>
        <name val="Arial Narrow"/>
        <scheme val="none"/>
      </font>
      <alignment horizontal="center" vertical="center" textRotation="0" wrapText="1" indent="0" justifyLastLine="0" shrinkToFit="0" readingOrder="0"/>
      <border outline="0">
        <left style="thin">
          <color auto="1"/>
        </left>
        <right/>
        <top style="thin">
          <color auto="1"/>
        </top>
        <bottom style="thin">
          <color auto="1"/>
        </bottom>
      </border>
    </dxf>
    <dxf>
      <font>
        <b val="0"/>
        <i val="0"/>
        <strike val="0"/>
        <condense val="0"/>
        <extend val="0"/>
        <outline val="0"/>
        <shadow val="0"/>
        <u val="none"/>
        <vertAlign val="baseline"/>
        <sz val="12"/>
        <color theme="1"/>
        <name val="Arial Narrow"/>
        <scheme val="none"/>
      </font>
      <numFmt numFmtId="0" formatCode="General"/>
      <alignment horizontal="center" vertical="center" textRotation="0" wrapText="1" indent="0" justifyLastLine="0" shrinkToFit="0" readingOrder="0"/>
      <border diagonalUp="0" diagonalDown="0" outline="0">
        <left style="thin">
          <color auto="1"/>
        </left>
        <right/>
        <top style="thin">
          <color auto="1"/>
        </top>
        <bottom style="thin">
          <color auto="1"/>
        </bottom>
      </border>
    </dxf>
    <dxf>
      <font>
        <b val="0"/>
        <i val="0"/>
        <strike val="0"/>
        <u val="none"/>
        <vertAlign val="baseline"/>
        <sz val="12"/>
        <color theme="1"/>
        <name val="Arial Narrow"/>
        <scheme val="none"/>
      </font>
      <alignment horizontal="center" vertical="center" textRotation="0" wrapText="1" indent="0" justifyLastLine="0" shrinkToFit="0" readingOrder="0"/>
      <border outline="0">
        <left style="thin">
          <color auto="1"/>
        </left>
        <right/>
        <top style="thin">
          <color auto="1"/>
        </top>
        <bottom style="thin">
          <color auto="1"/>
        </bottom>
      </border>
    </dxf>
    <dxf>
      <font>
        <b val="0"/>
        <i val="0"/>
        <strike val="0"/>
        <u val="none"/>
        <vertAlign val="baseline"/>
        <sz val="12"/>
        <color theme="1"/>
        <name val="Arial Narrow"/>
        <scheme val="none"/>
      </font>
      <alignment horizontal="center" vertical="center" textRotation="0" wrapText="1" indent="0" justifyLastLine="0" shrinkToFit="0" readingOrder="0"/>
      <border outline="0">
        <left style="thin">
          <color auto="1"/>
        </left>
        <right/>
        <top style="thin">
          <color auto="1"/>
        </top>
        <bottom style="thin">
          <color auto="1"/>
        </bottom>
      </border>
    </dxf>
    <dxf>
      <alignment textRotation="0" wrapText="1" indent="0" justifyLastLine="0" shrinkToFit="0" readingOrder="0"/>
    </dxf>
    <dxf>
      <alignment textRotation="0" wrapText="1" indent="0" justifyLastLine="0" shrinkToFit="0" readingOrder="0"/>
    </dxf>
    <dxf>
      <alignment textRotation="0" wrapText="1" indent="0" justifyLastLine="0" shrinkToFit="0" readingOrder="0"/>
    </dxf>
    <dxf>
      <alignment vertical="center" textRotation="0" wrapText="1" relativeIndent="0" shrinkToFit="0"/>
      <border>
        <left style="thin">
          <color auto="1"/>
        </left>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horizontal="general" vertical="center" textRotation="0" wrapText="1" indent="0" justifyLastLine="0" shrinkToFit="0" readingOrder="0"/>
      <border diagonalUp="0" diagonalDown="0">
        <left style="thin">
          <color auto="1"/>
        </left>
        <right style="thin">
          <color auto="1"/>
        </right>
        <top style="thin">
          <color auto="1"/>
        </top>
        <bottom style="thin">
          <color auto="1"/>
        </bottom>
        <vertical/>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style="thin">
          <color auto="1"/>
        </left>
        <right style="thin">
          <color auto="1"/>
        </right>
        <top style="thin">
          <color auto="1"/>
        </top>
        <bottom style="thin">
          <color auto="1"/>
        </bottom>
        <vertical style="thin">
          <color auto="1"/>
        </vertical>
        <horizontal style="thin">
          <color auto="1"/>
        </horizontal>
      </border>
    </dxf>
    <dxf>
      <alignment vertical="center" textRotation="0" wrapText="1" relativeIndent="0" shrinkToFit="0"/>
      <border>
        <left/>
        <right style="thin">
          <color auto="1"/>
        </right>
        <top style="thin">
          <color auto="1"/>
        </top>
        <bottom style="thin">
          <color auto="1"/>
        </bottom>
        <vertical style="thin">
          <color auto="1"/>
        </vertical>
        <horizontal style="thin">
          <color auto="1"/>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Etablissements impliqués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barChart>
        <c:barDir val="col"/>
        <c:grouping val="clustered"/>
        <c:varyColors val="0"/>
        <c:ser>
          <c:idx val="0"/>
          <c:order val="0"/>
          <c:tx>
            <c:strRef>
              <c:f>Etablissements!$B$1</c:f>
              <c:strCache>
                <c:ptCount val="1"/>
                <c:pt idx="0">
                  <c:v>porteurs</c:v>
                </c:pt>
              </c:strCache>
            </c:strRef>
          </c:tx>
          <c:spPr>
            <a:solidFill>
              <a:schemeClr val="accent1"/>
            </a:solidFill>
            <a:ln>
              <a:noFill/>
            </a:ln>
            <a:effectLst/>
          </c:spPr>
          <c:invertIfNegative val="0"/>
          <c:cat>
            <c:strRef>
              <c:f>Etablissements!$A$2:$A$69</c:f>
              <c:strCache>
                <c:ptCount val="68"/>
                <c:pt idx="0">
                  <c:v>AgroParisTech</c:v>
                </c:pt>
                <c:pt idx="1">
                  <c:v>Aix Marseille Université</c:v>
                </c:pt>
                <c:pt idx="2">
                  <c:v>CEA</c:v>
                </c:pt>
                <c:pt idx="3">
                  <c:v>CEREMA</c:v>
                </c:pt>
                <c:pt idx="4">
                  <c:v>CESI Ecole d'ingénieur</c:v>
                </c:pt>
                <c:pt idx="5">
                  <c:v>CNRS</c:v>
                </c:pt>
                <c:pt idx="6">
                  <c:v>Ecole Centrale de Lyon</c:v>
                </c:pt>
                <c:pt idx="7">
                  <c:v>Ecole Centrale de Nantes</c:v>
                </c:pt>
                <c:pt idx="8">
                  <c:v>Ecole d'urbanisme de Paris Université Paris Est Créteil</c:v>
                </c:pt>
                <c:pt idx="9">
                  <c:v>Ecole Nationale des Ponts ParisTech</c:v>
                </c:pt>
                <c:pt idx="10">
                  <c:v>École nationale supérieure d’architecture Paris-Val de seine</c:v>
                </c:pt>
                <c:pt idx="11">
                  <c:v>Ecole Nationale Supérieure d'Architecture de Grenoble</c:v>
                </c:pt>
                <c:pt idx="12">
                  <c:v>Ecole Nationale Supérieure d'Architecture de Paris Belleville</c:v>
                </c:pt>
                <c:pt idx="13">
                  <c:v>Ecole Nationale Supérieure d'Architecture de Paris Malaquais</c:v>
                </c:pt>
                <c:pt idx="14">
                  <c:v>École normale supérieure Paris-Saclay</c:v>
                </c:pt>
                <c:pt idx="15">
                  <c:v>Ecole Polytechnique</c:v>
                </c:pt>
                <c:pt idx="16">
                  <c:v>Ecole Pratique des Hautes Etudes</c:v>
                </c:pt>
                <c:pt idx="17">
                  <c:v>Ecole Spéciale des Travaux Publics, du Bâtiment et de l'Industrie</c:v>
                </c:pt>
                <c:pt idx="18">
                  <c:v>ENS Lyon</c:v>
                </c:pt>
                <c:pt idx="19">
                  <c:v>ENSAG</c:v>
                </c:pt>
                <c:pt idx="20">
                  <c:v>ENSAL</c:v>
                </c:pt>
                <c:pt idx="21">
                  <c:v>ENTPE</c:v>
                </c:pt>
                <c:pt idx="22">
                  <c:v>ICAM</c:v>
                </c:pt>
                <c:pt idx="23">
                  <c:v>IMT Mines Albi</c:v>
                </c:pt>
                <c:pt idx="24">
                  <c:v>IMT Nord Europe</c:v>
                </c:pt>
                <c:pt idx="25">
                  <c:v>INED</c:v>
                </c:pt>
                <c:pt idx="26">
                  <c:v>INRAE</c:v>
                </c:pt>
                <c:pt idx="27">
                  <c:v>INRIA</c:v>
                </c:pt>
                <c:pt idx="28">
                  <c:v>INSA-Lyon</c:v>
                </c:pt>
                <c:pt idx="29">
                  <c:v>INSA-Strasbourg</c:v>
                </c:pt>
                <c:pt idx="30">
                  <c:v>INSERM</c:v>
                </c:pt>
                <c:pt idx="31">
                  <c:v>IRD</c:v>
                </c:pt>
                <c:pt idx="32">
                  <c:v>ISB TP Marseille</c:v>
                </c:pt>
                <c:pt idx="33">
                  <c:v>JUNIA</c:v>
                </c:pt>
                <c:pt idx="34">
                  <c:v>Mines Paris</c:v>
                </c:pt>
                <c:pt idx="35">
                  <c:v>Northumbria University Department of Architecture, Engineering and Construction</c:v>
                </c:pt>
                <c:pt idx="36">
                  <c:v>Sorbonne Université</c:v>
                </c:pt>
                <c:pt idx="37">
                  <c:v>UniLaSalle Amiens</c:v>
                </c:pt>
                <c:pt idx="38">
                  <c:v>Université Claude Bernard Lyon 1</c:v>
                </c:pt>
                <c:pt idx="39">
                  <c:v>Université Clermont Auvergne</c:v>
                </c:pt>
                <c:pt idx="40">
                  <c:v>Université Côte d'Azur</c:v>
                </c:pt>
                <c:pt idx="41">
                  <c:v>Université d'Angers</c:v>
                </c:pt>
                <c:pt idx="42">
                  <c:v>Université de Bordeaux</c:v>
                </c:pt>
                <c:pt idx="43">
                  <c:v>Université de Bourgogne</c:v>
                </c:pt>
                <c:pt idx="44">
                  <c:v>Université de Bretagne Occidentale</c:v>
                </c:pt>
                <c:pt idx="45">
                  <c:v>Université de Grenoble Alpes</c:v>
                </c:pt>
                <c:pt idx="46">
                  <c:v>Université de la Nouvelle Calédonie</c:v>
                </c:pt>
                <c:pt idx="47">
                  <c:v>Université de la Réunion</c:v>
                </c:pt>
                <c:pt idx="48">
                  <c:v>Université de la Rochelle</c:v>
                </c:pt>
                <c:pt idx="49">
                  <c:v>Université de Lille</c:v>
                </c:pt>
                <c:pt idx="50">
                  <c:v>Université de Lorraine</c:v>
                </c:pt>
                <c:pt idx="51">
                  <c:v>Université de Lyon</c:v>
                </c:pt>
                <c:pt idx="52">
                  <c:v>Université de Montpellier</c:v>
                </c:pt>
                <c:pt idx="53">
                  <c:v>Université de Paris Saclay</c:v>
                </c:pt>
                <c:pt idx="54">
                  <c:v>Université de Picardie Jules Verne</c:v>
                </c:pt>
                <c:pt idx="55">
                  <c:v>Université de Reims Champagne Ardenne</c:v>
                </c:pt>
                <c:pt idx="56">
                  <c:v>Université de Rennes</c:v>
                </c:pt>
                <c:pt idx="57">
                  <c:v>Université de Savoie Mont-Blanc</c:v>
                </c:pt>
                <c:pt idx="58">
                  <c:v>Université de Strasbourg</c:v>
                </c:pt>
                <c:pt idx="59">
                  <c:v>Université de Toulon</c:v>
                </c:pt>
                <c:pt idx="60">
                  <c:v>Université de Toulouse 2 Jean-Jaurès</c:v>
                </c:pt>
                <c:pt idx="61">
                  <c:v>Université de Versailles Saint Quentin en Yvelines</c:v>
                </c:pt>
                <c:pt idx="62">
                  <c:v>Université d'Orléans</c:v>
                </c:pt>
                <c:pt idx="63">
                  <c:v>Université Gustave Eiffel</c:v>
                </c:pt>
                <c:pt idx="64">
                  <c:v>Université Lumière Lyon 2</c:v>
                </c:pt>
                <c:pt idx="65">
                  <c:v>Université Paris Cité</c:v>
                </c:pt>
                <c:pt idx="66">
                  <c:v>Université Paris Est Créteil</c:v>
                </c:pt>
                <c:pt idx="67">
                  <c:v>Vetagro-Sup</c:v>
                </c:pt>
              </c:strCache>
            </c:strRef>
          </c:cat>
          <c:val>
            <c:numRef>
              <c:f>Etablissements!$B$2:$B$69</c:f>
              <c:numCache>
                <c:formatCode>General</c:formatCode>
                <c:ptCount val="68"/>
                <c:pt idx="0">
                  <c:v>0</c:v>
                </c:pt>
                <c:pt idx="1">
                  <c:v>1</c:v>
                </c:pt>
                <c:pt idx="2">
                  <c:v>2</c:v>
                </c:pt>
                <c:pt idx="3">
                  <c:v>1</c:v>
                </c:pt>
                <c:pt idx="4">
                  <c:v>1</c:v>
                </c:pt>
                <c:pt idx="5">
                  <c:v>7</c:v>
                </c:pt>
                <c:pt idx="6">
                  <c:v>1</c:v>
                </c:pt>
                <c:pt idx="7">
                  <c:v>1</c:v>
                </c:pt>
                <c:pt idx="8">
                  <c:v>1</c:v>
                </c:pt>
                <c:pt idx="9">
                  <c:v>2</c:v>
                </c:pt>
                <c:pt idx="10">
                  <c:v>2</c:v>
                </c:pt>
                <c:pt idx="11">
                  <c:v>0</c:v>
                </c:pt>
                <c:pt idx="12">
                  <c:v>0</c:v>
                </c:pt>
                <c:pt idx="13">
                  <c:v>0</c:v>
                </c:pt>
                <c:pt idx="14">
                  <c:v>0</c:v>
                </c:pt>
                <c:pt idx="15">
                  <c:v>1</c:v>
                </c:pt>
                <c:pt idx="16">
                  <c:v>1</c:v>
                </c:pt>
                <c:pt idx="17">
                  <c:v>1</c:v>
                </c:pt>
                <c:pt idx="18">
                  <c:v>1</c:v>
                </c:pt>
                <c:pt idx="19">
                  <c:v>1</c:v>
                </c:pt>
                <c:pt idx="20">
                  <c:v>1</c:v>
                </c:pt>
                <c:pt idx="21">
                  <c:v>1</c:v>
                </c:pt>
                <c:pt idx="22">
                  <c:v>1</c:v>
                </c:pt>
                <c:pt idx="23">
                  <c:v>0</c:v>
                </c:pt>
                <c:pt idx="24">
                  <c:v>0</c:v>
                </c:pt>
                <c:pt idx="25">
                  <c:v>0</c:v>
                </c:pt>
                <c:pt idx="26">
                  <c:v>3</c:v>
                </c:pt>
                <c:pt idx="27">
                  <c:v>0</c:v>
                </c:pt>
                <c:pt idx="28">
                  <c:v>3</c:v>
                </c:pt>
                <c:pt idx="29">
                  <c:v>0</c:v>
                </c:pt>
                <c:pt idx="30">
                  <c:v>0</c:v>
                </c:pt>
                <c:pt idx="31">
                  <c:v>1</c:v>
                </c:pt>
                <c:pt idx="32">
                  <c:v>0</c:v>
                </c:pt>
                <c:pt idx="33">
                  <c:v>1</c:v>
                </c:pt>
                <c:pt idx="34">
                  <c:v>1</c:v>
                </c:pt>
                <c:pt idx="35">
                  <c:v>0</c:v>
                </c:pt>
                <c:pt idx="36">
                  <c:v>0</c:v>
                </c:pt>
                <c:pt idx="37">
                  <c:v>1</c:v>
                </c:pt>
                <c:pt idx="38">
                  <c:v>2</c:v>
                </c:pt>
                <c:pt idx="39">
                  <c:v>1</c:v>
                </c:pt>
                <c:pt idx="40">
                  <c:v>1</c:v>
                </c:pt>
                <c:pt idx="41">
                  <c:v>0</c:v>
                </c:pt>
                <c:pt idx="42">
                  <c:v>4</c:v>
                </c:pt>
                <c:pt idx="43">
                  <c:v>1</c:v>
                </c:pt>
                <c:pt idx="44">
                  <c:v>0</c:v>
                </c:pt>
                <c:pt idx="45">
                  <c:v>1</c:v>
                </c:pt>
                <c:pt idx="46">
                  <c:v>0</c:v>
                </c:pt>
                <c:pt idx="47">
                  <c:v>1</c:v>
                </c:pt>
                <c:pt idx="48">
                  <c:v>0</c:v>
                </c:pt>
                <c:pt idx="49">
                  <c:v>1</c:v>
                </c:pt>
                <c:pt idx="50">
                  <c:v>0</c:v>
                </c:pt>
                <c:pt idx="51">
                  <c:v>0</c:v>
                </c:pt>
                <c:pt idx="52">
                  <c:v>1</c:v>
                </c:pt>
                <c:pt idx="53">
                  <c:v>0</c:v>
                </c:pt>
                <c:pt idx="54">
                  <c:v>0</c:v>
                </c:pt>
                <c:pt idx="55">
                  <c:v>0</c:v>
                </c:pt>
                <c:pt idx="56">
                  <c:v>0</c:v>
                </c:pt>
                <c:pt idx="57">
                  <c:v>1</c:v>
                </c:pt>
                <c:pt idx="58">
                  <c:v>0</c:v>
                </c:pt>
                <c:pt idx="59">
                  <c:v>0</c:v>
                </c:pt>
                <c:pt idx="60">
                  <c:v>0</c:v>
                </c:pt>
                <c:pt idx="61">
                  <c:v>0</c:v>
                </c:pt>
                <c:pt idx="62">
                  <c:v>1</c:v>
                </c:pt>
                <c:pt idx="63">
                  <c:v>19</c:v>
                </c:pt>
                <c:pt idx="64">
                  <c:v>2</c:v>
                </c:pt>
                <c:pt idx="65">
                  <c:v>0</c:v>
                </c:pt>
                <c:pt idx="66">
                  <c:v>3</c:v>
                </c:pt>
                <c:pt idx="67">
                  <c:v>1</c:v>
                </c:pt>
              </c:numCache>
            </c:numRef>
          </c:val>
          <c:extLst>
            <c:ext xmlns:c16="http://schemas.microsoft.com/office/drawing/2014/chart" uri="{C3380CC4-5D6E-409C-BE32-E72D297353CC}">
              <c16:uniqueId val="{00000000-7F87-4146-94D7-06F56C38D8F2}"/>
            </c:ext>
          </c:extLst>
        </c:ser>
        <c:ser>
          <c:idx val="1"/>
          <c:order val="1"/>
          <c:tx>
            <c:strRef>
              <c:f>Etablissements!$C$1</c:f>
              <c:strCache>
                <c:ptCount val="1"/>
                <c:pt idx="0">
                  <c:v>Partenaires</c:v>
                </c:pt>
              </c:strCache>
            </c:strRef>
          </c:tx>
          <c:spPr>
            <a:solidFill>
              <a:schemeClr val="accent2"/>
            </a:solidFill>
            <a:ln>
              <a:noFill/>
            </a:ln>
            <a:effectLst/>
          </c:spPr>
          <c:invertIfNegative val="0"/>
          <c:cat>
            <c:strRef>
              <c:f>Etablissements!$A$2:$A$69</c:f>
              <c:strCache>
                <c:ptCount val="68"/>
                <c:pt idx="0">
                  <c:v>AgroParisTech</c:v>
                </c:pt>
                <c:pt idx="1">
                  <c:v>Aix Marseille Université</c:v>
                </c:pt>
                <c:pt idx="2">
                  <c:v>CEA</c:v>
                </c:pt>
                <c:pt idx="3">
                  <c:v>CEREMA</c:v>
                </c:pt>
                <c:pt idx="4">
                  <c:v>CESI Ecole d'ingénieur</c:v>
                </c:pt>
                <c:pt idx="5">
                  <c:v>CNRS</c:v>
                </c:pt>
                <c:pt idx="6">
                  <c:v>Ecole Centrale de Lyon</c:v>
                </c:pt>
                <c:pt idx="7">
                  <c:v>Ecole Centrale de Nantes</c:v>
                </c:pt>
                <c:pt idx="8">
                  <c:v>Ecole d'urbanisme de Paris Université Paris Est Créteil</c:v>
                </c:pt>
                <c:pt idx="9">
                  <c:v>Ecole Nationale des Ponts ParisTech</c:v>
                </c:pt>
                <c:pt idx="10">
                  <c:v>École nationale supérieure d’architecture Paris-Val de seine</c:v>
                </c:pt>
                <c:pt idx="11">
                  <c:v>Ecole Nationale Supérieure d'Architecture de Grenoble</c:v>
                </c:pt>
                <c:pt idx="12">
                  <c:v>Ecole Nationale Supérieure d'Architecture de Paris Belleville</c:v>
                </c:pt>
                <c:pt idx="13">
                  <c:v>Ecole Nationale Supérieure d'Architecture de Paris Malaquais</c:v>
                </c:pt>
                <c:pt idx="14">
                  <c:v>École normale supérieure Paris-Saclay</c:v>
                </c:pt>
                <c:pt idx="15">
                  <c:v>Ecole Polytechnique</c:v>
                </c:pt>
                <c:pt idx="16">
                  <c:v>Ecole Pratique des Hautes Etudes</c:v>
                </c:pt>
                <c:pt idx="17">
                  <c:v>Ecole Spéciale des Travaux Publics, du Bâtiment et de l'Industrie</c:v>
                </c:pt>
                <c:pt idx="18">
                  <c:v>ENS Lyon</c:v>
                </c:pt>
                <c:pt idx="19">
                  <c:v>ENSAG</c:v>
                </c:pt>
                <c:pt idx="20">
                  <c:v>ENSAL</c:v>
                </c:pt>
                <c:pt idx="21">
                  <c:v>ENTPE</c:v>
                </c:pt>
                <c:pt idx="22">
                  <c:v>ICAM</c:v>
                </c:pt>
                <c:pt idx="23">
                  <c:v>IMT Mines Albi</c:v>
                </c:pt>
                <c:pt idx="24">
                  <c:v>IMT Nord Europe</c:v>
                </c:pt>
                <c:pt idx="25">
                  <c:v>INED</c:v>
                </c:pt>
                <c:pt idx="26">
                  <c:v>INRAE</c:v>
                </c:pt>
                <c:pt idx="27">
                  <c:v>INRIA</c:v>
                </c:pt>
                <c:pt idx="28">
                  <c:v>INSA-Lyon</c:v>
                </c:pt>
                <c:pt idx="29">
                  <c:v>INSA-Strasbourg</c:v>
                </c:pt>
                <c:pt idx="30">
                  <c:v>INSERM</c:v>
                </c:pt>
                <c:pt idx="31">
                  <c:v>IRD</c:v>
                </c:pt>
                <c:pt idx="32">
                  <c:v>ISB TP Marseille</c:v>
                </c:pt>
                <c:pt idx="33">
                  <c:v>JUNIA</c:v>
                </c:pt>
                <c:pt idx="34">
                  <c:v>Mines Paris</c:v>
                </c:pt>
                <c:pt idx="35">
                  <c:v>Northumbria University Department of Architecture, Engineering and Construction</c:v>
                </c:pt>
                <c:pt idx="36">
                  <c:v>Sorbonne Université</c:v>
                </c:pt>
                <c:pt idx="37">
                  <c:v>UniLaSalle Amiens</c:v>
                </c:pt>
                <c:pt idx="38">
                  <c:v>Université Claude Bernard Lyon 1</c:v>
                </c:pt>
                <c:pt idx="39">
                  <c:v>Université Clermont Auvergne</c:v>
                </c:pt>
                <c:pt idx="40">
                  <c:v>Université Côte d'Azur</c:v>
                </c:pt>
                <c:pt idx="41">
                  <c:v>Université d'Angers</c:v>
                </c:pt>
                <c:pt idx="42">
                  <c:v>Université de Bordeaux</c:v>
                </c:pt>
                <c:pt idx="43">
                  <c:v>Université de Bourgogne</c:v>
                </c:pt>
                <c:pt idx="44">
                  <c:v>Université de Bretagne Occidentale</c:v>
                </c:pt>
                <c:pt idx="45">
                  <c:v>Université de Grenoble Alpes</c:v>
                </c:pt>
                <c:pt idx="46">
                  <c:v>Université de la Nouvelle Calédonie</c:v>
                </c:pt>
                <c:pt idx="47">
                  <c:v>Université de la Réunion</c:v>
                </c:pt>
                <c:pt idx="48">
                  <c:v>Université de la Rochelle</c:v>
                </c:pt>
                <c:pt idx="49">
                  <c:v>Université de Lille</c:v>
                </c:pt>
                <c:pt idx="50">
                  <c:v>Université de Lorraine</c:v>
                </c:pt>
                <c:pt idx="51">
                  <c:v>Université de Lyon</c:v>
                </c:pt>
                <c:pt idx="52">
                  <c:v>Université de Montpellier</c:v>
                </c:pt>
                <c:pt idx="53">
                  <c:v>Université de Paris Saclay</c:v>
                </c:pt>
                <c:pt idx="54">
                  <c:v>Université de Picardie Jules Verne</c:v>
                </c:pt>
                <c:pt idx="55">
                  <c:v>Université de Reims Champagne Ardenne</c:v>
                </c:pt>
                <c:pt idx="56">
                  <c:v>Université de Rennes</c:v>
                </c:pt>
                <c:pt idx="57">
                  <c:v>Université de Savoie Mont-Blanc</c:v>
                </c:pt>
                <c:pt idx="58">
                  <c:v>Université de Strasbourg</c:v>
                </c:pt>
                <c:pt idx="59">
                  <c:v>Université de Toulon</c:v>
                </c:pt>
                <c:pt idx="60">
                  <c:v>Université de Toulouse 2 Jean-Jaurès</c:v>
                </c:pt>
                <c:pt idx="61">
                  <c:v>Université de Versailles Saint Quentin en Yvelines</c:v>
                </c:pt>
                <c:pt idx="62">
                  <c:v>Université d'Orléans</c:v>
                </c:pt>
                <c:pt idx="63">
                  <c:v>Université Gustave Eiffel</c:v>
                </c:pt>
                <c:pt idx="64">
                  <c:v>Université Lumière Lyon 2</c:v>
                </c:pt>
                <c:pt idx="65">
                  <c:v>Université Paris Cité</c:v>
                </c:pt>
                <c:pt idx="66">
                  <c:v>Université Paris Est Créteil</c:v>
                </c:pt>
                <c:pt idx="67">
                  <c:v>Vetagro-Sup</c:v>
                </c:pt>
              </c:strCache>
            </c:strRef>
          </c:cat>
          <c:val>
            <c:numRef>
              <c:f>Etablissements!$C$2:$C$69</c:f>
              <c:numCache>
                <c:formatCode>General</c:formatCode>
                <c:ptCount val="68"/>
                <c:pt idx="0">
                  <c:v>2</c:v>
                </c:pt>
                <c:pt idx="1">
                  <c:v>2</c:v>
                </c:pt>
                <c:pt idx="2">
                  <c:v>2</c:v>
                </c:pt>
                <c:pt idx="3">
                  <c:v>7</c:v>
                </c:pt>
                <c:pt idx="4">
                  <c:v>0</c:v>
                </c:pt>
                <c:pt idx="5">
                  <c:v>5</c:v>
                </c:pt>
                <c:pt idx="6">
                  <c:v>1</c:v>
                </c:pt>
                <c:pt idx="7">
                  <c:v>0</c:v>
                </c:pt>
                <c:pt idx="8">
                  <c:v>0</c:v>
                </c:pt>
                <c:pt idx="9">
                  <c:v>5</c:v>
                </c:pt>
                <c:pt idx="10">
                  <c:v>0</c:v>
                </c:pt>
                <c:pt idx="11">
                  <c:v>1</c:v>
                </c:pt>
                <c:pt idx="12">
                  <c:v>1</c:v>
                </c:pt>
                <c:pt idx="13">
                  <c:v>1</c:v>
                </c:pt>
                <c:pt idx="14">
                  <c:v>1</c:v>
                </c:pt>
                <c:pt idx="15">
                  <c:v>1</c:v>
                </c:pt>
                <c:pt idx="16">
                  <c:v>1</c:v>
                </c:pt>
                <c:pt idx="17">
                  <c:v>0</c:v>
                </c:pt>
                <c:pt idx="18">
                  <c:v>1</c:v>
                </c:pt>
                <c:pt idx="19">
                  <c:v>1</c:v>
                </c:pt>
                <c:pt idx="20">
                  <c:v>1</c:v>
                </c:pt>
                <c:pt idx="21">
                  <c:v>2</c:v>
                </c:pt>
                <c:pt idx="22">
                  <c:v>0</c:v>
                </c:pt>
                <c:pt idx="23">
                  <c:v>1</c:v>
                </c:pt>
                <c:pt idx="24">
                  <c:v>4</c:v>
                </c:pt>
                <c:pt idx="25">
                  <c:v>1</c:v>
                </c:pt>
                <c:pt idx="26">
                  <c:v>6</c:v>
                </c:pt>
                <c:pt idx="27">
                  <c:v>2</c:v>
                </c:pt>
                <c:pt idx="28">
                  <c:v>5</c:v>
                </c:pt>
                <c:pt idx="29">
                  <c:v>1</c:v>
                </c:pt>
                <c:pt idx="30">
                  <c:v>2</c:v>
                </c:pt>
                <c:pt idx="31">
                  <c:v>3</c:v>
                </c:pt>
                <c:pt idx="32">
                  <c:v>1</c:v>
                </c:pt>
                <c:pt idx="33">
                  <c:v>0</c:v>
                </c:pt>
                <c:pt idx="34">
                  <c:v>0</c:v>
                </c:pt>
                <c:pt idx="35">
                  <c:v>1</c:v>
                </c:pt>
                <c:pt idx="36">
                  <c:v>3</c:v>
                </c:pt>
                <c:pt idx="37">
                  <c:v>0</c:v>
                </c:pt>
                <c:pt idx="38">
                  <c:v>4</c:v>
                </c:pt>
                <c:pt idx="39">
                  <c:v>0</c:v>
                </c:pt>
                <c:pt idx="40">
                  <c:v>1</c:v>
                </c:pt>
                <c:pt idx="41">
                  <c:v>2</c:v>
                </c:pt>
                <c:pt idx="42">
                  <c:v>2</c:v>
                </c:pt>
                <c:pt idx="43">
                  <c:v>1</c:v>
                </c:pt>
                <c:pt idx="44">
                  <c:v>1</c:v>
                </c:pt>
                <c:pt idx="45">
                  <c:v>2</c:v>
                </c:pt>
                <c:pt idx="46">
                  <c:v>1</c:v>
                </c:pt>
                <c:pt idx="47">
                  <c:v>1</c:v>
                </c:pt>
                <c:pt idx="48">
                  <c:v>2</c:v>
                </c:pt>
                <c:pt idx="49">
                  <c:v>2</c:v>
                </c:pt>
                <c:pt idx="50">
                  <c:v>2</c:v>
                </c:pt>
                <c:pt idx="51">
                  <c:v>1</c:v>
                </c:pt>
                <c:pt idx="52">
                  <c:v>0</c:v>
                </c:pt>
                <c:pt idx="53">
                  <c:v>1</c:v>
                </c:pt>
                <c:pt idx="54">
                  <c:v>1</c:v>
                </c:pt>
                <c:pt idx="55">
                  <c:v>1</c:v>
                </c:pt>
                <c:pt idx="56">
                  <c:v>3</c:v>
                </c:pt>
                <c:pt idx="57">
                  <c:v>0</c:v>
                </c:pt>
                <c:pt idx="58">
                  <c:v>4</c:v>
                </c:pt>
                <c:pt idx="59">
                  <c:v>1</c:v>
                </c:pt>
                <c:pt idx="60">
                  <c:v>1</c:v>
                </c:pt>
                <c:pt idx="61">
                  <c:v>2</c:v>
                </c:pt>
                <c:pt idx="62">
                  <c:v>0</c:v>
                </c:pt>
                <c:pt idx="63">
                  <c:v>9</c:v>
                </c:pt>
                <c:pt idx="64">
                  <c:v>2</c:v>
                </c:pt>
                <c:pt idx="65">
                  <c:v>1</c:v>
                </c:pt>
                <c:pt idx="66">
                  <c:v>4</c:v>
                </c:pt>
                <c:pt idx="67">
                  <c:v>0</c:v>
                </c:pt>
              </c:numCache>
            </c:numRef>
          </c:val>
          <c:extLst>
            <c:ext xmlns:c16="http://schemas.microsoft.com/office/drawing/2014/chart" uri="{C3380CC4-5D6E-409C-BE32-E72D297353CC}">
              <c16:uniqueId val="{00000001-7F87-4146-94D7-06F56C38D8F2}"/>
            </c:ext>
          </c:extLst>
        </c:ser>
        <c:dLbls>
          <c:showLegendKey val="0"/>
          <c:showVal val="0"/>
          <c:showCatName val="0"/>
          <c:showSerName val="0"/>
          <c:showPercent val="0"/>
          <c:showBubbleSize val="0"/>
        </c:dLbls>
        <c:gapWidth val="219"/>
        <c:overlap val="-27"/>
        <c:axId val="408979344"/>
        <c:axId val="482782912"/>
      </c:barChart>
      <c:lineChart>
        <c:grouping val="standard"/>
        <c:varyColors val="0"/>
        <c:ser>
          <c:idx val="2"/>
          <c:order val="2"/>
          <c:tx>
            <c:strRef>
              <c:f>Etablissements!$D$1</c:f>
              <c:strCache>
                <c:ptCount val="1"/>
                <c:pt idx="0">
                  <c:v>total (porteurs + partenaires)</c:v>
                </c:pt>
              </c:strCache>
            </c:strRef>
          </c:tx>
          <c:spPr>
            <a:ln w="28575" cap="rnd">
              <a:solidFill>
                <a:schemeClr val="accent3"/>
              </a:solidFill>
              <a:round/>
            </a:ln>
            <a:effectLst/>
          </c:spPr>
          <c:marker>
            <c:symbol val="none"/>
          </c:marker>
          <c:cat>
            <c:strRef>
              <c:f>Etablissements!$A$2:$A$69</c:f>
              <c:strCache>
                <c:ptCount val="68"/>
                <c:pt idx="0">
                  <c:v>AgroParisTech</c:v>
                </c:pt>
                <c:pt idx="1">
                  <c:v>Aix Marseille Université</c:v>
                </c:pt>
                <c:pt idx="2">
                  <c:v>CEA</c:v>
                </c:pt>
                <c:pt idx="3">
                  <c:v>CEREMA</c:v>
                </c:pt>
                <c:pt idx="4">
                  <c:v>CESI Ecole d'ingénieur</c:v>
                </c:pt>
                <c:pt idx="5">
                  <c:v>CNRS</c:v>
                </c:pt>
                <c:pt idx="6">
                  <c:v>Ecole Centrale de Lyon</c:v>
                </c:pt>
                <c:pt idx="7">
                  <c:v>Ecole Centrale de Nantes</c:v>
                </c:pt>
                <c:pt idx="8">
                  <c:v>Ecole d'urbanisme de Paris Université Paris Est Créteil</c:v>
                </c:pt>
                <c:pt idx="9">
                  <c:v>Ecole Nationale des Ponts ParisTech</c:v>
                </c:pt>
                <c:pt idx="10">
                  <c:v>École nationale supérieure d’architecture Paris-Val de seine</c:v>
                </c:pt>
                <c:pt idx="11">
                  <c:v>Ecole Nationale Supérieure d'Architecture de Grenoble</c:v>
                </c:pt>
                <c:pt idx="12">
                  <c:v>Ecole Nationale Supérieure d'Architecture de Paris Belleville</c:v>
                </c:pt>
                <c:pt idx="13">
                  <c:v>Ecole Nationale Supérieure d'Architecture de Paris Malaquais</c:v>
                </c:pt>
                <c:pt idx="14">
                  <c:v>École normale supérieure Paris-Saclay</c:v>
                </c:pt>
                <c:pt idx="15">
                  <c:v>Ecole Polytechnique</c:v>
                </c:pt>
                <c:pt idx="16">
                  <c:v>Ecole Pratique des Hautes Etudes</c:v>
                </c:pt>
                <c:pt idx="17">
                  <c:v>Ecole Spéciale des Travaux Publics, du Bâtiment et de l'Industrie</c:v>
                </c:pt>
                <c:pt idx="18">
                  <c:v>ENS Lyon</c:v>
                </c:pt>
                <c:pt idx="19">
                  <c:v>ENSAG</c:v>
                </c:pt>
                <c:pt idx="20">
                  <c:v>ENSAL</c:v>
                </c:pt>
                <c:pt idx="21">
                  <c:v>ENTPE</c:v>
                </c:pt>
                <c:pt idx="22">
                  <c:v>ICAM</c:v>
                </c:pt>
                <c:pt idx="23">
                  <c:v>IMT Mines Albi</c:v>
                </c:pt>
                <c:pt idx="24">
                  <c:v>IMT Nord Europe</c:v>
                </c:pt>
                <c:pt idx="25">
                  <c:v>INED</c:v>
                </c:pt>
                <c:pt idx="26">
                  <c:v>INRAE</c:v>
                </c:pt>
                <c:pt idx="27">
                  <c:v>INRIA</c:v>
                </c:pt>
                <c:pt idx="28">
                  <c:v>INSA-Lyon</c:v>
                </c:pt>
                <c:pt idx="29">
                  <c:v>INSA-Strasbourg</c:v>
                </c:pt>
                <c:pt idx="30">
                  <c:v>INSERM</c:v>
                </c:pt>
                <c:pt idx="31">
                  <c:v>IRD</c:v>
                </c:pt>
                <c:pt idx="32">
                  <c:v>ISB TP Marseille</c:v>
                </c:pt>
                <c:pt idx="33">
                  <c:v>JUNIA</c:v>
                </c:pt>
                <c:pt idx="34">
                  <c:v>Mines Paris</c:v>
                </c:pt>
                <c:pt idx="35">
                  <c:v>Northumbria University Department of Architecture, Engineering and Construction</c:v>
                </c:pt>
                <c:pt idx="36">
                  <c:v>Sorbonne Université</c:v>
                </c:pt>
                <c:pt idx="37">
                  <c:v>UniLaSalle Amiens</c:v>
                </c:pt>
                <c:pt idx="38">
                  <c:v>Université Claude Bernard Lyon 1</c:v>
                </c:pt>
                <c:pt idx="39">
                  <c:v>Université Clermont Auvergne</c:v>
                </c:pt>
                <c:pt idx="40">
                  <c:v>Université Côte d'Azur</c:v>
                </c:pt>
                <c:pt idx="41">
                  <c:v>Université d'Angers</c:v>
                </c:pt>
                <c:pt idx="42">
                  <c:v>Université de Bordeaux</c:v>
                </c:pt>
                <c:pt idx="43">
                  <c:v>Université de Bourgogne</c:v>
                </c:pt>
                <c:pt idx="44">
                  <c:v>Université de Bretagne Occidentale</c:v>
                </c:pt>
                <c:pt idx="45">
                  <c:v>Université de Grenoble Alpes</c:v>
                </c:pt>
                <c:pt idx="46">
                  <c:v>Université de la Nouvelle Calédonie</c:v>
                </c:pt>
                <c:pt idx="47">
                  <c:v>Université de la Réunion</c:v>
                </c:pt>
                <c:pt idx="48">
                  <c:v>Université de la Rochelle</c:v>
                </c:pt>
                <c:pt idx="49">
                  <c:v>Université de Lille</c:v>
                </c:pt>
                <c:pt idx="50">
                  <c:v>Université de Lorraine</c:v>
                </c:pt>
                <c:pt idx="51">
                  <c:v>Université de Lyon</c:v>
                </c:pt>
                <c:pt idx="52">
                  <c:v>Université de Montpellier</c:v>
                </c:pt>
                <c:pt idx="53">
                  <c:v>Université de Paris Saclay</c:v>
                </c:pt>
                <c:pt idx="54">
                  <c:v>Université de Picardie Jules Verne</c:v>
                </c:pt>
                <c:pt idx="55">
                  <c:v>Université de Reims Champagne Ardenne</c:v>
                </c:pt>
                <c:pt idx="56">
                  <c:v>Université de Rennes</c:v>
                </c:pt>
                <c:pt idx="57">
                  <c:v>Université de Savoie Mont-Blanc</c:v>
                </c:pt>
                <c:pt idx="58">
                  <c:v>Université de Strasbourg</c:v>
                </c:pt>
                <c:pt idx="59">
                  <c:v>Université de Toulon</c:v>
                </c:pt>
                <c:pt idx="60">
                  <c:v>Université de Toulouse 2 Jean-Jaurès</c:v>
                </c:pt>
                <c:pt idx="61">
                  <c:v>Université de Versailles Saint Quentin en Yvelines</c:v>
                </c:pt>
                <c:pt idx="62">
                  <c:v>Université d'Orléans</c:v>
                </c:pt>
                <c:pt idx="63">
                  <c:v>Université Gustave Eiffel</c:v>
                </c:pt>
                <c:pt idx="64">
                  <c:v>Université Lumière Lyon 2</c:v>
                </c:pt>
                <c:pt idx="65">
                  <c:v>Université Paris Cité</c:v>
                </c:pt>
                <c:pt idx="66">
                  <c:v>Université Paris Est Créteil</c:v>
                </c:pt>
                <c:pt idx="67">
                  <c:v>Vetagro-Sup</c:v>
                </c:pt>
              </c:strCache>
            </c:strRef>
          </c:cat>
          <c:val>
            <c:numRef>
              <c:f>Etablissements!$D$2:$D$69</c:f>
              <c:numCache>
                <c:formatCode>General</c:formatCode>
                <c:ptCount val="68"/>
                <c:pt idx="0">
                  <c:v>2</c:v>
                </c:pt>
                <c:pt idx="1">
                  <c:v>3</c:v>
                </c:pt>
                <c:pt idx="2">
                  <c:v>4</c:v>
                </c:pt>
                <c:pt idx="3">
                  <c:v>8</c:v>
                </c:pt>
                <c:pt idx="4">
                  <c:v>1</c:v>
                </c:pt>
                <c:pt idx="5">
                  <c:v>12</c:v>
                </c:pt>
                <c:pt idx="6">
                  <c:v>2</c:v>
                </c:pt>
                <c:pt idx="7">
                  <c:v>1</c:v>
                </c:pt>
                <c:pt idx="8">
                  <c:v>1</c:v>
                </c:pt>
                <c:pt idx="9">
                  <c:v>7</c:v>
                </c:pt>
                <c:pt idx="10">
                  <c:v>2</c:v>
                </c:pt>
                <c:pt idx="11">
                  <c:v>1</c:v>
                </c:pt>
                <c:pt idx="12">
                  <c:v>1</c:v>
                </c:pt>
                <c:pt idx="13">
                  <c:v>1</c:v>
                </c:pt>
                <c:pt idx="14">
                  <c:v>1</c:v>
                </c:pt>
                <c:pt idx="15">
                  <c:v>2</c:v>
                </c:pt>
                <c:pt idx="16">
                  <c:v>2</c:v>
                </c:pt>
                <c:pt idx="17">
                  <c:v>1</c:v>
                </c:pt>
                <c:pt idx="18">
                  <c:v>2</c:v>
                </c:pt>
                <c:pt idx="19">
                  <c:v>2</c:v>
                </c:pt>
                <c:pt idx="20">
                  <c:v>2</c:v>
                </c:pt>
                <c:pt idx="21">
                  <c:v>3</c:v>
                </c:pt>
                <c:pt idx="22">
                  <c:v>1</c:v>
                </c:pt>
                <c:pt idx="23">
                  <c:v>1</c:v>
                </c:pt>
                <c:pt idx="24">
                  <c:v>4</c:v>
                </c:pt>
                <c:pt idx="25">
                  <c:v>1</c:v>
                </c:pt>
                <c:pt idx="26">
                  <c:v>9</c:v>
                </c:pt>
                <c:pt idx="27">
                  <c:v>2</c:v>
                </c:pt>
                <c:pt idx="28">
                  <c:v>8</c:v>
                </c:pt>
                <c:pt idx="29">
                  <c:v>1</c:v>
                </c:pt>
                <c:pt idx="30">
                  <c:v>2</c:v>
                </c:pt>
                <c:pt idx="31">
                  <c:v>4</c:v>
                </c:pt>
                <c:pt idx="32">
                  <c:v>1</c:v>
                </c:pt>
                <c:pt idx="33">
                  <c:v>1</c:v>
                </c:pt>
                <c:pt idx="34">
                  <c:v>1</c:v>
                </c:pt>
                <c:pt idx="35">
                  <c:v>1</c:v>
                </c:pt>
                <c:pt idx="36">
                  <c:v>3</c:v>
                </c:pt>
                <c:pt idx="37">
                  <c:v>1</c:v>
                </c:pt>
                <c:pt idx="38">
                  <c:v>6</c:v>
                </c:pt>
                <c:pt idx="39">
                  <c:v>1</c:v>
                </c:pt>
                <c:pt idx="40">
                  <c:v>2</c:v>
                </c:pt>
                <c:pt idx="41">
                  <c:v>2</c:v>
                </c:pt>
                <c:pt idx="42">
                  <c:v>6</c:v>
                </c:pt>
                <c:pt idx="43">
                  <c:v>2</c:v>
                </c:pt>
                <c:pt idx="44">
                  <c:v>1</c:v>
                </c:pt>
                <c:pt idx="45">
                  <c:v>3</c:v>
                </c:pt>
                <c:pt idx="46">
                  <c:v>1</c:v>
                </c:pt>
                <c:pt idx="47">
                  <c:v>2</c:v>
                </c:pt>
                <c:pt idx="48">
                  <c:v>2</c:v>
                </c:pt>
                <c:pt idx="49">
                  <c:v>3</c:v>
                </c:pt>
                <c:pt idx="50">
                  <c:v>2</c:v>
                </c:pt>
                <c:pt idx="51">
                  <c:v>1</c:v>
                </c:pt>
                <c:pt idx="52">
                  <c:v>1</c:v>
                </c:pt>
                <c:pt idx="53">
                  <c:v>1</c:v>
                </c:pt>
                <c:pt idx="54">
                  <c:v>1</c:v>
                </c:pt>
                <c:pt idx="55">
                  <c:v>1</c:v>
                </c:pt>
                <c:pt idx="56">
                  <c:v>3</c:v>
                </c:pt>
                <c:pt idx="57">
                  <c:v>1</c:v>
                </c:pt>
                <c:pt idx="58">
                  <c:v>4</c:v>
                </c:pt>
                <c:pt idx="59">
                  <c:v>1</c:v>
                </c:pt>
                <c:pt idx="60">
                  <c:v>1</c:v>
                </c:pt>
                <c:pt idx="61">
                  <c:v>2</c:v>
                </c:pt>
                <c:pt idx="62">
                  <c:v>1</c:v>
                </c:pt>
                <c:pt idx="63">
                  <c:v>28</c:v>
                </c:pt>
                <c:pt idx="64">
                  <c:v>4</c:v>
                </c:pt>
                <c:pt idx="65">
                  <c:v>1</c:v>
                </c:pt>
                <c:pt idx="66">
                  <c:v>7</c:v>
                </c:pt>
                <c:pt idx="67">
                  <c:v>1</c:v>
                </c:pt>
              </c:numCache>
            </c:numRef>
          </c:val>
          <c:smooth val="0"/>
          <c:extLst>
            <c:ext xmlns:c16="http://schemas.microsoft.com/office/drawing/2014/chart" uri="{C3380CC4-5D6E-409C-BE32-E72D297353CC}">
              <c16:uniqueId val="{00000002-7F87-4146-94D7-06F56C38D8F2}"/>
            </c:ext>
          </c:extLst>
        </c:ser>
        <c:dLbls>
          <c:showLegendKey val="0"/>
          <c:showVal val="0"/>
          <c:showCatName val="0"/>
          <c:showSerName val="0"/>
          <c:showPercent val="0"/>
          <c:showBubbleSize val="0"/>
        </c:dLbls>
        <c:marker val="1"/>
        <c:smooth val="0"/>
        <c:axId val="408979344"/>
        <c:axId val="482782912"/>
      </c:lineChart>
      <c:catAx>
        <c:axId val="408979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fr-FR"/>
          </a:p>
        </c:txPr>
        <c:crossAx val="482782912"/>
        <c:crosses val="autoZero"/>
        <c:auto val="1"/>
        <c:lblAlgn val="ctr"/>
        <c:lblOffset val="100"/>
        <c:noMultiLvlLbl val="0"/>
      </c:catAx>
      <c:valAx>
        <c:axId val="482782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4089793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Villes des Organismes de recherche impliqués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fr-FR"/>
        </a:p>
      </c:txPr>
    </c:title>
    <c:autoTitleDeleted val="0"/>
    <c:plotArea>
      <c:layout/>
      <c:barChart>
        <c:barDir val="bar"/>
        <c:grouping val="clustered"/>
        <c:varyColors val="0"/>
        <c:ser>
          <c:idx val="0"/>
          <c:order val="0"/>
          <c:tx>
            <c:strRef>
              <c:f>Villes!$B$1</c:f>
              <c:strCache>
                <c:ptCount val="1"/>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fr-FR"/>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Villes!$A$2:$A$30</c:f>
              <c:strCache>
                <c:ptCount val="28"/>
                <c:pt idx="0">
                  <c:v>Albi</c:v>
                </c:pt>
                <c:pt idx="1">
                  <c:v>Amiens</c:v>
                </c:pt>
                <c:pt idx="2">
                  <c:v>Angers</c:v>
                </c:pt>
                <c:pt idx="3">
                  <c:v>Bordeaux</c:v>
                </c:pt>
                <c:pt idx="4">
                  <c:v>Brest</c:v>
                </c:pt>
                <c:pt idx="5">
                  <c:v>Chambery</c:v>
                </c:pt>
                <c:pt idx="6">
                  <c:v>Clermont</c:v>
                </c:pt>
                <c:pt idx="7">
                  <c:v>Dijon</c:v>
                </c:pt>
                <c:pt idx="8">
                  <c:v>Europe</c:v>
                </c:pt>
                <c:pt idx="9">
                  <c:v>Grenoble</c:v>
                </c:pt>
                <c:pt idx="10">
                  <c:v>La Rochelle</c:v>
                </c:pt>
                <c:pt idx="11">
                  <c:v>Lille</c:v>
                </c:pt>
                <c:pt idx="12">
                  <c:v>Lyon</c:v>
                </c:pt>
                <c:pt idx="13">
                  <c:v>Marseille</c:v>
                </c:pt>
                <c:pt idx="14">
                  <c:v>Montpellier</c:v>
                </c:pt>
                <c:pt idx="15">
                  <c:v>Nancy</c:v>
                </c:pt>
                <c:pt idx="16">
                  <c:v>Nantes</c:v>
                </c:pt>
                <c:pt idx="17">
                  <c:v>National</c:v>
                </c:pt>
                <c:pt idx="18">
                  <c:v>Nice</c:v>
                </c:pt>
                <c:pt idx="19">
                  <c:v>Nouméa</c:v>
                </c:pt>
                <c:pt idx="20">
                  <c:v>Orléans</c:v>
                </c:pt>
                <c:pt idx="21">
                  <c:v>Paris</c:v>
                </c:pt>
                <c:pt idx="22">
                  <c:v>Reims</c:v>
                </c:pt>
                <c:pt idx="23">
                  <c:v>Rennes</c:v>
                </c:pt>
                <c:pt idx="24">
                  <c:v>Saint Denis réunion</c:v>
                </c:pt>
                <c:pt idx="25">
                  <c:v>Strasbourg</c:v>
                </c:pt>
                <c:pt idx="26">
                  <c:v>Toulon</c:v>
                </c:pt>
                <c:pt idx="27">
                  <c:v>Toulouse</c:v>
                </c:pt>
              </c:strCache>
            </c:strRef>
          </c:cat>
          <c:val>
            <c:numRef>
              <c:f>Villes!$B$2:$B$30</c:f>
              <c:numCache>
                <c:formatCode>General</c:formatCode>
                <c:ptCount val="29"/>
                <c:pt idx="0">
                  <c:v>1</c:v>
                </c:pt>
                <c:pt idx="1">
                  <c:v>2</c:v>
                </c:pt>
                <c:pt idx="2">
                  <c:v>1</c:v>
                </c:pt>
                <c:pt idx="3">
                  <c:v>2</c:v>
                </c:pt>
                <c:pt idx="4">
                  <c:v>1</c:v>
                </c:pt>
                <c:pt idx="5">
                  <c:v>1</c:v>
                </c:pt>
                <c:pt idx="6">
                  <c:v>1</c:v>
                </c:pt>
                <c:pt idx="7">
                  <c:v>1</c:v>
                </c:pt>
                <c:pt idx="8">
                  <c:v>1</c:v>
                </c:pt>
                <c:pt idx="9">
                  <c:v>3</c:v>
                </c:pt>
                <c:pt idx="10">
                  <c:v>1</c:v>
                </c:pt>
                <c:pt idx="11">
                  <c:v>2</c:v>
                </c:pt>
                <c:pt idx="12">
                  <c:v>8</c:v>
                </c:pt>
                <c:pt idx="13">
                  <c:v>2</c:v>
                </c:pt>
                <c:pt idx="14">
                  <c:v>1</c:v>
                </c:pt>
                <c:pt idx="15">
                  <c:v>1</c:v>
                </c:pt>
                <c:pt idx="16">
                  <c:v>1</c:v>
                </c:pt>
                <c:pt idx="17">
                  <c:v>12</c:v>
                </c:pt>
                <c:pt idx="18">
                  <c:v>1</c:v>
                </c:pt>
                <c:pt idx="19">
                  <c:v>1</c:v>
                </c:pt>
                <c:pt idx="20">
                  <c:v>1</c:v>
                </c:pt>
                <c:pt idx="21">
                  <c:v>16</c:v>
                </c:pt>
                <c:pt idx="22">
                  <c:v>1</c:v>
                </c:pt>
                <c:pt idx="23">
                  <c:v>1</c:v>
                </c:pt>
                <c:pt idx="24">
                  <c:v>1</c:v>
                </c:pt>
                <c:pt idx="25">
                  <c:v>2</c:v>
                </c:pt>
                <c:pt idx="26">
                  <c:v>1</c:v>
                </c:pt>
                <c:pt idx="27">
                  <c:v>1</c:v>
                </c:pt>
              </c:numCache>
            </c:numRef>
          </c:val>
          <c:extLst>
            <c:ext xmlns:c16="http://schemas.microsoft.com/office/drawing/2014/chart" uri="{C3380CC4-5D6E-409C-BE32-E72D297353CC}">
              <c16:uniqueId val="{00000000-BC99-49DD-BC97-6CBAD54FB009}"/>
            </c:ext>
          </c:extLst>
        </c:ser>
        <c:dLbls>
          <c:dLblPos val="inEnd"/>
          <c:showLegendKey val="0"/>
          <c:showVal val="1"/>
          <c:showCatName val="0"/>
          <c:showSerName val="0"/>
          <c:showPercent val="0"/>
          <c:showBubbleSize val="0"/>
        </c:dLbls>
        <c:gapWidth val="65"/>
        <c:axId val="832210848"/>
        <c:axId val="398708768"/>
      </c:barChart>
      <c:catAx>
        <c:axId val="832210848"/>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fr-FR"/>
          </a:p>
        </c:txPr>
        <c:crossAx val="398708768"/>
        <c:crosses val="autoZero"/>
        <c:auto val="1"/>
        <c:lblAlgn val="ctr"/>
        <c:lblOffset val="100"/>
        <c:noMultiLvlLbl val="0"/>
      </c:catAx>
      <c:valAx>
        <c:axId val="398708768"/>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fr-FR"/>
          </a:p>
        </c:txPr>
        <c:crossAx val="832210848"/>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fr-F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fr-FR"/>
              <a:t>Rattachement ERC des laboratoires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fr-FR"/>
        </a:p>
      </c:txPr>
    </c:title>
    <c:autoTitleDeleted val="0"/>
    <c:plotArea>
      <c:layout/>
      <c:lineChart>
        <c:grouping val="standard"/>
        <c:varyColors val="0"/>
        <c:ser>
          <c:idx val="0"/>
          <c:order val="0"/>
          <c:tx>
            <c:strRef>
              <c:f>ERC!$B$1</c:f>
              <c:strCache>
                <c:ptCount val="1"/>
                <c:pt idx="0">
                  <c:v>ERC princpal)</c:v>
                </c:pt>
              </c:strCache>
            </c:strRef>
          </c:tx>
          <c:spPr>
            <a:ln w="28575" cap="rnd">
              <a:solidFill>
                <a:schemeClr val="accent1"/>
              </a:solidFill>
              <a:round/>
            </a:ln>
            <a:effectLst/>
          </c:spPr>
          <c:marker>
            <c:symbol val="none"/>
          </c:marker>
          <c:cat>
            <c:strRef>
              <c:f>ERC!$A$2:$A$29</c:f>
              <c:strCache>
                <c:ptCount val="28"/>
                <c:pt idx="0">
                  <c:v>SH1</c:v>
                </c:pt>
                <c:pt idx="1">
                  <c:v>SH2</c:v>
                </c:pt>
                <c:pt idx="2">
                  <c:v>SH3</c:v>
                </c:pt>
                <c:pt idx="3">
                  <c:v>SH4</c:v>
                </c:pt>
                <c:pt idx="4">
                  <c:v>SH5</c:v>
                </c:pt>
                <c:pt idx="5">
                  <c:v>SH6</c:v>
                </c:pt>
                <c:pt idx="6">
                  <c:v>SH7</c:v>
                </c:pt>
                <c:pt idx="7">
                  <c:v>PE1</c:v>
                </c:pt>
                <c:pt idx="8">
                  <c:v>PE2</c:v>
                </c:pt>
                <c:pt idx="9">
                  <c:v>PE3</c:v>
                </c:pt>
                <c:pt idx="10">
                  <c:v>PE4</c:v>
                </c:pt>
                <c:pt idx="11">
                  <c:v>PE5</c:v>
                </c:pt>
                <c:pt idx="12">
                  <c:v>PE6</c:v>
                </c:pt>
                <c:pt idx="13">
                  <c:v>PE7</c:v>
                </c:pt>
                <c:pt idx="14">
                  <c:v>PE8</c:v>
                </c:pt>
                <c:pt idx="15">
                  <c:v>PE9</c:v>
                </c:pt>
                <c:pt idx="16">
                  <c:v>PE10</c:v>
                </c:pt>
                <c:pt idx="17">
                  <c:v>PE11</c:v>
                </c:pt>
                <c:pt idx="18">
                  <c:v>LS1</c:v>
                </c:pt>
                <c:pt idx="19">
                  <c:v>LS2</c:v>
                </c:pt>
                <c:pt idx="20">
                  <c:v>LS3</c:v>
                </c:pt>
                <c:pt idx="21">
                  <c:v>LS4</c:v>
                </c:pt>
                <c:pt idx="22">
                  <c:v>LS5</c:v>
                </c:pt>
                <c:pt idx="23">
                  <c:v>LS6</c:v>
                </c:pt>
                <c:pt idx="24">
                  <c:v>LS7</c:v>
                </c:pt>
                <c:pt idx="25">
                  <c:v>LS8</c:v>
                </c:pt>
                <c:pt idx="26">
                  <c:v>LS9</c:v>
                </c:pt>
                <c:pt idx="27">
                  <c:v>NR</c:v>
                </c:pt>
              </c:strCache>
            </c:strRef>
          </c:cat>
          <c:val>
            <c:numRef>
              <c:f>ERC!$B$2:$B$29</c:f>
              <c:numCache>
                <c:formatCode>General</c:formatCode>
                <c:ptCount val="28"/>
                <c:pt idx="0">
                  <c:v>2</c:v>
                </c:pt>
                <c:pt idx="1">
                  <c:v>1</c:v>
                </c:pt>
                <c:pt idx="2">
                  <c:v>4</c:v>
                </c:pt>
                <c:pt idx="3">
                  <c:v>0</c:v>
                </c:pt>
                <c:pt idx="4">
                  <c:v>0</c:v>
                </c:pt>
                <c:pt idx="5">
                  <c:v>1</c:v>
                </c:pt>
                <c:pt idx="6">
                  <c:v>0</c:v>
                </c:pt>
                <c:pt idx="7">
                  <c:v>2</c:v>
                </c:pt>
                <c:pt idx="8">
                  <c:v>1</c:v>
                </c:pt>
                <c:pt idx="9">
                  <c:v>0</c:v>
                </c:pt>
                <c:pt idx="10">
                  <c:v>2</c:v>
                </c:pt>
                <c:pt idx="11">
                  <c:v>0</c:v>
                </c:pt>
                <c:pt idx="12">
                  <c:v>1</c:v>
                </c:pt>
                <c:pt idx="13">
                  <c:v>2</c:v>
                </c:pt>
                <c:pt idx="14">
                  <c:v>1</c:v>
                </c:pt>
                <c:pt idx="15">
                  <c:v>0</c:v>
                </c:pt>
                <c:pt idx="16">
                  <c:v>1</c:v>
                </c:pt>
                <c:pt idx="17">
                  <c:v>0</c:v>
                </c:pt>
                <c:pt idx="18">
                  <c:v>2</c:v>
                </c:pt>
                <c:pt idx="19">
                  <c:v>1</c:v>
                </c:pt>
                <c:pt idx="20">
                  <c:v>0</c:v>
                </c:pt>
                <c:pt idx="21">
                  <c:v>0</c:v>
                </c:pt>
                <c:pt idx="22">
                  <c:v>0</c:v>
                </c:pt>
                <c:pt idx="23">
                  <c:v>0</c:v>
                </c:pt>
                <c:pt idx="24">
                  <c:v>0</c:v>
                </c:pt>
                <c:pt idx="25">
                  <c:v>0</c:v>
                </c:pt>
                <c:pt idx="26">
                  <c:v>2</c:v>
                </c:pt>
                <c:pt idx="27">
                  <c:v>7</c:v>
                </c:pt>
              </c:numCache>
            </c:numRef>
          </c:val>
          <c:smooth val="0"/>
          <c:extLst>
            <c:ext xmlns:c16="http://schemas.microsoft.com/office/drawing/2014/chart" uri="{C3380CC4-5D6E-409C-BE32-E72D297353CC}">
              <c16:uniqueId val="{00000000-B1E5-4CCB-B62B-131F06F95627}"/>
            </c:ext>
          </c:extLst>
        </c:ser>
        <c:ser>
          <c:idx val="1"/>
          <c:order val="1"/>
          <c:tx>
            <c:strRef>
              <c:f>ERC!$C$1</c:f>
              <c:strCache>
                <c:ptCount val="1"/>
                <c:pt idx="0">
                  <c:v>tous ERC</c:v>
                </c:pt>
              </c:strCache>
            </c:strRef>
          </c:tx>
          <c:spPr>
            <a:ln w="28575" cap="rnd">
              <a:solidFill>
                <a:schemeClr val="accent2"/>
              </a:solidFill>
              <a:round/>
            </a:ln>
            <a:effectLst/>
          </c:spPr>
          <c:marker>
            <c:symbol val="none"/>
          </c:marker>
          <c:cat>
            <c:strRef>
              <c:f>ERC!$A$2:$A$29</c:f>
              <c:strCache>
                <c:ptCount val="28"/>
                <c:pt idx="0">
                  <c:v>SH1</c:v>
                </c:pt>
                <c:pt idx="1">
                  <c:v>SH2</c:v>
                </c:pt>
                <c:pt idx="2">
                  <c:v>SH3</c:v>
                </c:pt>
                <c:pt idx="3">
                  <c:v>SH4</c:v>
                </c:pt>
                <c:pt idx="4">
                  <c:v>SH5</c:v>
                </c:pt>
                <c:pt idx="5">
                  <c:v>SH6</c:v>
                </c:pt>
                <c:pt idx="6">
                  <c:v>SH7</c:v>
                </c:pt>
                <c:pt idx="7">
                  <c:v>PE1</c:v>
                </c:pt>
                <c:pt idx="8">
                  <c:v>PE2</c:v>
                </c:pt>
                <c:pt idx="9">
                  <c:v>PE3</c:v>
                </c:pt>
                <c:pt idx="10">
                  <c:v>PE4</c:v>
                </c:pt>
                <c:pt idx="11">
                  <c:v>PE5</c:v>
                </c:pt>
                <c:pt idx="12">
                  <c:v>PE6</c:v>
                </c:pt>
                <c:pt idx="13">
                  <c:v>PE7</c:v>
                </c:pt>
                <c:pt idx="14">
                  <c:v>PE8</c:v>
                </c:pt>
                <c:pt idx="15">
                  <c:v>PE9</c:v>
                </c:pt>
                <c:pt idx="16">
                  <c:v>PE10</c:v>
                </c:pt>
                <c:pt idx="17">
                  <c:v>PE11</c:v>
                </c:pt>
                <c:pt idx="18">
                  <c:v>LS1</c:v>
                </c:pt>
                <c:pt idx="19">
                  <c:v>LS2</c:v>
                </c:pt>
                <c:pt idx="20">
                  <c:v>LS3</c:v>
                </c:pt>
                <c:pt idx="21">
                  <c:v>LS4</c:v>
                </c:pt>
                <c:pt idx="22">
                  <c:v>LS5</c:v>
                </c:pt>
                <c:pt idx="23">
                  <c:v>LS6</c:v>
                </c:pt>
                <c:pt idx="24">
                  <c:v>LS7</c:v>
                </c:pt>
                <c:pt idx="25">
                  <c:v>LS8</c:v>
                </c:pt>
                <c:pt idx="26">
                  <c:v>LS9</c:v>
                </c:pt>
                <c:pt idx="27">
                  <c:v>NR</c:v>
                </c:pt>
              </c:strCache>
            </c:strRef>
          </c:cat>
          <c:val>
            <c:numRef>
              <c:f>ERC!$C$2:$C$29</c:f>
              <c:numCache>
                <c:formatCode>General</c:formatCode>
                <c:ptCount val="28"/>
                <c:pt idx="0">
                  <c:v>2</c:v>
                </c:pt>
                <c:pt idx="1">
                  <c:v>3</c:v>
                </c:pt>
                <c:pt idx="2">
                  <c:v>7</c:v>
                </c:pt>
                <c:pt idx="3">
                  <c:v>0</c:v>
                </c:pt>
                <c:pt idx="4">
                  <c:v>0</c:v>
                </c:pt>
                <c:pt idx="5">
                  <c:v>1</c:v>
                </c:pt>
                <c:pt idx="6">
                  <c:v>0</c:v>
                </c:pt>
                <c:pt idx="7">
                  <c:v>2</c:v>
                </c:pt>
                <c:pt idx="8">
                  <c:v>1</c:v>
                </c:pt>
                <c:pt idx="9">
                  <c:v>0</c:v>
                </c:pt>
                <c:pt idx="10">
                  <c:v>2</c:v>
                </c:pt>
                <c:pt idx="11">
                  <c:v>1</c:v>
                </c:pt>
                <c:pt idx="12">
                  <c:v>2</c:v>
                </c:pt>
                <c:pt idx="13">
                  <c:v>3</c:v>
                </c:pt>
                <c:pt idx="14">
                  <c:v>3</c:v>
                </c:pt>
                <c:pt idx="15">
                  <c:v>1</c:v>
                </c:pt>
                <c:pt idx="16">
                  <c:v>2</c:v>
                </c:pt>
                <c:pt idx="17">
                  <c:v>0</c:v>
                </c:pt>
                <c:pt idx="18">
                  <c:v>2</c:v>
                </c:pt>
                <c:pt idx="19">
                  <c:v>1</c:v>
                </c:pt>
                <c:pt idx="20">
                  <c:v>1</c:v>
                </c:pt>
                <c:pt idx="21">
                  <c:v>0</c:v>
                </c:pt>
                <c:pt idx="22">
                  <c:v>0</c:v>
                </c:pt>
                <c:pt idx="23">
                  <c:v>0</c:v>
                </c:pt>
                <c:pt idx="24">
                  <c:v>1</c:v>
                </c:pt>
                <c:pt idx="25">
                  <c:v>2</c:v>
                </c:pt>
                <c:pt idx="26">
                  <c:v>3</c:v>
                </c:pt>
                <c:pt idx="27">
                  <c:v>7</c:v>
                </c:pt>
              </c:numCache>
            </c:numRef>
          </c:val>
          <c:smooth val="0"/>
          <c:extLst>
            <c:ext xmlns:c16="http://schemas.microsoft.com/office/drawing/2014/chart" uri="{C3380CC4-5D6E-409C-BE32-E72D297353CC}">
              <c16:uniqueId val="{00000001-B1E5-4CCB-B62B-131F06F95627}"/>
            </c:ext>
          </c:extLst>
        </c:ser>
        <c:dLbls>
          <c:showLegendKey val="0"/>
          <c:showVal val="0"/>
          <c:showCatName val="0"/>
          <c:showSerName val="0"/>
          <c:showPercent val="0"/>
          <c:showBubbleSize val="0"/>
        </c:dLbls>
        <c:smooth val="0"/>
        <c:axId val="1187135024"/>
        <c:axId val="1319093264"/>
      </c:lineChart>
      <c:catAx>
        <c:axId val="1187135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319093264"/>
        <c:crosses val="autoZero"/>
        <c:auto val="1"/>
        <c:lblAlgn val="ctr"/>
        <c:lblOffset val="100"/>
        <c:noMultiLvlLbl val="0"/>
      </c:catAx>
      <c:valAx>
        <c:axId val="13190932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crossAx val="118713502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fr-FR"/>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fr-F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fr-F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117476</xdr:colOff>
      <xdr:row>18</xdr:row>
      <xdr:rowOff>40086</xdr:rowOff>
    </xdr:from>
    <xdr:to>
      <xdr:col>9</xdr:col>
      <xdr:colOff>1803797</xdr:colOff>
      <xdr:row>59</xdr:row>
      <xdr:rowOff>96839</xdr:rowOff>
    </xdr:to>
    <xdr:graphicFrame macro="">
      <xdr:nvGraphicFramePr>
        <xdr:cNvPr id="2" name="Graphique 1">
          <a:extLst>
            <a:ext uri="{FF2B5EF4-FFF2-40B4-BE49-F238E27FC236}">
              <a16:creationId xmlns:a16="http://schemas.microsoft.com/office/drawing/2014/main" id="{44A99EE8-0C97-A70B-1E62-B9FCE2FDFB9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1</xdr:row>
      <xdr:rowOff>28575</xdr:rowOff>
    </xdr:from>
    <xdr:to>
      <xdr:col>10</xdr:col>
      <xdr:colOff>696913</xdr:colOff>
      <xdr:row>29</xdr:row>
      <xdr:rowOff>63500</xdr:rowOff>
    </xdr:to>
    <xdr:graphicFrame macro="">
      <xdr:nvGraphicFramePr>
        <xdr:cNvPr id="2" name="Graphique 1">
          <a:extLst>
            <a:ext uri="{FF2B5EF4-FFF2-40B4-BE49-F238E27FC236}">
              <a16:creationId xmlns:a16="http://schemas.microsoft.com/office/drawing/2014/main" id="{AF12EF6E-CF3A-9B8C-A641-C804DE92676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1583934</xdr:colOff>
      <xdr:row>262</xdr:row>
      <xdr:rowOff>21404</xdr:rowOff>
    </xdr:from>
    <xdr:to>
      <xdr:col>18</xdr:col>
      <xdr:colOff>1017500</xdr:colOff>
      <xdr:row>290</xdr:row>
      <xdr:rowOff>73081</xdr:rowOff>
    </xdr:to>
    <xdr:pic>
      <xdr:nvPicPr>
        <xdr:cNvPr id="7" name="Image 6">
          <a:extLst>
            <a:ext uri="{FF2B5EF4-FFF2-40B4-BE49-F238E27FC236}">
              <a16:creationId xmlns:a16="http://schemas.microsoft.com/office/drawing/2014/main" id="{B9F11035-58D7-8B9B-C492-47839449AB32}"/>
            </a:ext>
          </a:extLst>
        </xdr:cNvPr>
        <xdr:cNvPicPr>
          <a:picLocks noChangeAspect="1"/>
        </xdr:cNvPicPr>
      </xdr:nvPicPr>
      <xdr:blipFill>
        <a:blip xmlns:r="http://schemas.openxmlformats.org/officeDocument/2006/relationships" r:embed="rId1"/>
        <a:stretch>
          <a:fillRect/>
        </a:stretch>
      </xdr:blipFill>
      <xdr:spPr>
        <a:xfrm>
          <a:off x="3003765" y="386358258"/>
          <a:ext cx="22429128" cy="564538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4</xdr:col>
      <xdr:colOff>7694838</xdr:colOff>
      <xdr:row>35</xdr:row>
      <xdr:rowOff>52613</xdr:rowOff>
    </xdr:from>
    <xdr:to>
      <xdr:col>10</xdr:col>
      <xdr:colOff>698499</xdr:colOff>
      <xdr:row>60</xdr:row>
      <xdr:rowOff>151944</xdr:rowOff>
    </xdr:to>
    <xdr:graphicFrame macro="">
      <xdr:nvGraphicFramePr>
        <xdr:cNvPr id="2" name="Graphique 1">
          <a:extLst>
            <a:ext uri="{FF2B5EF4-FFF2-40B4-BE49-F238E27FC236}">
              <a16:creationId xmlns:a16="http://schemas.microsoft.com/office/drawing/2014/main" id="{F928CAEC-06F2-8CD4-E17C-1828DC40C0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au1" displayName="Tableau1" ref="A1:DR78">
  <autoFilter ref="A1:DR78" xr:uid="{C07A4091-1615-4B80-BA18-6424614D6AB4}"/>
  <sortState xmlns:xlrd2="http://schemas.microsoft.com/office/spreadsheetml/2017/richdata2" ref="A2:DR78">
    <sortCondition ref="A2:A78"/>
  </sortState>
  <tableColumns count="122">
    <tableColumn id="1" xr3:uid="{00000000-0010-0000-0000-000001000000}" name="Acronyme" dataDxfId="198"/>
    <tableColumn id="2" xr3:uid="{00000000-0010-0000-0000-000002000000}" name="changements à préciser depuis le 16-17 octobre 2023" dataDxfId="197"/>
    <tableColumn id="3" xr3:uid="{00000000-0010-0000-0000-000003000000}" name="NOM et prénom" dataDxfId="196"/>
    <tableColumn id="4" xr3:uid="{00000000-0010-0000-0000-000004000000}" name="Etablissement du porteur" dataDxfId="195"/>
    <tableColumn id="6" xr3:uid="{00000000-0010-0000-0000-000006000000}" name="Etablissement 2" dataDxfId="194"/>
    <tableColumn id="7" xr3:uid="{00000000-0010-0000-0000-000007000000}" name="Etablissement 3" dataDxfId="193"/>
    <tableColumn id="8" xr3:uid="{00000000-0010-0000-0000-000008000000}" name="Etablissement 4" dataDxfId="192"/>
    <tableColumn id="9" xr3:uid="{00000000-0010-0000-0000-000009000000}" name="Etablissement 5" dataDxfId="191"/>
    <tableColumn id="10" xr3:uid="{00000000-0010-0000-0000-00000A000000}" name="Etablissement 6" dataDxfId="190"/>
    <tableColumn id="11" xr3:uid="{00000000-0010-0000-0000-00000B000000}" name="Etablissement 7" dataDxfId="189"/>
    <tableColumn id="12" xr3:uid="{00000000-0010-0000-0000-00000C000000}" name="Etablissement 8" dataDxfId="188"/>
    <tableColumn id="13" xr3:uid="{00000000-0010-0000-0000-00000D000000}" name="Etablissement 9" dataDxfId="187"/>
    <tableColumn id="14" xr3:uid="{00000000-0010-0000-0000-00000E000000}" name="Etablissement 10" dataDxfId="186"/>
    <tableColumn id="15" xr3:uid="{00000000-0010-0000-0000-00000F000000}" name="Etablissement 11" dataDxfId="185"/>
    <tableColumn id="16" xr3:uid="{00000000-0010-0000-0000-000010000000}" name="Partenaire 1" dataDxfId="184"/>
    <tableColumn id="17" xr3:uid="{00000000-0010-0000-0000-000011000000}" name="Partenaire 2" dataDxfId="183"/>
    <tableColumn id="18" xr3:uid="{00000000-0010-0000-0000-000012000000}" name="Partenaire 3" dataDxfId="182"/>
    <tableColumn id="19" xr3:uid="{00000000-0010-0000-0000-000013000000}" name="Partenaire 4" dataDxfId="181"/>
    <tableColumn id="20" xr3:uid="{00000000-0010-0000-0000-000014000000}" name="Partenaire 5" dataDxfId="180"/>
    <tableColumn id="21" xr3:uid="{00000000-0010-0000-0000-000015000000}" name="Partenaire 6" dataDxfId="179"/>
    <tableColumn id="22" xr3:uid="{00000000-0010-0000-0000-000016000000}" name="Partenaire 7" dataDxfId="178"/>
    <tableColumn id="23" xr3:uid="{00000000-0010-0000-0000-000017000000}" name="Partenaire 8" dataDxfId="177"/>
    <tableColumn id="24" xr3:uid="{00000000-0010-0000-0000-000018000000}" name="Partenaire 9" dataDxfId="176"/>
    <tableColumn id="25" xr3:uid="{00000000-0010-0000-0000-000019000000}" name="Partenaire 10" dataDxfId="175"/>
    <tableColumn id="26" xr3:uid="{00000000-0010-0000-0000-00001A000000}" name="Partenaire 11" dataDxfId="174"/>
    <tableColumn id="27" xr3:uid="{00000000-0010-0000-0000-00001B000000}" name="Partenaire 12" dataDxfId="173"/>
    <tableColumn id="122" xr3:uid="{0F4EF035-5601-4550-8DD2-3F1E87C751AA}" name="Laboratoire du porteur" dataDxfId="172"/>
    <tableColumn id="28" xr3:uid="{00000000-0010-0000-0000-00001C000000}" name="Labo 2" dataDxfId="171"/>
    <tableColumn id="29" xr3:uid="{00000000-0010-0000-0000-00001D000000}" name="Labo 3" dataDxfId="170"/>
    <tableColumn id="30" xr3:uid="{00000000-0010-0000-0000-00001E000000}" name="Labo 4" dataDxfId="169"/>
    <tableColumn id="31" xr3:uid="{00000000-0010-0000-0000-00001F000000}" name="Labo 5" dataDxfId="168"/>
    <tableColumn id="32" xr3:uid="{00000000-0010-0000-0000-000020000000}" name="Labo 6" dataDxfId="167"/>
    <tableColumn id="33" xr3:uid="{00000000-0010-0000-0000-000021000000}" name="Labo 7" dataDxfId="166"/>
    <tableColumn id="34" xr3:uid="{00000000-0010-0000-0000-000022000000}" name="Labo 8" dataDxfId="165"/>
    <tableColumn id="35" xr3:uid="{00000000-0010-0000-0000-000023000000}" name="Labo 9" dataDxfId="164"/>
    <tableColumn id="36" xr3:uid="{00000000-0010-0000-0000-000024000000}" name="Labo 10" dataDxfId="163"/>
    <tableColumn id="37" xr3:uid="{00000000-0010-0000-0000-000025000000}" name="Labo 11" dataDxfId="162"/>
    <tableColumn id="38" xr3:uid="{00000000-0010-0000-0000-000026000000}" name="Labo 12" dataDxfId="161"/>
    <tableColumn id="39" xr3:uid="{00000000-0010-0000-0000-000027000000}" name="Labo 13" dataDxfId="160"/>
    <tableColumn id="40" xr3:uid="{00000000-0010-0000-0000-000028000000}" name="Labo 14" dataDxfId="159"/>
    <tableColumn id="41" xr3:uid="{00000000-0010-0000-0000-000029000000}" name="Labo 15" dataDxfId="158"/>
    <tableColumn id="42" xr3:uid="{00000000-0010-0000-0000-00002A000000}" name="Labo 16" dataDxfId="157"/>
    <tableColumn id="43" xr3:uid="{00000000-0010-0000-0000-00002B000000}" name="Labo 17" dataDxfId="156"/>
    <tableColumn id="44" xr3:uid="{00000000-0010-0000-0000-00002C000000}" name="Labo 18" dataDxfId="155"/>
    <tableColumn id="45" xr3:uid="{00000000-0010-0000-0000-00002D000000}" name="Labo 19" dataDxfId="154"/>
    <tableColumn id="46" xr3:uid="{00000000-0010-0000-0000-00002E000000}" name="Labo 20" dataDxfId="153"/>
    <tableColumn id="47" xr3:uid="{00000000-0010-0000-0000-00002F000000}" name="Labo 21" dataDxfId="152"/>
    <tableColumn id="48" xr3:uid="{00000000-0010-0000-0000-000030000000}" name="Labo 22" dataDxfId="151"/>
    <tableColumn id="49" xr3:uid="{00000000-0010-0000-0000-000031000000}" name="discipline 1" dataDxfId="150"/>
    <tableColumn id="50" xr3:uid="{00000000-0010-0000-0000-000032000000}" name="discipline 2" dataDxfId="149"/>
    <tableColumn id="51" xr3:uid="{00000000-0010-0000-0000-000033000000}" name="discipline 3" dataDxfId="148"/>
    <tableColumn id="52" xr3:uid="{00000000-0010-0000-0000-000034000000}" name="discipline 4" dataDxfId="147"/>
    <tableColumn id="53" xr3:uid="{00000000-0010-0000-0000-000035000000}" name="discipline 5" dataDxfId="146"/>
    <tableColumn id="54" xr3:uid="{00000000-0010-0000-0000-000036000000}" name="discipline 6" dataDxfId="145"/>
    <tableColumn id="55" xr3:uid="{00000000-0010-0000-0000-000037000000}" name="discipline 7" dataDxfId="144"/>
    <tableColumn id="56" xr3:uid="{00000000-0010-0000-0000-000038000000}" name="discipline 8" dataDxfId="143"/>
    <tableColumn id="57" xr3:uid="{00000000-0010-0000-0000-000039000000}" name="discipline 9" dataDxfId="142"/>
    <tableColumn id="58" xr3:uid="{00000000-0010-0000-0000-00003A000000}" name="discipline 10" dataDxfId="141"/>
    <tableColumn id="59" xr3:uid="{00000000-0010-0000-0000-00003B000000}" name="discipline 11" dataDxfId="140"/>
    <tableColumn id="5" xr3:uid="{6FA0ED4C-DB22-48A8-A5A0-22F4950163F8}" name="ERC" dataDxfId="139"/>
    <tableColumn id="60" xr3:uid="{00000000-0010-0000-0000-00003C000000}" name="Mot clef 1" dataDxfId="138"/>
    <tableColumn id="61" xr3:uid="{00000000-0010-0000-0000-00003D000000}" name="Mot clef 2" dataDxfId="137"/>
    <tableColumn id="62" xr3:uid="{00000000-0010-0000-0000-00003E000000}" name="Mot clef 3" dataDxfId="136"/>
    <tableColumn id="63" xr3:uid="{00000000-0010-0000-0000-00003F000000}" name="Mot clef 4" dataDxfId="135"/>
    <tableColumn id="64" xr3:uid="{00000000-0010-0000-0000-000040000000}" name="Mot clef 5" dataDxfId="134"/>
    <tableColumn id="65" xr3:uid="{00000000-0010-0000-0000-000041000000}" name="Mot clef 6" dataDxfId="133"/>
    <tableColumn id="66" xr3:uid="{00000000-0010-0000-0000-000042000000}" name="Mot clef 7" dataDxfId="132"/>
    <tableColumn id="67" xr3:uid="{00000000-0010-0000-0000-000043000000}" name="Mot clef 8" dataDxfId="131"/>
    <tableColumn id="68" xr3:uid="{00000000-0010-0000-0000-000044000000}" name="Mot clef 9" dataDxfId="130"/>
    <tableColumn id="69" xr3:uid="{00000000-0010-0000-0000-000045000000}" name="Mot clef 10" dataDxfId="129"/>
    <tableColumn id="70" xr3:uid="{00000000-0010-0000-0000-000046000000}" name="Mot clef 11" dataDxfId="128"/>
    <tableColumn id="71" xr3:uid="{00000000-0010-0000-0000-000047000000}" name="Mot clef 12" dataDxfId="127"/>
    <tableColumn id="72" xr3:uid="{00000000-0010-0000-0000-000048000000}" name="Mot clef 13" dataDxfId="126"/>
    <tableColumn id="73" xr3:uid="{00000000-0010-0000-0000-000049000000}" name="site 1" dataDxfId="125"/>
    <tableColumn id="74" xr3:uid="{00000000-0010-0000-0000-00004A000000}" name="site 2" dataDxfId="124"/>
    <tableColumn id="75" xr3:uid="{00000000-0010-0000-0000-00004B000000}" name="site 3" dataDxfId="123"/>
    <tableColumn id="76" xr3:uid="{00000000-0010-0000-0000-00004C000000}" name="site 4" dataDxfId="122"/>
    <tableColumn id="77" xr3:uid="{00000000-0010-0000-0000-00004D000000}" name="site 5" dataDxfId="121"/>
    <tableColumn id="78" xr3:uid="{00000000-0010-0000-0000-00004E000000}" name="site 6" dataDxfId="120"/>
    <tableColumn id="79" xr3:uid="{00000000-0010-0000-0000-00004F000000}" name="site 7" dataDxfId="119"/>
    <tableColumn id="80" xr3:uid="{00000000-0010-0000-0000-000050000000}" name="site 8" dataDxfId="118"/>
    <tableColumn id="81" xr3:uid="{00000000-0010-0000-0000-000051000000}" name="site 9" dataDxfId="117"/>
    <tableColumn id="82" xr3:uid="{00000000-0010-0000-0000-000052000000}" name="site 10" dataDxfId="116"/>
    <tableColumn id="83" xr3:uid="{00000000-0010-0000-0000-000053000000}" name="site 11" dataDxfId="115"/>
    <tableColumn id="84" xr3:uid="{00000000-0010-0000-0000-000054000000}" name="nom 2" dataDxfId="114"/>
    <tableColumn id="85" xr3:uid="{00000000-0010-0000-0000-000055000000}" name="nom 3" dataDxfId="113"/>
    <tableColumn id="86" xr3:uid="{00000000-0010-0000-0000-000056000000}" name="nom 4" dataDxfId="112"/>
    <tableColumn id="87" xr3:uid="{00000000-0010-0000-0000-000057000000}" name="nom 5" dataDxfId="111"/>
    <tableColumn id="88" xr3:uid="{00000000-0010-0000-0000-000058000000}" name="nom 6" dataDxfId="110"/>
    <tableColumn id="89" xr3:uid="{00000000-0010-0000-0000-000059000000}" name="nom 7" dataDxfId="109"/>
    <tableColumn id="90" xr3:uid="{00000000-0010-0000-0000-00005A000000}" name="nom 8" dataDxfId="108"/>
    <tableColumn id="91" xr3:uid="{00000000-0010-0000-0000-00005B000000}" name="nom 9" dataDxfId="107"/>
    <tableColumn id="92" xr3:uid="{00000000-0010-0000-0000-00005C000000}" name="nom 10" dataDxfId="106"/>
    <tableColumn id="93" xr3:uid="{00000000-0010-0000-0000-00005D000000}" name="nom 11" dataDxfId="105"/>
    <tableColumn id="94" xr3:uid="{00000000-0010-0000-0000-00005E000000}" name="nom 12" dataDxfId="104"/>
    <tableColumn id="95" xr3:uid="{00000000-0010-0000-0000-00005F000000}" name="nom 13" dataDxfId="103"/>
    <tableColumn id="96" xr3:uid="{00000000-0010-0000-0000-000060000000}" name="nom 14" dataDxfId="102"/>
    <tableColumn id="97" xr3:uid="{00000000-0010-0000-0000-000061000000}" name="nom 15" dataDxfId="101"/>
    <tableColumn id="98" xr3:uid="{00000000-0010-0000-0000-000062000000}" name="nom 16" dataDxfId="100"/>
    <tableColumn id="99" xr3:uid="{00000000-0010-0000-0000-000063000000}" name="nom 17" dataDxfId="99"/>
    <tableColumn id="100" xr3:uid="{00000000-0010-0000-0000-000064000000}" name="nom 18" dataDxfId="98"/>
    <tableColumn id="101" xr3:uid="{00000000-0010-0000-0000-000065000000}" name="nom 19" dataDxfId="97"/>
    <tableColumn id="102" xr3:uid="{00000000-0010-0000-0000-000066000000}" name="nom 20" dataDxfId="96"/>
    <tableColumn id="103" xr3:uid="{00000000-0010-0000-0000-000067000000}" name="nom 21" dataDxfId="95"/>
    <tableColumn id="104" xr3:uid="{00000000-0010-0000-0000-000068000000}" name="nom 22" dataDxfId="94"/>
    <tableColumn id="105" xr3:uid="{00000000-0010-0000-0000-000069000000}" name="nom 23" dataDxfId="93"/>
    <tableColumn id="106" xr3:uid="{00000000-0010-0000-0000-00006A000000}" name="nom 24" dataDxfId="92"/>
    <tableColumn id="107" xr3:uid="{00000000-0010-0000-0000-00006B000000}" name="nom 25" dataDxfId="91"/>
    <tableColumn id="108" xr3:uid="{00000000-0010-0000-0000-00006C000000}" name="nom 26" dataDxfId="90"/>
    <tableColumn id="109" xr3:uid="{00000000-0010-0000-0000-00006D000000}" name="nom 27" dataDxfId="89"/>
    <tableColumn id="110" xr3:uid="{00000000-0010-0000-0000-00006E000000}" name="nom 28" dataDxfId="88"/>
    <tableColumn id="111" xr3:uid="{00000000-0010-0000-0000-00006F000000}" name="nom 29" dataDxfId="87"/>
    <tableColumn id="112" xr3:uid="{00000000-0010-0000-0000-000070000000}" name="nom 30" dataDxfId="86"/>
    <tableColumn id="113" xr3:uid="{00000000-0010-0000-0000-000071000000}" name="Defi principal" dataDxfId="85"/>
    <tableColumn id="114" xr3:uid="{00000000-0010-0000-0000-000072000000}" name="autre défi 1" dataDxfId="84"/>
    <tableColumn id="115" xr3:uid="{00000000-0010-0000-0000-000073000000}" name="autre défi 2" dataDxfId="83"/>
    <tableColumn id="116" xr3:uid="{00000000-0010-0000-0000-000074000000}" name="autre défi 3" dataDxfId="82"/>
    <tableColumn id="117" xr3:uid="{00000000-0010-0000-0000-000075000000}" name="autre défi 4" dataDxfId="81"/>
    <tableColumn id="118" xr3:uid="{00000000-0010-0000-0000-000076000000}" name="autre défi 5" dataDxfId="80"/>
    <tableColumn id="119" xr3:uid="{00000000-0010-0000-0000-000077000000}" name="autre défi 6" dataDxfId="79"/>
    <tableColumn id="120" xr3:uid="{00000000-0010-0000-0000-000078000000}" name="Nom complet" dataDxfId="78"/>
    <tableColumn id="121" xr3:uid="{00000000-0010-0000-0000-000079000000}" name="Notes" dataDxfId="77"/>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au14" displayName="Tableau14" ref="A1:AK252" totalsRowCount="1" headerRowDxfId="76" dataDxfId="75" totalsRowDxfId="74">
  <autoFilter ref="A1:AK251" xr:uid="{00000000-0009-0000-0100-000002000000}"/>
  <sortState xmlns:xlrd2="http://schemas.microsoft.com/office/spreadsheetml/2017/richdata2" ref="A2:AK249">
    <sortCondition ref="E1:E249"/>
  </sortState>
  <tableColumns count="37">
    <tableColumn id="1" xr3:uid="{00000000-0010-0000-0100-000001000000}" name="Occurrences" dataDxfId="73" totalsRowDxfId="36">
      <calculatedColumnFormula>COUNTIF('Projets Phase 1'!AA:AV,Tableau14[[#This Row],[Libellé]])</calculatedColumnFormula>
    </tableColumn>
    <tableColumn id="2" xr3:uid="{00000000-0010-0000-0100-000002000000}" name="Laboratoire porteur" dataDxfId="72" totalsRowDxfId="35">
      <calculatedColumnFormula>COUNTIF('Projets Phase 1'!AA:AA,Tableau14[[#This Row],[Libellé]])</calculatedColumnFormula>
    </tableColumn>
    <tableColumn id="34" xr3:uid="{09F9EF45-8654-4CE2-8C04-83C31B0D711F}" name="Laboratoire partenaire" dataDxfId="71" totalsRowDxfId="34">
      <calculatedColumnFormula>COUNTIF('Projets Phase 1'!AB:AV,Tableau14[[#This Row],[Libellé]])</calculatedColumnFormula>
    </tableColumn>
    <tableColumn id="4" xr3:uid="{00000000-0010-0000-0100-000004000000}" name="Labo/ stuctures autres" dataDxfId="70" totalsRowDxfId="33"/>
    <tableColumn id="5" xr3:uid="{00000000-0010-0000-0100-000005000000}" name="Libellé" dataDxfId="69" totalsRowDxfId="32"/>
    <tableColumn id="6" xr3:uid="{00000000-0010-0000-0100-000006000000}" name="Nom" dataDxfId="68" totalsRowDxfId="31"/>
    <tableColumn id="7" xr3:uid="{00000000-0010-0000-0100-000007000000}" name="numéro" dataDxfId="67" totalsRowDxfId="30"/>
    <tableColumn id="8" xr3:uid="{00000000-0010-0000-0100-000008000000}" name="Numéro identifiant National" dataDxfId="66" totalsRowDxfId="29"/>
    <tableColumn id="9" xr3:uid="{00000000-0010-0000-0100-000009000000}" name="Classement scientifique ERC" dataDxfId="65" totalsRowDxfId="28"/>
    <tableColumn id="10" xr3:uid="{00000000-0010-0000-0100-00000A000000}" name="ERC 1" dataDxfId="64" totalsRowDxfId="27"/>
    <tableColumn id="11" xr3:uid="{00000000-0010-0000-0100-00000B000000}" name="ERC 2" dataDxfId="63" totalsRowDxfId="26"/>
    <tableColumn id="12" xr3:uid="{00000000-0010-0000-0100-00000C000000}" name="ERC 3" dataDxfId="62" totalsRowDxfId="25"/>
    <tableColumn id="13" xr3:uid="{00000000-0010-0000-0100-00000D000000}" name="ERC 4" dataDxfId="61" totalsRowDxfId="24"/>
    <tableColumn id="14" xr3:uid="{00000000-0010-0000-0100-00000E000000}" name="ERC 5" dataDxfId="60" totalsRowDxfId="23"/>
    <tableColumn id="35" xr3:uid="{114652B7-03DB-4F99-8FE0-6CE6D9BB61A3}" name="ERC 6" dataDxfId="59" totalsRowDxfId="22"/>
    <tableColumn id="36" xr3:uid="{98C16AB5-2368-4029-A296-F56115F882FA}" name="ERC 7" dataDxfId="58" totalsRowDxfId="21"/>
    <tableColumn id="37" xr3:uid="{A9727F96-20DA-4D7D-A4BB-FF71657DBB89}" name="ERC 8" dataDxfId="57" totalsRowDxfId="20"/>
    <tableColumn id="38" xr3:uid="{E41B47CA-612F-4E29-85A7-87A0068F394B}" name="ERC 9" dataDxfId="56" totalsRowDxfId="19"/>
    <tableColumn id="15" xr3:uid="{00000000-0010-0000-0100-00000F000000}" name="Domaine scientifique 1" dataDxfId="55" totalsRowDxfId="18"/>
    <tableColumn id="16" xr3:uid="{00000000-0010-0000-0100-000010000000}" name="Domaine scientifique 2" dataDxfId="54" totalsRowDxfId="17"/>
    <tableColumn id="17" xr3:uid="{00000000-0010-0000-0100-000011000000}" name="Domaine scientifique 3" dataDxfId="53" totalsRowDxfId="16"/>
    <tableColumn id="18" xr3:uid="{00000000-0010-0000-0100-000012000000}" name="Domaine scientifique 4" dataDxfId="52" totalsRowDxfId="15"/>
    <tableColumn id="19" xr3:uid="{00000000-0010-0000-0100-000013000000}" name="Domaine scientifique 5" dataDxfId="51" totalsRowDxfId="14"/>
    <tableColumn id="20" xr3:uid="{00000000-0010-0000-0100-000014000000}" name=" Domaine scientifique 6" dataDxfId="50" totalsRowDxfId="13"/>
    <tableColumn id="21" xr3:uid="{00000000-0010-0000-0100-000015000000}" name=" Domaine scientifique 7" dataDxfId="49" totalsRowDxfId="12"/>
    <tableColumn id="22" xr3:uid="{00000000-0010-0000-0100-000016000000}" name=" Domaine scientifique 8" dataDxfId="48" totalsRowDxfId="11"/>
    <tableColumn id="23" xr3:uid="{00000000-0010-0000-0100-000017000000}" name="Etablissements A" dataDxfId="47" totalsRowDxfId="10"/>
    <tableColumn id="24" xr3:uid="{00000000-0010-0000-0100-000018000000}" name="Etablissements B" dataDxfId="46" totalsRowDxfId="9"/>
    <tableColumn id="25" xr3:uid="{00000000-0010-0000-0100-000019000000}" name="Etablissements C" dataDxfId="45" totalsRowDxfId="8"/>
    <tableColumn id="26" xr3:uid="{00000000-0010-0000-0100-00001A000000}" name="Etablissements D" dataDxfId="44" totalsRowDxfId="7"/>
    <tableColumn id="27" xr3:uid="{00000000-0010-0000-0100-00001B000000}" name="Etablissements E" dataDxfId="43" totalsRowDxfId="6"/>
    <tableColumn id="28" xr3:uid="{00000000-0010-0000-0100-00001C000000}" name="Etablissements F" dataDxfId="42" totalsRowDxfId="5"/>
    <tableColumn id="29" xr3:uid="{00000000-0010-0000-0100-00001D000000}" name="Etablissements G" dataDxfId="41" totalsRowDxfId="4"/>
    <tableColumn id="30" xr3:uid="{00000000-0010-0000-0100-00001E000000}" name="Etablissements H" dataDxfId="40" totalsRowDxfId="3"/>
    <tableColumn id="31" xr3:uid="{00000000-0010-0000-0100-00001F000000}" name="Etablissements I" dataDxfId="39" totalsRowDxfId="2"/>
    <tableColumn id="32" xr3:uid="{00000000-0010-0000-0100-000020000000}" name="Etablissements J" dataDxfId="38" totalsRowDxfId="1"/>
    <tableColumn id="33" xr3:uid="{00000000-0010-0000-0100-000021000000}" name="Etablissements K" dataDxfId="37" totalsRowDxfId="0"/>
  </tableColumns>
  <tableStyleInfo name="TableStyleLight3"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V81"/>
  <sheetViews>
    <sheetView topLeftCell="A73" zoomScale="85" zoomScaleNormal="85" workbookViewId="0">
      <selection activeCell="A78" sqref="A78"/>
    </sheetView>
  </sheetViews>
  <sheetFormatPr baseColWidth="10" defaultColWidth="35.5" defaultRowHeight="15.75" x14ac:dyDescent="0.5"/>
  <cols>
    <col min="1" max="2" width="20.3125" style="1" customWidth="1"/>
    <col min="3" max="26" width="35.5" style="1"/>
    <col min="27" max="27" width="41.8125" style="1" customWidth="1"/>
    <col min="28" max="47" width="35.5" style="1"/>
    <col min="48" max="48" width="37.1875" style="1" customWidth="1"/>
    <col min="49" max="49" width="38.8125" style="1" customWidth="1"/>
    <col min="50" max="50" width="38.3125" style="1" customWidth="1"/>
    <col min="51" max="51" width="42.6875" style="1" customWidth="1"/>
    <col min="52" max="52" width="35.5" style="1"/>
    <col min="53" max="53" width="38" style="1" customWidth="1"/>
    <col min="54" max="117" width="35.5" style="1"/>
    <col min="118" max="118" width="142.3125" style="1" customWidth="1"/>
    <col min="119" max="16384" width="35.5" style="1"/>
  </cols>
  <sheetData>
    <row r="1" spans="1:126" ht="47.25" x14ac:dyDescent="0.5">
      <c r="A1" s="2" t="s">
        <v>0</v>
      </c>
      <c r="B1" s="2" t="s">
        <v>1</v>
      </c>
      <c r="C1" s="2" t="s">
        <v>2</v>
      </c>
      <c r="D1" s="2" t="s">
        <v>3</v>
      </c>
      <c r="E1" s="2" t="s">
        <v>5</v>
      </c>
      <c r="F1" s="2" t="s">
        <v>6</v>
      </c>
      <c r="G1" s="2" t="s">
        <v>7</v>
      </c>
      <c r="H1" s="2" t="s">
        <v>8</v>
      </c>
      <c r="I1" s="2" t="s">
        <v>9</v>
      </c>
      <c r="J1" s="2" t="s">
        <v>10</v>
      </c>
      <c r="K1" s="2" t="s">
        <v>11</v>
      </c>
      <c r="L1" s="2" t="s">
        <v>12</v>
      </c>
      <c r="M1" s="2" t="s">
        <v>13</v>
      </c>
      <c r="N1" s="2" t="s">
        <v>14</v>
      </c>
      <c r="O1" s="2" t="s">
        <v>15</v>
      </c>
      <c r="P1" s="2" t="s">
        <v>2500</v>
      </c>
      <c r="Q1" s="2" t="s">
        <v>16</v>
      </c>
      <c r="R1" s="2" t="s">
        <v>17</v>
      </c>
      <c r="S1" s="2" t="s">
        <v>18</v>
      </c>
      <c r="T1" s="2" t="s">
        <v>19</v>
      </c>
      <c r="U1" s="2" t="s">
        <v>20</v>
      </c>
      <c r="V1" s="2" t="s">
        <v>21</v>
      </c>
      <c r="W1" s="2" t="s">
        <v>22</v>
      </c>
      <c r="X1" s="2" t="s">
        <v>23</v>
      </c>
      <c r="Y1" s="2" t="s">
        <v>24</v>
      </c>
      <c r="Z1" s="2" t="s">
        <v>25</v>
      </c>
      <c r="AA1" s="2" t="s">
        <v>4</v>
      </c>
      <c r="AB1" s="2" t="s">
        <v>26</v>
      </c>
      <c r="AC1" s="2" t="s">
        <v>27</v>
      </c>
      <c r="AD1" s="2" t="s">
        <v>28</v>
      </c>
      <c r="AE1" s="2" t="s">
        <v>29</v>
      </c>
      <c r="AF1" s="2" t="s">
        <v>30</v>
      </c>
      <c r="AG1" s="2" t="s">
        <v>31</v>
      </c>
      <c r="AH1" s="2" t="s">
        <v>32</v>
      </c>
      <c r="AI1" s="2" t="s">
        <v>33</v>
      </c>
      <c r="AJ1" s="2" t="s">
        <v>34</v>
      </c>
      <c r="AK1" s="2" t="s">
        <v>35</v>
      </c>
      <c r="AL1" s="2" t="s">
        <v>36</v>
      </c>
      <c r="AM1" s="2" t="s">
        <v>37</v>
      </c>
      <c r="AN1" s="2" t="s">
        <v>38</v>
      </c>
      <c r="AO1" s="2" t="s">
        <v>39</v>
      </c>
      <c r="AP1" s="2" t="s">
        <v>40</v>
      </c>
      <c r="AQ1" s="2" t="s">
        <v>41</v>
      </c>
      <c r="AR1" s="2" t="s">
        <v>42</v>
      </c>
      <c r="AS1" s="2" t="s">
        <v>43</v>
      </c>
      <c r="AT1" s="2" t="s">
        <v>44</v>
      </c>
      <c r="AU1" s="2" t="s">
        <v>45</v>
      </c>
      <c r="AV1" s="2" t="s">
        <v>46</v>
      </c>
      <c r="AW1" s="2" t="s">
        <v>47</v>
      </c>
      <c r="AX1" s="2" t="s">
        <v>48</v>
      </c>
      <c r="AY1" s="2" t="s">
        <v>49</v>
      </c>
      <c r="AZ1" s="2" t="s">
        <v>50</v>
      </c>
      <c r="BA1" s="2" t="s">
        <v>51</v>
      </c>
      <c r="BB1" s="2" t="s">
        <v>52</v>
      </c>
      <c r="BC1" s="2" t="s">
        <v>53</v>
      </c>
      <c r="BD1" s="2" t="s">
        <v>54</v>
      </c>
      <c r="BE1" s="2" t="s">
        <v>55</v>
      </c>
      <c r="BF1" s="2" t="s">
        <v>56</v>
      </c>
      <c r="BG1" s="2" t="s">
        <v>57</v>
      </c>
      <c r="BH1" s="2" t="s">
        <v>2504</v>
      </c>
      <c r="BI1" s="2" t="s">
        <v>58</v>
      </c>
      <c r="BJ1" s="2" t="s">
        <v>59</v>
      </c>
      <c r="BK1" s="2" t="s">
        <v>60</v>
      </c>
      <c r="BL1" s="2" t="s">
        <v>61</v>
      </c>
      <c r="BM1" s="2" t="s">
        <v>62</v>
      </c>
      <c r="BN1" s="2" t="s">
        <v>63</v>
      </c>
      <c r="BO1" s="2" t="s">
        <v>64</v>
      </c>
      <c r="BP1" s="2" t="s">
        <v>65</v>
      </c>
      <c r="BQ1" s="2" t="s">
        <v>66</v>
      </c>
      <c r="BR1" s="2" t="s">
        <v>67</v>
      </c>
      <c r="BS1" s="2" t="s">
        <v>68</v>
      </c>
      <c r="BT1" s="2" t="s">
        <v>69</v>
      </c>
      <c r="BU1" s="2" t="s">
        <v>70</v>
      </c>
      <c r="BV1" s="2" t="s">
        <v>71</v>
      </c>
      <c r="BW1" s="2" t="s">
        <v>72</v>
      </c>
      <c r="BX1" s="2" t="s">
        <v>73</v>
      </c>
      <c r="BY1" s="2" t="s">
        <v>74</v>
      </c>
      <c r="BZ1" s="2" t="s">
        <v>75</v>
      </c>
      <c r="CA1" s="2" t="s">
        <v>76</v>
      </c>
      <c r="CB1" s="2" t="s">
        <v>77</v>
      </c>
      <c r="CC1" s="2" t="s">
        <v>78</v>
      </c>
      <c r="CD1" s="2" t="s">
        <v>79</v>
      </c>
      <c r="CE1" s="2" t="s">
        <v>80</v>
      </c>
      <c r="CF1" s="2" t="s">
        <v>81</v>
      </c>
      <c r="CG1" s="2" t="s">
        <v>82</v>
      </c>
      <c r="CH1" s="2" t="s">
        <v>83</v>
      </c>
      <c r="CI1" s="2" t="s">
        <v>84</v>
      </c>
      <c r="CJ1" s="2" t="s">
        <v>85</v>
      </c>
      <c r="CK1" s="2" t="s">
        <v>86</v>
      </c>
      <c r="CL1" s="2" t="s">
        <v>87</v>
      </c>
      <c r="CM1" s="2" t="s">
        <v>88</v>
      </c>
      <c r="CN1" s="2" t="s">
        <v>89</v>
      </c>
      <c r="CO1" s="2" t="s">
        <v>90</v>
      </c>
      <c r="CP1" s="2" t="s">
        <v>91</v>
      </c>
      <c r="CQ1" s="2" t="s">
        <v>92</v>
      </c>
      <c r="CR1" s="2" t="s">
        <v>93</v>
      </c>
      <c r="CS1" s="2" t="s">
        <v>94</v>
      </c>
      <c r="CT1" s="2" t="s">
        <v>95</v>
      </c>
      <c r="CU1" s="2" t="s">
        <v>96</v>
      </c>
      <c r="CV1" s="2" t="s">
        <v>97</v>
      </c>
      <c r="CW1" s="2" t="s">
        <v>98</v>
      </c>
      <c r="CX1" s="2" t="s">
        <v>99</v>
      </c>
      <c r="CY1" s="2" t="s">
        <v>100</v>
      </c>
      <c r="CZ1" s="2" t="s">
        <v>101</v>
      </c>
      <c r="DA1" s="2" t="s">
        <v>102</v>
      </c>
      <c r="DB1" s="2" t="s">
        <v>103</v>
      </c>
      <c r="DC1" s="2" t="s">
        <v>104</v>
      </c>
      <c r="DD1" s="2" t="s">
        <v>105</v>
      </c>
      <c r="DE1" s="2" t="s">
        <v>106</v>
      </c>
      <c r="DF1" s="2" t="s">
        <v>107</v>
      </c>
      <c r="DG1" s="2" t="s">
        <v>108</v>
      </c>
      <c r="DH1" s="2" t="s">
        <v>109</v>
      </c>
      <c r="DI1" s="2" t="s">
        <v>110</v>
      </c>
      <c r="DJ1" s="2" t="s">
        <v>111</v>
      </c>
      <c r="DK1" s="2" t="s">
        <v>112</v>
      </c>
      <c r="DL1" s="2" t="s">
        <v>113</v>
      </c>
      <c r="DM1" s="2" t="s">
        <v>114</v>
      </c>
      <c r="DN1" s="2" t="s">
        <v>115</v>
      </c>
      <c r="DO1" s="2" t="s">
        <v>116</v>
      </c>
      <c r="DP1" s="2" t="s">
        <v>117</v>
      </c>
      <c r="DQ1" s="2" t="s">
        <v>118</v>
      </c>
      <c r="DR1" s="2" t="s">
        <v>119</v>
      </c>
      <c r="DS1" s="2"/>
      <c r="DT1" s="2"/>
      <c r="DU1" s="2"/>
      <c r="DV1" s="2"/>
    </row>
    <row r="2" spans="1:126" ht="57" customHeight="1" x14ac:dyDescent="0.5">
      <c r="A2" s="2" t="s">
        <v>120</v>
      </c>
      <c r="B2" s="2"/>
      <c r="C2" s="2" t="s">
        <v>121</v>
      </c>
      <c r="D2" s="2" t="s">
        <v>122</v>
      </c>
      <c r="E2" s="2"/>
      <c r="F2" s="2"/>
      <c r="G2" s="2"/>
      <c r="H2" s="2"/>
      <c r="I2" s="2"/>
      <c r="J2" s="2"/>
      <c r="K2" s="2"/>
      <c r="L2" s="2"/>
      <c r="M2" s="2"/>
      <c r="N2" s="2"/>
      <c r="O2" s="2"/>
      <c r="P2" s="2"/>
      <c r="Q2" s="2"/>
      <c r="R2" s="2"/>
      <c r="S2" s="2"/>
      <c r="T2" s="2"/>
      <c r="U2" s="2"/>
      <c r="V2" s="2"/>
      <c r="W2" s="2"/>
      <c r="X2" s="2"/>
      <c r="Y2" s="2"/>
      <c r="Z2" s="2"/>
      <c r="AA2" s="2" t="s">
        <v>123</v>
      </c>
      <c r="AB2" s="2"/>
      <c r="AC2" s="2"/>
      <c r="AD2" s="2"/>
      <c r="AE2" s="2"/>
      <c r="AF2" s="2"/>
      <c r="AG2" s="2"/>
      <c r="AH2" s="2"/>
      <c r="AI2" s="2"/>
      <c r="AJ2" s="2"/>
      <c r="AK2" s="2"/>
      <c r="AL2" s="2"/>
      <c r="AM2" s="2"/>
      <c r="AN2" s="2"/>
      <c r="AO2" s="2"/>
      <c r="AP2" s="2"/>
      <c r="AQ2" s="2"/>
      <c r="AR2" s="2"/>
      <c r="AS2" s="2"/>
      <c r="AT2" s="2"/>
      <c r="AU2" s="2"/>
      <c r="AV2" s="2"/>
      <c r="AW2" s="2" t="s">
        <v>124</v>
      </c>
      <c r="AX2" s="2"/>
      <c r="AY2" s="2"/>
      <c r="AZ2" s="2"/>
      <c r="BA2" s="2"/>
      <c r="BB2" s="2"/>
      <c r="BC2" s="2"/>
      <c r="BD2" s="2"/>
      <c r="BE2" s="2"/>
      <c r="BF2" s="2"/>
      <c r="BG2" s="2"/>
      <c r="BH2" s="2"/>
      <c r="BI2" s="2" t="s">
        <v>125</v>
      </c>
      <c r="BJ2" s="2" t="s">
        <v>126</v>
      </c>
      <c r="BK2" s="2" t="s">
        <v>127</v>
      </c>
      <c r="BL2" s="2" t="s">
        <v>128</v>
      </c>
      <c r="BM2" s="2" t="s">
        <v>129</v>
      </c>
      <c r="BN2" s="2" t="s">
        <v>130</v>
      </c>
      <c r="BO2" s="2" t="s">
        <v>131</v>
      </c>
      <c r="BP2" s="2" t="s">
        <v>132</v>
      </c>
      <c r="BQ2" s="2" t="s">
        <v>133</v>
      </c>
      <c r="BR2" s="2"/>
      <c r="BS2" s="2"/>
      <c r="BT2" s="2"/>
      <c r="BU2" s="2"/>
      <c r="BV2" s="2" t="s">
        <v>134</v>
      </c>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t="s">
        <v>135</v>
      </c>
      <c r="DK2" s="2" t="s">
        <v>136</v>
      </c>
      <c r="DL2" s="2" t="s">
        <v>137</v>
      </c>
      <c r="DM2" s="2"/>
      <c r="DN2" s="2"/>
      <c r="DO2" s="2"/>
      <c r="DP2" s="2"/>
      <c r="DQ2" s="2" t="s">
        <v>138</v>
      </c>
      <c r="DR2" s="2"/>
      <c r="DS2" s="2"/>
      <c r="DT2" s="2"/>
      <c r="DU2" s="2"/>
      <c r="DV2" s="2"/>
    </row>
    <row r="3" spans="1:126" ht="78.75" x14ac:dyDescent="0.5">
      <c r="A3" s="2" t="s">
        <v>139</v>
      </c>
      <c r="B3" s="2"/>
      <c r="C3" s="3" t="s">
        <v>140</v>
      </c>
      <c r="D3" s="2" t="s">
        <v>141</v>
      </c>
      <c r="E3" s="2" t="s">
        <v>1726</v>
      </c>
      <c r="F3" s="2" t="s">
        <v>144</v>
      </c>
      <c r="G3" s="2" t="s">
        <v>145</v>
      </c>
      <c r="H3" s="2" t="s">
        <v>146</v>
      </c>
      <c r="I3" s="2" t="s">
        <v>147</v>
      </c>
      <c r="J3" s="2" t="s">
        <v>148</v>
      </c>
      <c r="K3" s="2" t="s">
        <v>149</v>
      </c>
      <c r="L3" s="2"/>
      <c r="M3" s="2"/>
      <c r="N3" s="2"/>
      <c r="O3" s="2" t="s">
        <v>150</v>
      </c>
      <c r="P3" s="2" t="s">
        <v>151</v>
      </c>
      <c r="Q3" s="2" t="s">
        <v>152</v>
      </c>
      <c r="R3" s="2"/>
      <c r="S3" s="2"/>
      <c r="T3" s="2"/>
      <c r="U3" s="2"/>
      <c r="V3" s="2"/>
      <c r="W3" s="2"/>
      <c r="X3" s="2"/>
      <c r="Y3" s="2"/>
      <c r="Z3" s="2"/>
      <c r="AA3" s="2" t="s">
        <v>142</v>
      </c>
      <c r="AB3" s="2" t="s">
        <v>153</v>
      </c>
      <c r="AC3" s="2" t="s">
        <v>2097</v>
      </c>
      <c r="AD3" s="2" t="s">
        <v>2390</v>
      </c>
      <c r="AE3" s="2" t="s">
        <v>196</v>
      </c>
      <c r="AF3" s="2" t="s">
        <v>1402</v>
      </c>
      <c r="AG3" s="2" t="s">
        <v>1493</v>
      </c>
      <c r="AH3" s="2" t="s">
        <v>1444</v>
      </c>
      <c r="AI3" s="2" t="s">
        <v>1864</v>
      </c>
      <c r="AJ3" s="2"/>
      <c r="AK3" s="2"/>
      <c r="AL3" s="2"/>
      <c r="AM3" s="2"/>
      <c r="AN3" s="2"/>
      <c r="AO3" s="2"/>
      <c r="AP3" s="2"/>
      <c r="AQ3" s="2"/>
      <c r="AR3" s="2"/>
      <c r="AS3" s="2"/>
      <c r="AT3" s="2"/>
      <c r="AU3" s="2"/>
      <c r="AV3" s="2"/>
      <c r="AW3" s="2" t="s">
        <v>155</v>
      </c>
      <c r="AX3" s="2" t="s">
        <v>156</v>
      </c>
      <c r="AY3" s="2" t="s">
        <v>157</v>
      </c>
      <c r="AZ3" s="2" t="s">
        <v>158</v>
      </c>
      <c r="BA3" s="2"/>
      <c r="BB3" s="2"/>
      <c r="BC3" s="2"/>
      <c r="BD3" s="2"/>
      <c r="BE3" s="2"/>
      <c r="BF3" s="2"/>
      <c r="BG3" s="2"/>
      <c r="BH3" s="35" t="s">
        <v>1392</v>
      </c>
      <c r="BI3" s="2" t="s">
        <v>159</v>
      </c>
      <c r="BJ3" s="2" t="s">
        <v>160</v>
      </c>
      <c r="BK3" s="2" t="s">
        <v>161</v>
      </c>
      <c r="BL3" s="2" t="s">
        <v>162</v>
      </c>
      <c r="BM3" s="2" t="s">
        <v>163</v>
      </c>
      <c r="BN3" s="2" t="s">
        <v>164</v>
      </c>
      <c r="BO3" s="2" t="s">
        <v>165</v>
      </c>
      <c r="BP3" s="2" t="s">
        <v>166</v>
      </c>
      <c r="BQ3" s="2" t="s">
        <v>167</v>
      </c>
      <c r="BR3" s="2" t="s">
        <v>168</v>
      </c>
      <c r="BS3" s="2" t="s">
        <v>169</v>
      </c>
      <c r="BT3" s="2"/>
      <c r="BU3" s="2"/>
      <c r="BV3" s="2" t="s">
        <v>134</v>
      </c>
      <c r="BW3" s="2" t="s">
        <v>170</v>
      </c>
      <c r="BX3" s="2" t="s">
        <v>171</v>
      </c>
      <c r="BY3" s="2" t="s">
        <v>172</v>
      </c>
      <c r="BZ3" s="2" t="s">
        <v>173</v>
      </c>
      <c r="CA3" s="2"/>
      <c r="CB3" s="2"/>
      <c r="CC3" s="2"/>
      <c r="CD3" s="2"/>
      <c r="CE3" s="2"/>
      <c r="CF3" s="2"/>
      <c r="CG3" s="2" t="s">
        <v>174</v>
      </c>
      <c r="CH3" s="2" t="s">
        <v>175</v>
      </c>
      <c r="CI3" s="2" t="s">
        <v>176</v>
      </c>
      <c r="CJ3" s="2" t="s">
        <v>177</v>
      </c>
      <c r="CK3" s="2" t="s">
        <v>178</v>
      </c>
      <c r="CL3" s="2" t="s">
        <v>179</v>
      </c>
      <c r="CM3" s="2" t="s">
        <v>180</v>
      </c>
      <c r="CN3" s="2" t="s">
        <v>181</v>
      </c>
      <c r="CO3" s="2" t="s">
        <v>182</v>
      </c>
      <c r="CP3" s="2" t="s">
        <v>183</v>
      </c>
      <c r="CQ3" s="2" t="s">
        <v>184</v>
      </c>
      <c r="CR3" s="2" t="s">
        <v>185</v>
      </c>
      <c r="CS3" s="2" t="s">
        <v>186</v>
      </c>
      <c r="CT3" s="2" t="s">
        <v>187</v>
      </c>
      <c r="CU3" s="2" t="s">
        <v>188</v>
      </c>
      <c r="CV3" s="2"/>
      <c r="CW3" s="2"/>
      <c r="CX3" s="2"/>
      <c r="CY3" s="2"/>
      <c r="CZ3" s="2"/>
      <c r="DA3" s="2"/>
      <c r="DB3" s="2"/>
      <c r="DC3" s="2"/>
      <c r="DD3" s="2"/>
      <c r="DE3" s="2"/>
      <c r="DF3" s="2"/>
      <c r="DG3" s="2"/>
      <c r="DH3" s="2"/>
      <c r="DI3" s="2"/>
      <c r="DJ3" s="2" t="s">
        <v>137</v>
      </c>
      <c r="DK3" s="2" t="s">
        <v>189</v>
      </c>
      <c r="DL3" s="2" t="s">
        <v>190</v>
      </c>
      <c r="DM3" s="2" t="s">
        <v>191</v>
      </c>
      <c r="DN3" s="2"/>
      <c r="DO3" s="2"/>
      <c r="DP3" s="2"/>
      <c r="DQ3" s="2" t="s">
        <v>192</v>
      </c>
      <c r="DR3" s="2"/>
      <c r="DS3" s="2"/>
      <c r="DT3" s="2"/>
      <c r="DU3" s="2"/>
      <c r="DV3" s="2"/>
    </row>
    <row r="4" spans="1:126" ht="63" x14ac:dyDescent="0.5">
      <c r="A4" s="2" t="s">
        <v>193</v>
      </c>
      <c r="B4" s="2"/>
      <c r="C4" s="2" t="s">
        <v>194</v>
      </c>
      <c r="D4" s="2" t="s">
        <v>195</v>
      </c>
      <c r="E4" s="2" t="s">
        <v>197</v>
      </c>
      <c r="F4" s="2" t="s">
        <v>198</v>
      </c>
      <c r="G4" s="2" t="s">
        <v>199</v>
      </c>
      <c r="H4" s="2" t="s">
        <v>200</v>
      </c>
      <c r="I4" s="2" t="s">
        <v>201</v>
      </c>
      <c r="J4" s="2" t="s">
        <v>202</v>
      </c>
      <c r="K4" s="2" t="s">
        <v>203</v>
      </c>
      <c r="L4" s="2" t="s">
        <v>204</v>
      </c>
      <c r="M4" s="2"/>
      <c r="N4" s="2"/>
      <c r="O4" s="2" t="s">
        <v>205</v>
      </c>
      <c r="P4" s="2" t="s">
        <v>206</v>
      </c>
      <c r="Q4" s="2" t="s">
        <v>207</v>
      </c>
      <c r="R4" s="2" t="s">
        <v>208</v>
      </c>
      <c r="S4" s="2" t="s">
        <v>209</v>
      </c>
      <c r="T4" s="2" t="s">
        <v>210</v>
      </c>
      <c r="U4" s="2" t="s">
        <v>211</v>
      </c>
      <c r="V4" s="2" t="s">
        <v>212</v>
      </c>
      <c r="W4" s="2" t="s">
        <v>213</v>
      </c>
      <c r="X4" s="2" t="s">
        <v>214</v>
      </c>
      <c r="Y4" s="2" t="s">
        <v>215</v>
      </c>
      <c r="Z4" s="2"/>
      <c r="AA4" s="2" t="s">
        <v>196</v>
      </c>
      <c r="AB4" s="2" t="s">
        <v>216</v>
      </c>
      <c r="AC4" s="2" t="s">
        <v>1976</v>
      </c>
      <c r="AD4" s="2" t="s">
        <v>2253</v>
      </c>
      <c r="AE4" s="2" t="s">
        <v>1844</v>
      </c>
      <c r="AF4" s="2" t="s">
        <v>1759</v>
      </c>
      <c r="AG4" s="2" t="s">
        <v>1763</v>
      </c>
      <c r="AH4" s="2" t="s">
        <v>1416</v>
      </c>
      <c r="AI4" s="2"/>
      <c r="AJ4" s="2"/>
      <c r="AK4" s="2"/>
      <c r="AL4" s="2"/>
      <c r="AM4" s="2"/>
      <c r="AN4" s="2"/>
      <c r="AO4" s="2"/>
      <c r="AP4" s="2"/>
      <c r="AQ4" s="2"/>
      <c r="AR4" s="2"/>
      <c r="AS4" s="2"/>
      <c r="AT4" s="2"/>
      <c r="AU4" s="2"/>
      <c r="AV4" s="2"/>
      <c r="AW4" s="2" t="s">
        <v>217</v>
      </c>
      <c r="AX4" s="2" t="s">
        <v>218</v>
      </c>
      <c r="AY4" s="2" t="s">
        <v>219</v>
      </c>
      <c r="AZ4" s="2" t="s">
        <v>220</v>
      </c>
      <c r="BA4" s="2" t="s">
        <v>221</v>
      </c>
      <c r="BB4" s="2"/>
      <c r="BC4" s="2"/>
      <c r="BD4" s="2"/>
      <c r="BE4" s="2"/>
      <c r="BF4" s="2"/>
      <c r="BG4" s="2"/>
      <c r="BH4" s="2"/>
      <c r="BI4" s="2" t="s">
        <v>222</v>
      </c>
      <c r="BJ4" s="2" t="s">
        <v>223</v>
      </c>
      <c r="BK4" s="2" t="s">
        <v>224</v>
      </c>
      <c r="BL4" s="2" t="s">
        <v>225</v>
      </c>
      <c r="BM4" s="2" t="s">
        <v>226</v>
      </c>
      <c r="BN4" s="2" t="s">
        <v>227</v>
      </c>
      <c r="BO4" s="2" t="s">
        <v>228</v>
      </c>
      <c r="BP4" s="2"/>
      <c r="BQ4" s="2"/>
      <c r="BR4" s="2"/>
      <c r="BS4" s="2"/>
      <c r="BT4" s="2"/>
      <c r="BU4" s="2"/>
      <c r="BV4" s="2" t="s">
        <v>134</v>
      </c>
      <c r="BW4" s="2" t="s">
        <v>229</v>
      </c>
      <c r="BX4" s="2" t="s">
        <v>230</v>
      </c>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t="s">
        <v>189</v>
      </c>
      <c r="DK4" s="2" t="s">
        <v>135</v>
      </c>
      <c r="DL4" s="2" t="s">
        <v>231</v>
      </c>
      <c r="DM4" s="2" t="s">
        <v>137</v>
      </c>
      <c r="DN4" s="2" t="s">
        <v>232</v>
      </c>
      <c r="DO4" s="2" t="s">
        <v>190</v>
      </c>
      <c r="DP4" s="2" t="s">
        <v>233</v>
      </c>
      <c r="DQ4" s="2" t="s">
        <v>234</v>
      </c>
      <c r="DR4" s="2"/>
      <c r="DS4" s="2"/>
      <c r="DT4" s="2"/>
      <c r="DU4" s="2"/>
      <c r="DV4" s="2"/>
    </row>
    <row r="5" spans="1:126" ht="126" x14ac:dyDescent="0.5">
      <c r="A5" s="2" t="s">
        <v>235</v>
      </c>
      <c r="B5" s="2"/>
      <c r="C5" s="2" t="s">
        <v>236</v>
      </c>
      <c r="D5" s="2" t="s">
        <v>197</v>
      </c>
      <c r="E5" s="2" t="s">
        <v>881</v>
      </c>
      <c r="F5" s="2" t="s">
        <v>195</v>
      </c>
      <c r="G5" s="2"/>
      <c r="H5" s="2"/>
      <c r="I5" s="2"/>
      <c r="J5" s="2"/>
      <c r="K5" s="2"/>
      <c r="L5" s="2"/>
      <c r="M5" s="2"/>
      <c r="N5" s="2"/>
      <c r="O5" s="2" t="s">
        <v>237</v>
      </c>
      <c r="P5" s="2" t="s">
        <v>238</v>
      </c>
      <c r="Q5" s="2" t="s">
        <v>239</v>
      </c>
      <c r="R5" s="2"/>
      <c r="S5" s="2"/>
      <c r="T5" s="2"/>
      <c r="U5" s="2"/>
      <c r="V5" s="2"/>
      <c r="W5" s="2"/>
      <c r="X5" s="2"/>
      <c r="Y5" s="2"/>
      <c r="Z5" s="2"/>
      <c r="AA5" s="2" t="s">
        <v>123</v>
      </c>
      <c r="AB5" s="2" t="s">
        <v>1599</v>
      </c>
      <c r="AC5" s="2" t="s">
        <v>1586</v>
      </c>
      <c r="AD5" s="2"/>
      <c r="AE5" s="2"/>
      <c r="AF5" s="2"/>
      <c r="AG5" s="2"/>
      <c r="AH5" s="2"/>
      <c r="AI5" s="2"/>
      <c r="AJ5" s="2"/>
      <c r="AK5" s="2"/>
      <c r="AL5" s="2"/>
      <c r="AM5" s="2"/>
      <c r="AN5" s="2"/>
      <c r="AO5" s="2"/>
      <c r="AP5" s="2"/>
      <c r="AQ5" s="2"/>
      <c r="AR5" s="2"/>
      <c r="AS5" s="2"/>
      <c r="AT5" s="2"/>
      <c r="AU5" s="2"/>
      <c r="AV5" s="2"/>
      <c r="AW5" s="2" t="s">
        <v>124</v>
      </c>
      <c r="AX5" s="2" t="s">
        <v>240</v>
      </c>
      <c r="AY5" s="2"/>
      <c r="AZ5" s="2"/>
      <c r="BA5" s="2"/>
      <c r="BB5" s="2"/>
      <c r="BC5" s="2"/>
      <c r="BD5" s="2"/>
      <c r="BE5" s="2"/>
      <c r="BF5" s="2"/>
      <c r="BG5" s="2"/>
      <c r="BH5" s="35" t="s">
        <v>1409</v>
      </c>
      <c r="BI5" s="2"/>
      <c r="BJ5" s="2"/>
      <c r="BK5" s="2"/>
      <c r="BL5" s="2"/>
      <c r="BM5" s="2"/>
      <c r="BN5" s="2"/>
      <c r="BO5" s="2"/>
      <c r="BP5" s="2"/>
      <c r="BQ5" s="2"/>
      <c r="BR5" s="2"/>
      <c r="BS5" s="2"/>
      <c r="BT5" s="2"/>
      <c r="BU5" s="2"/>
      <c r="BV5" s="2" t="s">
        <v>134</v>
      </c>
      <c r="BW5" s="2" t="s">
        <v>241</v>
      </c>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t="s">
        <v>189</v>
      </c>
      <c r="DK5" s="2" t="s">
        <v>232</v>
      </c>
      <c r="DL5" s="2" t="s">
        <v>233</v>
      </c>
      <c r="DM5" s="2"/>
      <c r="DN5" s="2"/>
      <c r="DO5" s="2"/>
      <c r="DP5" s="2"/>
      <c r="DQ5" s="2" t="s">
        <v>242</v>
      </c>
      <c r="DR5" s="2"/>
      <c r="DS5" s="2"/>
      <c r="DT5" s="2"/>
      <c r="DU5" s="2"/>
      <c r="DV5" s="2"/>
    </row>
    <row r="6" spans="1:126" ht="47.25" x14ac:dyDescent="0.5">
      <c r="A6" s="2" t="s">
        <v>243</v>
      </c>
      <c r="B6" s="2"/>
      <c r="C6" s="2" t="s">
        <v>244</v>
      </c>
      <c r="D6" s="2" t="s">
        <v>245</v>
      </c>
      <c r="E6" s="2" t="s">
        <v>247</v>
      </c>
      <c r="F6" s="2" t="s">
        <v>248</v>
      </c>
      <c r="G6" s="2"/>
      <c r="H6" s="2"/>
      <c r="I6" s="2"/>
      <c r="J6" s="2"/>
      <c r="K6" s="2"/>
      <c r="L6" s="2"/>
      <c r="M6" s="2"/>
      <c r="N6" s="2"/>
      <c r="O6" s="2" t="s">
        <v>249</v>
      </c>
      <c r="P6" s="2"/>
      <c r="Q6" s="2"/>
      <c r="R6" s="2"/>
      <c r="S6" s="2"/>
      <c r="T6" s="2"/>
      <c r="U6" s="2"/>
      <c r="V6" s="2"/>
      <c r="W6" s="2"/>
      <c r="X6" s="2"/>
      <c r="Y6" s="2"/>
      <c r="Z6" s="2"/>
      <c r="AA6" s="2" t="s">
        <v>246</v>
      </c>
      <c r="AB6" s="2" t="s">
        <v>1634</v>
      </c>
      <c r="AC6" s="2"/>
      <c r="AD6" s="2"/>
      <c r="AE6" s="2"/>
      <c r="AF6" s="2"/>
      <c r="AG6" s="2"/>
      <c r="AH6" s="2"/>
      <c r="AI6" s="2"/>
      <c r="AJ6" s="2"/>
      <c r="AK6" s="2"/>
      <c r="AL6" s="2"/>
      <c r="AM6" s="2"/>
      <c r="AN6" s="2"/>
      <c r="AO6" s="2"/>
      <c r="AP6" s="2"/>
      <c r="AQ6" s="2"/>
      <c r="AR6" s="2"/>
      <c r="AS6" s="2"/>
      <c r="AT6" s="2"/>
      <c r="AU6" s="2"/>
      <c r="AV6" s="2"/>
      <c r="AW6" s="2" t="s">
        <v>124</v>
      </c>
      <c r="AX6" s="2" t="s">
        <v>240</v>
      </c>
      <c r="AY6" s="2"/>
      <c r="AZ6" s="2"/>
      <c r="BA6" s="2"/>
      <c r="BB6" s="2"/>
      <c r="BC6" s="2"/>
      <c r="BD6" s="2"/>
      <c r="BE6" s="2"/>
      <c r="BF6" s="2"/>
      <c r="BG6" s="2"/>
      <c r="BH6" s="35" t="s">
        <v>2473</v>
      </c>
      <c r="BI6" s="2" t="s">
        <v>250</v>
      </c>
      <c r="BJ6" s="2" t="s">
        <v>251</v>
      </c>
      <c r="BK6" s="2" t="s">
        <v>252</v>
      </c>
      <c r="BL6" s="2" t="s">
        <v>253</v>
      </c>
      <c r="BM6" s="2" t="s">
        <v>254</v>
      </c>
      <c r="BN6" s="2"/>
      <c r="BO6" s="2"/>
      <c r="BP6" s="2"/>
      <c r="BQ6" s="2"/>
      <c r="BR6" s="2"/>
      <c r="BS6" s="2"/>
      <c r="BT6" s="2"/>
      <c r="BU6" s="2"/>
      <c r="BV6" s="2" t="s">
        <v>255</v>
      </c>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t="s">
        <v>189</v>
      </c>
      <c r="DK6" s="2" t="s">
        <v>190</v>
      </c>
      <c r="DL6" s="2"/>
      <c r="DM6" s="2"/>
      <c r="DN6" s="2"/>
      <c r="DO6" s="2"/>
      <c r="DP6" s="2"/>
      <c r="DQ6" s="2" t="s">
        <v>256</v>
      </c>
      <c r="DR6" s="2"/>
      <c r="DS6" s="2"/>
      <c r="DT6" s="2"/>
      <c r="DU6" s="2"/>
      <c r="DV6" s="2"/>
    </row>
    <row r="7" spans="1:126" ht="31.5" x14ac:dyDescent="0.5">
      <c r="A7" s="2" t="s">
        <v>257</v>
      </c>
      <c r="B7" s="2"/>
      <c r="C7" s="2" t="s">
        <v>258</v>
      </c>
      <c r="D7" s="2" t="s">
        <v>259</v>
      </c>
      <c r="E7" s="2" t="s">
        <v>261</v>
      </c>
      <c r="F7" s="2"/>
      <c r="G7" s="2">
        <v>0</v>
      </c>
      <c r="H7" s="2">
        <v>0</v>
      </c>
      <c r="I7" s="2">
        <v>0</v>
      </c>
      <c r="J7" s="2">
        <v>0</v>
      </c>
      <c r="K7" s="2">
        <v>0</v>
      </c>
      <c r="L7" s="2">
        <v>0</v>
      </c>
      <c r="M7" s="2">
        <v>0</v>
      </c>
      <c r="N7" s="2">
        <v>0</v>
      </c>
      <c r="O7" s="2" t="s">
        <v>262</v>
      </c>
      <c r="P7" s="2"/>
      <c r="Q7" s="2"/>
      <c r="R7" s="2"/>
      <c r="S7" s="2"/>
      <c r="T7" s="2"/>
      <c r="U7" s="2"/>
      <c r="V7" s="2"/>
      <c r="W7" s="2"/>
      <c r="X7" s="2"/>
      <c r="Y7" s="2"/>
      <c r="Z7" s="2"/>
      <c r="AA7" s="2" t="s">
        <v>260</v>
      </c>
      <c r="AB7" s="2" t="s">
        <v>196</v>
      </c>
      <c r="AC7" s="2" t="s">
        <v>2024</v>
      </c>
      <c r="AD7" s="2" t="s">
        <v>1684</v>
      </c>
      <c r="AE7" s="2" t="s">
        <v>1863</v>
      </c>
      <c r="AF7" s="2"/>
      <c r="AG7" s="2"/>
      <c r="AH7" s="2"/>
      <c r="AI7" s="2"/>
      <c r="AJ7" s="2"/>
      <c r="AK7" s="2"/>
      <c r="AL7" s="2"/>
      <c r="AM7" s="2"/>
      <c r="AN7" s="2"/>
      <c r="AO7" s="2"/>
      <c r="AP7" s="2"/>
      <c r="AQ7" s="2"/>
      <c r="AR7" s="2"/>
      <c r="AS7" s="2"/>
      <c r="AT7" s="2"/>
      <c r="AU7" s="2"/>
      <c r="AV7" s="2"/>
      <c r="AW7" s="2" t="s">
        <v>219</v>
      </c>
      <c r="AX7" s="2" t="s">
        <v>240</v>
      </c>
      <c r="AY7" s="2"/>
      <c r="AZ7" s="2"/>
      <c r="BA7" s="2"/>
      <c r="BB7" s="2"/>
      <c r="BC7" s="2"/>
      <c r="BD7" s="2"/>
      <c r="BE7" s="2"/>
      <c r="BF7" s="2"/>
      <c r="BG7" s="2"/>
      <c r="BH7" s="2"/>
      <c r="BI7" s="2" t="s">
        <v>263</v>
      </c>
      <c r="BJ7" s="2" t="s">
        <v>264</v>
      </c>
      <c r="BK7" s="2" t="s">
        <v>265</v>
      </c>
      <c r="BL7" s="2" t="s">
        <v>266</v>
      </c>
      <c r="BM7" s="2"/>
      <c r="BN7" s="2"/>
      <c r="BO7" s="2"/>
      <c r="BP7" s="2"/>
      <c r="BQ7" s="2"/>
      <c r="BR7" s="2"/>
      <c r="BS7" s="2"/>
      <c r="BT7" s="2"/>
      <c r="BU7" s="2"/>
      <c r="BV7" s="2" t="s">
        <v>267</v>
      </c>
      <c r="BW7" s="2" t="s">
        <v>134</v>
      </c>
      <c r="BX7" s="2"/>
      <c r="BY7" s="2"/>
      <c r="BZ7" s="2"/>
      <c r="CA7" s="2"/>
      <c r="CB7" s="2"/>
      <c r="CC7" s="2"/>
      <c r="CD7" s="2"/>
      <c r="CE7" s="2"/>
      <c r="CF7" s="2"/>
      <c r="CG7" s="2" t="s">
        <v>268</v>
      </c>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t="s">
        <v>189</v>
      </c>
      <c r="DK7" s="2" t="s">
        <v>232</v>
      </c>
      <c r="DL7" s="2"/>
      <c r="DM7" s="2"/>
      <c r="DN7" s="2"/>
      <c r="DO7" s="2"/>
      <c r="DP7" s="2"/>
      <c r="DQ7" s="2" t="s">
        <v>269</v>
      </c>
      <c r="DR7" s="2"/>
      <c r="DS7" s="2"/>
      <c r="DT7" s="2"/>
      <c r="DU7" s="2"/>
      <c r="DV7" s="2"/>
    </row>
    <row r="8" spans="1:126" ht="47.25" x14ac:dyDescent="0.5">
      <c r="A8" s="2" t="s">
        <v>270</v>
      </c>
      <c r="B8" s="2"/>
      <c r="C8" s="2" t="s">
        <v>271</v>
      </c>
      <c r="D8" s="2" t="s">
        <v>199</v>
      </c>
      <c r="E8" s="2" t="s">
        <v>144</v>
      </c>
      <c r="F8" s="2" t="s">
        <v>272</v>
      </c>
      <c r="G8" s="2" t="s">
        <v>141</v>
      </c>
      <c r="H8" s="2" t="s">
        <v>273</v>
      </c>
      <c r="I8" s="2" t="s">
        <v>247</v>
      </c>
      <c r="J8" s="2"/>
      <c r="K8" s="2"/>
      <c r="L8" s="2"/>
      <c r="M8" s="2"/>
      <c r="N8" s="2"/>
      <c r="O8" s="2" t="s">
        <v>274</v>
      </c>
      <c r="P8" s="2" t="s">
        <v>275</v>
      </c>
      <c r="Q8" s="2" t="s">
        <v>276</v>
      </c>
      <c r="R8" s="2" t="s">
        <v>277</v>
      </c>
      <c r="S8" s="2" t="s">
        <v>278</v>
      </c>
      <c r="T8" s="2" t="s">
        <v>279</v>
      </c>
      <c r="U8" s="2" t="s">
        <v>280</v>
      </c>
      <c r="V8" s="2" t="s">
        <v>281</v>
      </c>
      <c r="W8" s="2" t="s">
        <v>282</v>
      </c>
      <c r="X8" s="2" t="s">
        <v>283</v>
      </c>
      <c r="Y8" s="2" t="s">
        <v>284</v>
      </c>
      <c r="Z8" s="2" t="s">
        <v>285</v>
      </c>
      <c r="AA8" s="2" t="s">
        <v>260</v>
      </c>
      <c r="AB8" s="2" t="s">
        <v>1861</v>
      </c>
      <c r="AC8" s="2" t="s">
        <v>1450</v>
      </c>
      <c r="AD8" s="2" t="s">
        <v>1821</v>
      </c>
      <c r="AE8" s="2" t="s">
        <v>1456</v>
      </c>
      <c r="AF8" s="2" t="s">
        <v>1506</v>
      </c>
      <c r="AG8" s="2"/>
      <c r="AH8" s="2"/>
      <c r="AI8" s="2"/>
      <c r="AJ8" s="2"/>
      <c r="AK8" s="2"/>
      <c r="AL8" s="2"/>
      <c r="AM8" s="2"/>
      <c r="AN8" s="2"/>
      <c r="AO8" s="2"/>
      <c r="AP8" s="2"/>
      <c r="AQ8" s="2"/>
      <c r="AR8" s="2"/>
      <c r="AS8" s="2"/>
      <c r="AT8" s="2"/>
      <c r="AU8" s="2"/>
      <c r="AV8" s="2"/>
      <c r="AW8" s="2" t="s">
        <v>219</v>
      </c>
      <c r="AX8" s="2" t="s">
        <v>286</v>
      </c>
      <c r="AY8" s="2" t="s">
        <v>287</v>
      </c>
      <c r="AZ8" s="2" t="s">
        <v>288</v>
      </c>
      <c r="BA8" s="2" t="s">
        <v>289</v>
      </c>
      <c r="BB8" s="2" t="s">
        <v>290</v>
      </c>
      <c r="BC8" s="2"/>
      <c r="BD8" s="2"/>
      <c r="BE8" s="2"/>
      <c r="BF8" s="2"/>
      <c r="BG8" s="2"/>
      <c r="BH8" s="2"/>
      <c r="BI8" s="2" t="s">
        <v>291</v>
      </c>
      <c r="BJ8" s="2" t="s">
        <v>292</v>
      </c>
      <c r="BK8" s="2" t="s">
        <v>293</v>
      </c>
      <c r="BL8" s="2" t="s">
        <v>294</v>
      </c>
      <c r="BM8" s="2" t="s">
        <v>295</v>
      </c>
      <c r="BN8" s="2" t="s">
        <v>296</v>
      </c>
      <c r="BO8" s="2" t="s">
        <v>297</v>
      </c>
      <c r="BP8" s="2" t="s">
        <v>298</v>
      </c>
      <c r="BQ8" s="2" t="s">
        <v>299</v>
      </c>
      <c r="BR8" s="2" t="s">
        <v>300</v>
      </c>
      <c r="BS8" s="2"/>
      <c r="BT8" s="2"/>
      <c r="BU8" s="2"/>
      <c r="BV8" s="2" t="s">
        <v>170</v>
      </c>
      <c r="BW8" s="2" t="s">
        <v>173</v>
      </c>
      <c r="BX8" s="2" t="s">
        <v>301</v>
      </c>
      <c r="BY8" s="2" t="s">
        <v>302</v>
      </c>
      <c r="BZ8" s="2"/>
      <c r="CA8" s="2"/>
      <c r="CB8" s="2"/>
      <c r="CC8" s="2"/>
      <c r="CD8" s="2"/>
      <c r="CE8" s="2"/>
      <c r="CF8" s="2"/>
      <c r="CG8" s="2" t="s">
        <v>303</v>
      </c>
      <c r="CH8" s="2" t="s">
        <v>304</v>
      </c>
      <c r="CI8" s="2" t="s">
        <v>305</v>
      </c>
      <c r="CJ8" s="2" t="s">
        <v>306</v>
      </c>
      <c r="CK8" s="2" t="s">
        <v>307</v>
      </c>
      <c r="CL8" s="2" t="s">
        <v>308</v>
      </c>
      <c r="CM8" s="2" t="s">
        <v>309</v>
      </c>
      <c r="CN8" s="2"/>
      <c r="CO8" s="2"/>
      <c r="CP8" s="2"/>
      <c r="CQ8" s="2"/>
      <c r="CR8" s="2"/>
      <c r="CS8" s="2"/>
      <c r="CT8" s="2"/>
      <c r="CU8" s="2"/>
      <c r="CV8" s="2"/>
      <c r="CW8" s="2"/>
      <c r="CX8" s="2"/>
      <c r="CY8" s="2"/>
      <c r="CZ8" s="2"/>
      <c r="DA8" s="2"/>
      <c r="DB8" s="2"/>
      <c r="DC8" s="2"/>
      <c r="DD8" s="2"/>
      <c r="DE8" s="2"/>
      <c r="DF8" s="2"/>
      <c r="DG8" s="2"/>
      <c r="DH8" s="2"/>
      <c r="DI8" s="2"/>
      <c r="DJ8" s="2" t="s">
        <v>135</v>
      </c>
      <c r="DK8" s="2" t="s">
        <v>136</v>
      </c>
      <c r="DL8" s="2" t="s">
        <v>137</v>
      </c>
      <c r="DM8" s="2" t="s">
        <v>191</v>
      </c>
      <c r="DN8" s="2"/>
      <c r="DO8" s="2"/>
      <c r="DP8" s="2"/>
      <c r="DQ8" s="2" t="s">
        <v>310</v>
      </c>
      <c r="DR8" s="2"/>
      <c r="DS8" s="2"/>
      <c r="DT8" s="2"/>
      <c r="DU8" s="2"/>
      <c r="DV8" s="2"/>
    </row>
    <row r="9" spans="1:126" s="4" customFormat="1" ht="63" x14ac:dyDescent="0.5">
      <c r="A9" s="2" t="s">
        <v>311</v>
      </c>
      <c r="B9" s="2"/>
      <c r="C9" s="2" t="s">
        <v>312</v>
      </c>
      <c r="D9" s="2" t="s">
        <v>144</v>
      </c>
      <c r="E9" s="2" t="s">
        <v>314</v>
      </c>
      <c r="F9" s="2"/>
      <c r="G9" s="2"/>
      <c r="H9" s="2"/>
      <c r="I9" s="2"/>
      <c r="J9" s="2"/>
      <c r="K9" s="2"/>
      <c r="L9" s="2"/>
      <c r="M9" s="2"/>
      <c r="N9" s="2"/>
      <c r="O9" s="2" t="s">
        <v>315</v>
      </c>
      <c r="P9" s="2" t="s">
        <v>316</v>
      </c>
      <c r="Q9" s="2" t="s">
        <v>317</v>
      </c>
      <c r="R9" s="4" t="s">
        <v>318</v>
      </c>
      <c r="S9" s="2" t="s">
        <v>319</v>
      </c>
      <c r="T9" s="2" t="s">
        <v>320</v>
      </c>
      <c r="U9" s="4" t="s">
        <v>321</v>
      </c>
      <c r="V9" s="2" t="s">
        <v>322</v>
      </c>
      <c r="W9" s="2" t="s">
        <v>323</v>
      </c>
      <c r="X9" s="2" t="s">
        <v>207</v>
      </c>
      <c r="Y9" s="2"/>
      <c r="Z9" s="2"/>
      <c r="AA9" s="2" t="s">
        <v>313</v>
      </c>
      <c r="AB9" s="2" t="s">
        <v>2032</v>
      </c>
      <c r="AC9" s="2" t="s">
        <v>2265</v>
      </c>
      <c r="AD9" s="32" t="s">
        <v>2228</v>
      </c>
      <c r="AE9" s="2" t="s">
        <v>1547</v>
      </c>
      <c r="AF9" s="2"/>
      <c r="AG9" s="2"/>
      <c r="AH9" s="2"/>
      <c r="AI9" s="2"/>
      <c r="AJ9" s="2"/>
      <c r="AK9" s="2"/>
      <c r="AL9" s="2"/>
      <c r="AM9" s="2"/>
      <c r="AN9" s="2"/>
      <c r="AO9" s="2"/>
      <c r="AP9" s="2"/>
      <c r="AQ9" s="2"/>
      <c r="AR9" s="2"/>
      <c r="AS9" s="2"/>
      <c r="AT9" s="2"/>
      <c r="AU9" s="2"/>
      <c r="AV9" s="2"/>
      <c r="AW9" s="2" t="s">
        <v>156</v>
      </c>
      <c r="AX9" s="2" t="s">
        <v>287</v>
      </c>
      <c r="AY9" s="2" t="s">
        <v>157</v>
      </c>
      <c r="AZ9" s="2"/>
      <c r="BA9" s="2"/>
      <c r="BB9" s="2"/>
      <c r="BC9" s="2"/>
      <c r="BD9" s="2"/>
      <c r="BE9" s="2"/>
      <c r="BF9" s="2"/>
      <c r="BG9" s="2"/>
      <c r="BH9" s="35" t="s">
        <v>1485</v>
      </c>
      <c r="BI9" s="2" t="s">
        <v>324</v>
      </c>
      <c r="BJ9" s="2" t="s">
        <v>292</v>
      </c>
      <c r="BK9" s="2" t="s">
        <v>325</v>
      </c>
      <c r="BL9" s="2" t="s">
        <v>326</v>
      </c>
      <c r="BM9" s="2" t="s">
        <v>327</v>
      </c>
      <c r="BN9" s="2"/>
      <c r="BO9" s="2"/>
      <c r="BP9" s="2"/>
      <c r="BQ9" s="2"/>
      <c r="BR9" s="2"/>
      <c r="BS9" s="2"/>
      <c r="BT9" s="2"/>
      <c r="BU9" s="2"/>
      <c r="BV9" s="2" t="s">
        <v>170</v>
      </c>
      <c r="BW9" s="2"/>
      <c r="BX9" s="2"/>
      <c r="BY9" s="2"/>
      <c r="BZ9" s="2"/>
      <c r="CA9" s="2"/>
      <c r="CB9" s="2"/>
      <c r="CC9" s="2"/>
      <c r="CD9" s="2"/>
      <c r="CE9" s="2"/>
      <c r="CF9" s="2"/>
      <c r="CG9" s="2"/>
      <c r="CH9" s="2"/>
      <c r="CI9" s="2"/>
      <c r="CJ9" s="2"/>
      <c r="CK9" s="2"/>
      <c r="CL9" s="2"/>
      <c r="CM9" s="2"/>
      <c r="CN9" s="2"/>
      <c r="CO9" s="2"/>
      <c r="CP9" s="2"/>
      <c r="CQ9" s="2"/>
      <c r="CR9" s="2"/>
      <c r="CS9" s="2"/>
      <c r="CT9" s="2"/>
      <c r="CU9" s="2"/>
      <c r="CV9" s="2"/>
      <c r="CW9" s="2"/>
      <c r="CX9" s="2"/>
      <c r="CY9" s="2"/>
      <c r="CZ9" s="2"/>
      <c r="DA9" s="2"/>
      <c r="DB9" s="2"/>
      <c r="DC9" s="2"/>
      <c r="DD9" s="2"/>
      <c r="DE9" s="2"/>
      <c r="DF9" s="2"/>
      <c r="DG9" s="2"/>
      <c r="DH9" s="2"/>
      <c r="DI9" s="2"/>
      <c r="DJ9" s="2" t="s">
        <v>135</v>
      </c>
      <c r="DK9" s="2" t="s">
        <v>136</v>
      </c>
      <c r="DL9" s="2" t="s">
        <v>190</v>
      </c>
      <c r="DM9" s="2"/>
      <c r="DN9" s="2"/>
      <c r="DO9" s="2"/>
      <c r="DP9" s="2"/>
      <c r="DQ9" s="2" t="s">
        <v>328</v>
      </c>
      <c r="DR9" s="2"/>
      <c r="DS9" s="2"/>
      <c r="DT9" s="2"/>
      <c r="DU9" s="2"/>
      <c r="DV9" s="2"/>
    </row>
    <row r="10" spans="1:126" ht="47.25" x14ac:dyDescent="0.5">
      <c r="A10" s="2" t="s">
        <v>329</v>
      </c>
      <c r="B10" s="2"/>
      <c r="C10" s="2" t="s">
        <v>330</v>
      </c>
      <c r="D10" s="2" t="s">
        <v>195</v>
      </c>
      <c r="E10" s="2" t="s">
        <v>122</v>
      </c>
      <c r="F10" s="2" t="s">
        <v>141</v>
      </c>
      <c r="G10" s="2"/>
      <c r="H10" s="2"/>
      <c r="I10" s="2"/>
      <c r="J10" s="2"/>
      <c r="K10" s="2"/>
      <c r="L10" s="2"/>
      <c r="M10" s="2"/>
      <c r="N10" s="2"/>
      <c r="O10" s="2" t="s">
        <v>775</v>
      </c>
      <c r="P10" s="2" t="s">
        <v>332</v>
      </c>
      <c r="Q10" s="2" t="s">
        <v>333</v>
      </c>
      <c r="R10" s="2"/>
      <c r="S10" s="2"/>
      <c r="T10" s="2"/>
      <c r="U10" s="2"/>
      <c r="V10" s="2"/>
      <c r="W10" s="2"/>
      <c r="X10" s="2"/>
      <c r="Y10" s="2"/>
      <c r="Z10" s="2"/>
      <c r="AA10" s="2" t="s">
        <v>331</v>
      </c>
      <c r="AB10" s="2" t="s">
        <v>196</v>
      </c>
      <c r="AC10" s="2" t="s">
        <v>2055</v>
      </c>
      <c r="AD10" s="2" t="s">
        <v>1437</v>
      </c>
      <c r="AE10" s="2" t="s">
        <v>1609</v>
      </c>
      <c r="AF10" s="2" t="s">
        <v>2390</v>
      </c>
      <c r="AG10" s="2" t="s">
        <v>1895</v>
      </c>
      <c r="AH10" s="2"/>
      <c r="AI10" s="2"/>
      <c r="AJ10" s="2"/>
      <c r="AK10" s="2"/>
      <c r="AL10" s="2"/>
      <c r="AM10" s="2"/>
      <c r="AN10" s="2"/>
      <c r="AO10" s="2"/>
      <c r="AP10" s="2"/>
      <c r="AQ10" s="2"/>
      <c r="AR10" s="2"/>
      <c r="AS10" s="2"/>
      <c r="AT10" s="2"/>
      <c r="AU10" s="2"/>
      <c r="AV10" s="2"/>
      <c r="AW10" s="2" t="s">
        <v>219</v>
      </c>
      <c r="AX10" s="2" t="s">
        <v>287</v>
      </c>
      <c r="AY10" s="2" t="s">
        <v>156</v>
      </c>
      <c r="AZ10" s="2" t="s">
        <v>334</v>
      </c>
      <c r="BA10" s="2"/>
      <c r="BB10" s="2"/>
      <c r="BC10" s="2"/>
      <c r="BD10" s="2"/>
      <c r="BE10" s="2"/>
      <c r="BF10" s="2"/>
      <c r="BG10" s="2"/>
      <c r="BH10" s="2"/>
      <c r="BI10" s="2" t="s">
        <v>335</v>
      </c>
      <c r="BJ10" s="2" t="s">
        <v>336</v>
      </c>
      <c r="BK10" s="2" t="s">
        <v>337</v>
      </c>
      <c r="BL10" s="2" t="s">
        <v>338</v>
      </c>
      <c r="BM10" s="2" t="s">
        <v>339</v>
      </c>
      <c r="BN10" s="2" t="s">
        <v>340</v>
      </c>
      <c r="BO10" s="2" t="s">
        <v>169</v>
      </c>
      <c r="BP10" s="2"/>
      <c r="BQ10" s="2"/>
      <c r="BR10" s="2"/>
      <c r="BS10" s="2"/>
      <c r="BT10" s="2"/>
      <c r="BU10" s="2"/>
      <c r="BV10" s="2" t="s">
        <v>134</v>
      </c>
      <c r="BW10" s="2" t="s">
        <v>341</v>
      </c>
      <c r="BX10" s="2"/>
      <c r="BY10" s="2"/>
      <c r="BZ10" s="2"/>
      <c r="CA10" s="2"/>
      <c r="CB10" s="2"/>
      <c r="CC10" s="2"/>
      <c r="CD10" s="2"/>
      <c r="CE10" s="2"/>
      <c r="CF10" s="2" t="s">
        <v>342</v>
      </c>
      <c r="CG10" s="2" t="s">
        <v>343</v>
      </c>
      <c r="CH10" s="2"/>
      <c r="CI10" s="2"/>
      <c r="CJ10" s="2"/>
      <c r="CK10" s="2"/>
      <c r="CL10" s="2"/>
      <c r="CM10" s="2"/>
      <c r="CN10" s="2"/>
      <c r="CO10" s="2"/>
      <c r="CP10" s="2"/>
      <c r="CQ10" s="2"/>
      <c r="CR10" s="2"/>
      <c r="CS10" s="2"/>
      <c r="CT10" s="2"/>
      <c r="CU10" s="2"/>
      <c r="CV10" s="2"/>
      <c r="CW10" s="2"/>
      <c r="CX10" s="2"/>
      <c r="CY10" s="2"/>
      <c r="CZ10" s="2"/>
      <c r="DA10" s="2"/>
      <c r="DB10" s="2"/>
      <c r="DC10" s="2"/>
      <c r="DD10" s="2"/>
      <c r="DE10" s="2"/>
      <c r="DF10" s="2"/>
      <c r="DG10" s="2"/>
      <c r="DH10" s="2"/>
      <c r="DI10" s="2"/>
      <c r="DJ10" s="2" t="s">
        <v>190</v>
      </c>
      <c r="DK10" s="2" t="s">
        <v>135</v>
      </c>
      <c r="DL10" s="2" t="s">
        <v>231</v>
      </c>
      <c r="DM10" s="2" t="s">
        <v>232</v>
      </c>
      <c r="DN10" s="2" t="s">
        <v>191</v>
      </c>
      <c r="DO10" s="2"/>
      <c r="DP10" s="2"/>
      <c r="DQ10" s="2" t="s">
        <v>344</v>
      </c>
      <c r="DR10" s="2"/>
      <c r="DS10" s="2"/>
      <c r="DT10" s="2"/>
      <c r="DU10" s="2"/>
      <c r="DV10" s="2"/>
    </row>
    <row r="11" spans="1:126" ht="31.5" x14ac:dyDescent="0.5">
      <c r="A11" s="2" t="s">
        <v>345</v>
      </c>
      <c r="B11" s="2"/>
      <c r="C11" s="2" t="s">
        <v>346</v>
      </c>
      <c r="D11" s="2" t="s">
        <v>347</v>
      </c>
      <c r="E11" s="2" t="s">
        <v>349</v>
      </c>
      <c r="F11" s="2" t="s">
        <v>350</v>
      </c>
      <c r="G11" s="2" t="s">
        <v>351</v>
      </c>
      <c r="H11" s="2"/>
      <c r="I11" s="2"/>
      <c r="J11" s="2"/>
      <c r="K11" s="2"/>
      <c r="L11" s="2"/>
      <c r="M11" s="2"/>
      <c r="N11" s="2"/>
      <c r="O11" s="2" t="s">
        <v>352</v>
      </c>
      <c r="P11" s="2" t="s">
        <v>353</v>
      </c>
      <c r="Q11" s="2"/>
      <c r="R11" s="2"/>
      <c r="S11" s="2"/>
      <c r="T11" s="2"/>
      <c r="U11" s="2"/>
      <c r="V11" s="2"/>
      <c r="W11" s="2"/>
      <c r="X11" s="2"/>
      <c r="Y11" s="2"/>
      <c r="Z11" s="2"/>
      <c r="AA11" s="2" t="s">
        <v>348</v>
      </c>
      <c r="AB11" s="2"/>
      <c r="AC11" s="2"/>
      <c r="AD11" s="2"/>
      <c r="AE11" s="2"/>
      <c r="AF11" s="2"/>
      <c r="AG11" s="2"/>
      <c r="AH11" s="2"/>
      <c r="AI11" s="2"/>
      <c r="AJ11" s="2"/>
      <c r="AK11" s="2"/>
      <c r="AL11" s="2"/>
      <c r="AM11" s="2"/>
      <c r="AN11" s="2"/>
      <c r="AO11" s="2"/>
      <c r="AP11" s="2"/>
      <c r="AQ11" s="2"/>
      <c r="AR11" s="2"/>
      <c r="AS11" s="2"/>
      <c r="AT11" s="2"/>
      <c r="AU11" s="2"/>
      <c r="AV11" s="2"/>
      <c r="AW11" s="2" t="s">
        <v>157</v>
      </c>
      <c r="AX11" s="2"/>
      <c r="AY11" s="2"/>
      <c r="AZ11" s="2"/>
      <c r="BA11" s="2"/>
      <c r="BB11" s="2"/>
      <c r="BC11" s="2"/>
      <c r="BD11" s="2"/>
      <c r="BE11" s="2"/>
      <c r="BF11" s="2"/>
      <c r="BG11" s="2"/>
      <c r="BH11" s="2"/>
      <c r="BI11" s="2"/>
      <c r="BJ11" s="2"/>
      <c r="BK11" s="2"/>
      <c r="BL11" s="2"/>
      <c r="BM11" s="2"/>
      <c r="BN11" s="2"/>
      <c r="BO11" s="2"/>
      <c r="BP11" s="2"/>
      <c r="BQ11" s="2"/>
      <c r="BR11" s="2"/>
      <c r="BS11" s="2"/>
      <c r="BT11" s="2"/>
      <c r="BU11" s="2"/>
      <c r="BV11" s="2" t="s">
        <v>241</v>
      </c>
      <c r="BW11" s="2" t="s">
        <v>354</v>
      </c>
      <c r="BX11" s="2" t="s">
        <v>355</v>
      </c>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t="s">
        <v>356</v>
      </c>
      <c r="DR11" s="2" t="s">
        <v>357</v>
      </c>
      <c r="DS11" s="2"/>
      <c r="DT11" s="2"/>
      <c r="DU11" s="2"/>
      <c r="DV11" s="2"/>
    </row>
    <row r="12" spans="1:126" ht="31.5" x14ac:dyDescent="0.5">
      <c r="A12" s="2" t="s">
        <v>358</v>
      </c>
      <c r="B12" s="2"/>
      <c r="C12" s="2" t="s">
        <v>359</v>
      </c>
      <c r="D12" s="2" t="s">
        <v>360</v>
      </c>
      <c r="E12" s="2" t="s">
        <v>141</v>
      </c>
      <c r="F12" s="2" t="s">
        <v>362</v>
      </c>
      <c r="G12" s="2"/>
      <c r="H12" s="2"/>
      <c r="I12" s="2"/>
      <c r="J12" s="2"/>
      <c r="K12" s="2"/>
      <c r="L12" s="2"/>
      <c r="M12" s="2"/>
      <c r="N12" s="2"/>
      <c r="O12" s="2" t="s">
        <v>363</v>
      </c>
      <c r="P12" s="2"/>
      <c r="Q12" s="2"/>
      <c r="R12" s="2"/>
      <c r="S12" s="2"/>
      <c r="T12" s="2"/>
      <c r="U12" s="2"/>
      <c r="V12" s="2"/>
      <c r="W12" s="2"/>
      <c r="X12" s="2"/>
      <c r="Y12" s="2"/>
      <c r="Z12" s="2"/>
      <c r="AA12" s="2" t="s">
        <v>361</v>
      </c>
      <c r="AB12" s="2" t="s">
        <v>1709</v>
      </c>
      <c r="AC12" s="2" t="s">
        <v>2037</v>
      </c>
      <c r="AD12" s="2" t="s">
        <v>2460</v>
      </c>
      <c r="AE12" s="2"/>
      <c r="AF12" s="2"/>
      <c r="AG12" s="2"/>
      <c r="AH12" s="2"/>
      <c r="AI12" s="2"/>
      <c r="AJ12" s="2"/>
      <c r="AK12" s="2"/>
      <c r="AL12" s="2"/>
      <c r="AM12" s="2"/>
      <c r="AN12" s="2"/>
      <c r="AO12" s="2"/>
      <c r="AP12" s="2"/>
      <c r="AQ12" s="2"/>
      <c r="AR12" s="2"/>
      <c r="AS12" s="2"/>
      <c r="AT12" s="2"/>
      <c r="AU12" s="2"/>
      <c r="AV12" s="2"/>
      <c r="AW12" s="2" t="s">
        <v>217</v>
      </c>
      <c r="AX12" s="2" t="s">
        <v>364</v>
      </c>
      <c r="AY12" s="2" t="s">
        <v>156</v>
      </c>
      <c r="AZ12" s="2"/>
      <c r="BA12" s="2"/>
      <c r="BB12" s="2"/>
      <c r="BC12" s="2"/>
      <c r="BD12" s="2"/>
      <c r="BE12" s="2"/>
      <c r="BF12" s="2"/>
      <c r="BG12" s="2"/>
      <c r="BH12" s="2"/>
      <c r="BI12" s="2" t="s">
        <v>365</v>
      </c>
      <c r="BJ12" s="2" t="s">
        <v>366</v>
      </c>
      <c r="BK12" s="2" t="s">
        <v>367</v>
      </c>
      <c r="BL12" s="2" t="s">
        <v>368</v>
      </c>
      <c r="BM12" s="2" t="s">
        <v>369</v>
      </c>
      <c r="BN12" s="2" t="s">
        <v>370</v>
      </c>
      <c r="BO12" s="2" t="s">
        <v>371</v>
      </c>
      <c r="BP12" s="2"/>
      <c r="BQ12" s="2"/>
      <c r="BR12" s="2"/>
      <c r="BS12" s="2"/>
      <c r="BT12" s="2"/>
      <c r="BU12" s="2"/>
      <c r="BV12" s="2" t="s">
        <v>372</v>
      </c>
      <c r="BW12" s="2"/>
      <c r="BX12" s="2"/>
      <c r="BY12" s="2"/>
      <c r="BZ12" s="2"/>
      <c r="CA12" s="2"/>
      <c r="CB12" s="2"/>
      <c r="CC12" s="2"/>
      <c r="CD12" s="2"/>
      <c r="CE12" s="2"/>
      <c r="CF12" s="2"/>
      <c r="CG12" s="2"/>
      <c r="CH12" s="2"/>
      <c r="CI12" s="2"/>
      <c r="CJ12" s="2"/>
      <c r="CK12" s="2"/>
      <c r="CL12" s="2"/>
      <c r="CM12" s="2"/>
      <c r="CN12" s="2"/>
      <c r="CO12" s="2"/>
      <c r="CP12" s="2"/>
      <c r="CQ12" s="2"/>
      <c r="CR12" s="2"/>
      <c r="CS12" s="2"/>
      <c r="CT12" s="2"/>
      <c r="CU12" s="2"/>
      <c r="CV12" s="2"/>
      <c r="CW12" s="2"/>
      <c r="CX12" s="2"/>
      <c r="CY12" s="2"/>
      <c r="CZ12" s="2"/>
      <c r="DA12" s="2"/>
      <c r="DB12" s="2"/>
      <c r="DC12" s="2"/>
      <c r="DD12" s="2"/>
      <c r="DE12" s="2"/>
      <c r="DF12" s="2"/>
      <c r="DG12" s="2"/>
      <c r="DH12" s="2"/>
      <c r="DI12" s="2"/>
      <c r="DJ12" s="2" t="s">
        <v>190</v>
      </c>
      <c r="DK12" s="2" t="s">
        <v>191</v>
      </c>
      <c r="DL12" s="2"/>
      <c r="DM12" s="2"/>
      <c r="DN12" s="2"/>
      <c r="DO12" s="2"/>
      <c r="DP12" s="2"/>
      <c r="DQ12" s="2" t="s">
        <v>373</v>
      </c>
      <c r="DR12" s="2"/>
      <c r="DS12" s="2"/>
      <c r="DT12" s="2"/>
      <c r="DU12" s="2"/>
      <c r="DV12" s="2"/>
    </row>
    <row r="13" spans="1:126" s="4" customFormat="1" ht="157.5" x14ac:dyDescent="0.5">
      <c r="A13" s="2" t="s">
        <v>374</v>
      </c>
      <c r="B13" s="2"/>
      <c r="C13" s="2" t="s">
        <v>375</v>
      </c>
      <c r="D13" s="2" t="s">
        <v>149</v>
      </c>
      <c r="E13" s="2" t="s">
        <v>377</v>
      </c>
      <c r="F13" s="2" t="s">
        <v>378</v>
      </c>
      <c r="G13" s="2" t="s">
        <v>259</v>
      </c>
      <c r="H13" s="2" t="s">
        <v>379</v>
      </c>
      <c r="I13" s="2" t="s">
        <v>380</v>
      </c>
      <c r="J13" s="2" t="s">
        <v>381</v>
      </c>
      <c r="K13" s="2" t="s">
        <v>146</v>
      </c>
      <c r="L13" s="2" t="s">
        <v>382</v>
      </c>
      <c r="M13" s="2" t="s">
        <v>383</v>
      </c>
      <c r="N13" s="2"/>
      <c r="O13" s="2" t="s">
        <v>384</v>
      </c>
      <c r="P13" s="2" t="s">
        <v>385</v>
      </c>
      <c r="Q13" s="2" t="s">
        <v>386</v>
      </c>
      <c r="R13" s="2"/>
      <c r="S13" s="2"/>
      <c r="T13" s="2"/>
      <c r="U13" s="2"/>
      <c r="V13" s="2"/>
      <c r="W13" s="2"/>
      <c r="X13" s="2"/>
      <c r="Y13" s="2"/>
      <c r="Z13" s="2"/>
      <c r="AA13" s="2" t="s">
        <v>376</v>
      </c>
      <c r="AB13" s="2" t="s">
        <v>1619</v>
      </c>
      <c r="AC13" s="2" t="s">
        <v>2051</v>
      </c>
      <c r="AD13" s="2" t="s">
        <v>2244</v>
      </c>
      <c r="AE13" s="2" t="s">
        <v>1956</v>
      </c>
      <c r="AF13" s="2" t="s">
        <v>1746</v>
      </c>
      <c r="AG13" s="2" t="s">
        <v>1998</v>
      </c>
      <c r="AH13" s="2" t="s">
        <v>1450</v>
      </c>
      <c r="AI13" s="2" t="s">
        <v>2374</v>
      </c>
      <c r="AJ13" s="2" t="s">
        <v>1644</v>
      </c>
      <c r="AK13" s="2" t="s">
        <v>387</v>
      </c>
      <c r="AL13" s="2"/>
      <c r="AM13" s="2"/>
      <c r="AN13" s="2"/>
      <c r="AO13" s="2"/>
      <c r="AP13" s="2"/>
      <c r="AQ13" s="2"/>
      <c r="AR13" s="2"/>
      <c r="AS13" s="2"/>
      <c r="AT13" s="2"/>
      <c r="AU13" s="2"/>
      <c r="AV13" s="2"/>
      <c r="AW13" s="2" t="s">
        <v>156</v>
      </c>
      <c r="AX13" s="2" t="s">
        <v>287</v>
      </c>
      <c r="AY13" s="2" t="s">
        <v>388</v>
      </c>
      <c r="AZ13" s="2" t="s">
        <v>158</v>
      </c>
      <c r="BA13" s="2" t="s">
        <v>219</v>
      </c>
      <c r="BB13" s="2" t="s">
        <v>389</v>
      </c>
      <c r="BC13" s="2"/>
      <c r="BD13" s="2"/>
      <c r="BE13" s="2"/>
      <c r="BF13" s="2"/>
      <c r="BG13" s="2"/>
      <c r="BH13" s="35" t="s">
        <v>2483</v>
      </c>
      <c r="BI13" s="2" t="s">
        <v>390</v>
      </c>
      <c r="BJ13" s="2" t="s">
        <v>391</v>
      </c>
      <c r="BK13" s="2" t="s">
        <v>392</v>
      </c>
      <c r="BL13" s="2" t="s">
        <v>393</v>
      </c>
      <c r="BM13" s="2" t="s">
        <v>394</v>
      </c>
      <c r="BN13" s="2" t="s">
        <v>395</v>
      </c>
      <c r="BO13" s="2"/>
      <c r="BP13" s="2"/>
      <c r="BQ13" s="2"/>
      <c r="BR13" s="2"/>
      <c r="BS13" s="2"/>
      <c r="BT13" s="2"/>
      <c r="BU13" s="2"/>
      <c r="BV13" s="2" t="s">
        <v>173</v>
      </c>
      <c r="BW13" s="2" t="s">
        <v>267</v>
      </c>
      <c r="BX13" s="2" t="s">
        <v>396</v>
      </c>
      <c r="BY13" s="2"/>
      <c r="BZ13" s="2"/>
      <c r="CA13" s="2"/>
      <c r="CB13" s="2"/>
      <c r="CC13" s="2"/>
      <c r="CD13" s="2"/>
      <c r="CE13" s="2"/>
      <c r="CF13" s="2"/>
      <c r="CG13" s="2" t="s">
        <v>397</v>
      </c>
      <c r="CH13" s="2" t="s">
        <v>398</v>
      </c>
      <c r="CI13" s="2" t="s">
        <v>399</v>
      </c>
      <c r="CJ13" s="2" t="s">
        <v>400</v>
      </c>
      <c r="CK13" s="2" t="s">
        <v>401</v>
      </c>
      <c r="CL13" s="2" t="s">
        <v>402</v>
      </c>
      <c r="CM13" s="2" t="s">
        <v>403</v>
      </c>
      <c r="CN13" s="2" t="s">
        <v>404</v>
      </c>
      <c r="CO13" s="2" t="s">
        <v>405</v>
      </c>
      <c r="CP13" s="2" t="s">
        <v>406</v>
      </c>
      <c r="CQ13" s="2" t="s">
        <v>407</v>
      </c>
      <c r="CR13" s="2" t="s">
        <v>408</v>
      </c>
      <c r="CS13" s="2" t="s">
        <v>409</v>
      </c>
      <c r="CT13" s="2" t="s">
        <v>410</v>
      </c>
      <c r="CU13" s="2" t="s">
        <v>411</v>
      </c>
      <c r="CV13" s="2" t="s">
        <v>412</v>
      </c>
      <c r="CW13" s="2" t="s">
        <v>413</v>
      </c>
      <c r="CX13" s="2" t="s">
        <v>414</v>
      </c>
      <c r="CY13" s="2" t="s">
        <v>415</v>
      </c>
      <c r="CZ13" s="2" t="s">
        <v>416</v>
      </c>
      <c r="DA13" s="2" t="s">
        <v>417</v>
      </c>
      <c r="DB13" s="2" t="s">
        <v>418</v>
      </c>
      <c r="DC13" s="2" t="s">
        <v>419</v>
      </c>
      <c r="DD13" s="2" t="s">
        <v>420</v>
      </c>
      <c r="DE13" s="4" t="s">
        <v>421</v>
      </c>
      <c r="DF13" s="2"/>
      <c r="DG13" s="2"/>
      <c r="DH13" s="2"/>
      <c r="DI13" s="2"/>
      <c r="DJ13" s="2" t="s">
        <v>190</v>
      </c>
      <c r="DK13" s="2" t="s">
        <v>135</v>
      </c>
      <c r="DL13" s="2" t="s">
        <v>231</v>
      </c>
      <c r="DM13" s="2" t="s">
        <v>137</v>
      </c>
      <c r="DN13" s="2" t="s">
        <v>232</v>
      </c>
      <c r="DO13" s="2"/>
      <c r="DP13" s="2"/>
      <c r="DQ13" s="2" t="s">
        <v>422</v>
      </c>
      <c r="DR13" s="2"/>
      <c r="DS13" s="2"/>
      <c r="DT13" s="2"/>
      <c r="DU13" s="2"/>
      <c r="DV13" s="2"/>
    </row>
    <row r="14" spans="1:126" ht="63" x14ac:dyDescent="0.5">
      <c r="A14" s="2" t="s">
        <v>423</v>
      </c>
      <c r="B14" s="2"/>
      <c r="C14" s="2" t="s">
        <v>424</v>
      </c>
      <c r="D14" s="2" t="s">
        <v>425</v>
      </c>
      <c r="E14" s="2"/>
      <c r="F14" s="2"/>
      <c r="G14" s="2"/>
      <c r="H14" s="2"/>
      <c r="I14" s="2"/>
      <c r="J14" s="2"/>
      <c r="K14" s="2"/>
      <c r="L14" s="2"/>
      <c r="M14" s="2"/>
      <c r="N14" s="2"/>
      <c r="O14" s="2"/>
      <c r="P14" s="2"/>
      <c r="Q14" s="2"/>
      <c r="R14" s="2"/>
      <c r="S14" s="2"/>
      <c r="T14" s="2"/>
      <c r="U14" s="2"/>
      <c r="V14" s="2"/>
      <c r="W14" s="2"/>
      <c r="X14" s="2"/>
      <c r="Y14" s="2"/>
      <c r="Z14" s="2"/>
      <c r="AA14" s="2" t="s">
        <v>426</v>
      </c>
      <c r="AB14" s="2"/>
      <c r="AC14" s="2"/>
      <c r="AD14" s="2"/>
      <c r="AE14" s="2"/>
      <c r="AF14" s="2"/>
      <c r="AG14" s="2"/>
      <c r="AH14" s="2"/>
      <c r="AI14" s="2"/>
      <c r="AJ14" s="2"/>
      <c r="AK14" s="2"/>
      <c r="AL14" s="2"/>
      <c r="AM14" s="2"/>
      <c r="AN14" s="2"/>
      <c r="AO14" s="2"/>
      <c r="AP14" s="2"/>
      <c r="AQ14" s="2"/>
      <c r="AR14" s="2"/>
      <c r="AS14" s="2"/>
      <c r="AT14" s="2"/>
      <c r="AU14" s="2"/>
      <c r="AV14" s="2"/>
      <c r="AW14" s="2" t="s">
        <v>289</v>
      </c>
      <c r="AX14" s="2" t="s">
        <v>124</v>
      </c>
      <c r="AY14" s="2"/>
      <c r="AZ14" s="2"/>
      <c r="BA14" s="2"/>
      <c r="BB14" s="2"/>
      <c r="BC14" s="2"/>
      <c r="BD14" s="2"/>
      <c r="BE14" s="2"/>
      <c r="BF14" s="2"/>
      <c r="BG14" s="2"/>
      <c r="BH14" s="35" t="s">
        <v>1410</v>
      </c>
      <c r="BI14" s="2" t="s">
        <v>427</v>
      </c>
      <c r="BJ14" s="2" t="s">
        <v>428</v>
      </c>
      <c r="BK14" s="2" t="s">
        <v>292</v>
      </c>
      <c r="BL14" s="2" t="s">
        <v>429</v>
      </c>
      <c r="BM14" s="2" t="s">
        <v>430</v>
      </c>
      <c r="BN14" s="2" t="s">
        <v>431</v>
      </c>
      <c r="BO14" s="2"/>
      <c r="BP14" s="2"/>
      <c r="BQ14" s="2"/>
      <c r="BR14" s="2"/>
      <c r="BS14" s="2"/>
      <c r="BT14" s="2"/>
      <c r="BU14" s="2"/>
      <c r="BV14" s="2" t="s">
        <v>432</v>
      </c>
      <c r="BW14" s="2"/>
      <c r="BX14" s="2"/>
      <c r="BY14" s="2"/>
      <c r="BZ14" s="2"/>
      <c r="CA14" s="2"/>
      <c r="CB14" s="2"/>
      <c r="CC14" s="2"/>
      <c r="CD14" s="2"/>
      <c r="CE14" s="2"/>
      <c r="CF14" s="2"/>
      <c r="CG14" s="2" t="s">
        <v>433</v>
      </c>
      <c r="CH14" s="2"/>
      <c r="CI14" s="2"/>
      <c r="CJ14" s="2"/>
      <c r="CK14" s="2"/>
      <c r="CL14" s="2"/>
      <c r="CM14" s="2"/>
      <c r="CN14" s="2"/>
      <c r="CO14" s="2"/>
      <c r="CP14" s="2"/>
      <c r="CQ14" s="2"/>
      <c r="CR14" s="2"/>
      <c r="CS14" s="2"/>
      <c r="CT14" s="2"/>
      <c r="CU14" s="2"/>
      <c r="CV14" s="2"/>
      <c r="CW14" s="2"/>
      <c r="CX14" s="2"/>
      <c r="CY14" s="2"/>
      <c r="CZ14" s="2"/>
      <c r="DA14" s="2"/>
      <c r="DB14" s="2"/>
      <c r="DC14" s="2"/>
      <c r="DD14" s="2"/>
      <c r="DE14" s="2"/>
      <c r="DF14" s="2"/>
      <c r="DG14" s="2"/>
      <c r="DH14" s="2"/>
      <c r="DI14" s="2"/>
      <c r="DJ14" s="2" t="s">
        <v>135</v>
      </c>
      <c r="DK14" s="2" t="s">
        <v>136</v>
      </c>
      <c r="DL14" s="2" t="s">
        <v>137</v>
      </c>
      <c r="DM14" s="2" t="s">
        <v>189</v>
      </c>
      <c r="DN14" s="2"/>
      <c r="DO14" s="2"/>
      <c r="DP14" s="2"/>
      <c r="DQ14" s="2" t="s">
        <v>434</v>
      </c>
      <c r="DR14" s="2"/>
      <c r="DS14" s="2"/>
      <c r="DT14" s="2"/>
      <c r="DU14" s="2"/>
      <c r="DV14" s="2"/>
    </row>
    <row r="15" spans="1:126" ht="47.25" x14ac:dyDescent="0.5">
      <c r="A15" s="2" t="s">
        <v>435</v>
      </c>
      <c r="B15" s="2"/>
      <c r="C15" s="2" t="s">
        <v>436</v>
      </c>
      <c r="D15" s="2" t="s">
        <v>437</v>
      </c>
      <c r="E15" s="2" t="s">
        <v>199</v>
      </c>
      <c r="F15" s="2" t="s">
        <v>197</v>
      </c>
      <c r="G15" s="2" t="s">
        <v>438</v>
      </c>
      <c r="H15" s="2" t="s">
        <v>439</v>
      </c>
      <c r="I15" s="2"/>
      <c r="J15" s="2"/>
      <c r="K15" s="2"/>
      <c r="L15" s="2"/>
      <c r="M15" s="2"/>
      <c r="N15" s="2"/>
      <c r="O15" s="2"/>
      <c r="P15" s="2"/>
      <c r="Q15" s="2"/>
      <c r="R15" s="2"/>
      <c r="S15" s="2"/>
      <c r="T15" s="2"/>
      <c r="U15" s="2"/>
      <c r="V15" s="2"/>
      <c r="W15" s="2"/>
      <c r="X15" s="2"/>
      <c r="Y15" s="2"/>
      <c r="Z15" s="2"/>
      <c r="AA15" s="2" t="s">
        <v>2434</v>
      </c>
      <c r="AB15" s="2" t="s">
        <v>2261</v>
      </c>
      <c r="AC15" s="2" t="s">
        <v>123</v>
      </c>
      <c r="AD15" s="2" t="s">
        <v>426</v>
      </c>
      <c r="AE15" s="2" t="s">
        <v>1800</v>
      </c>
      <c r="AF15" s="2"/>
      <c r="AG15" s="2"/>
      <c r="AH15" s="2"/>
      <c r="AI15" s="2"/>
      <c r="AJ15" s="2"/>
      <c r="AK15" s="2"/>
      <c r="AL15" s="2"/>
      <c r="AM15" s="2"/>
      <c r="AN15" s="2"/>
      <c r="AO15" s="2"/>
      <c r="AP15" s="2"/>
      <c r="AQ15" s="2"/>
      <c r="AR15" s="2"/>
      <c r="AS15" s="2"/>
      <c r="AT15" s="2"/>
      <c r="AU15" s="2"/>
      <c r="AV15" s="2"/>
      <c r="AW15" s="2" t="s">
        <v>124</v>
      </c>
      <c r="AX15" s="2" t="s">
        <v>219</v>
      </c>
      <c r="AY15" s="2" t="s">
        <v>389</v>
      </c>
      <c r="AZ15" s="2" t="s">
        <v>440</v>
      </c>
      <c r="BA15" s="2"/>
      <c r="BB15" s="2"/>
      <c r="BC15" s="2"/>
      <c r="BD15" s="2"/>
      <c r="BE15" s="2"/>
      <c r="BF15" s="2"/>
      <c r="BG15" s="2"/>
      <c r="BH15" s="2"/>
      <c r="BI15" s="2" t="s">
        <v>441</v>
      </c>
      <c r="BJ15" s="2" t="s">
        <v>442</v>
      </c>
      <c r="BK15" s="2" t="s">
        <v>443</v>
      </c>
      <c r="BL15" s="2" t="s">
        <v>444</v>
      </c>
      <c r="BM15" s="2" t="s">
        <v>445</v>
      </c>
      <c r="BN15" s="2" t="s">
        <v>446</v>
      </c>
      <c r="BO15" s="2" t="s">
        <v>447</v>
      </c>
      <c r="BP15" s="2" t="s">
        <v>448</v>
      </c>
      <c r="BQ15" s="2" t="s">
        <v>449</v>
      </c>
      <c r="BR15" s="2"/>
      <c r="BS15" s="2"/>
      <c r="BT15" s="2"/>
      <c r="BU15" s="2"/>
      <c r="BV15" s="2" t="s">
        <v>450</v>
      </c>
      <c r="BW15" s="2" t="s">
        <v>134</v>
      </c>
      <c r="BX15" s="2" t="s">
        <v>451</v>
      </c>
      <c r="BY15" s="2"/>
      <c r="BZ15" s="2"/>
      <c r="CA15" s="2"/>
      <c r="CB15" s="2"/>
      <c r="CC15" s="2"/>
      <c r="CD15" s="2"/>
      <c r="CE15" s="2"/>
      <c r="CF15" s="2"/>
      <c r="CG15" s="2"/>
      <c r="CH15" s="2"/>
      <c r="CI15" s="2"/>
      <c r="CJ15" s="2"/>
      <c r="CK15" s="2"/>
      <c r="CL15" s="2"/>
      <c r="CM15" s="2"/>
      <c r="CN15" s="2"/>
      <c r="CO15" s="2"/>
      <c r="CP15" s="2"/>
      <c r="CQ15" s="2"/>
      <c r="CR15" s="2"/>
      <c r="CS15" s="2"/>
      <c r="CT15" s="2"/>
      <c r="CU15" s="2"/>
      <c r="CV15" s="2"/>
      <c r="CW15" s="2"/>
      <c r="CX15" s="2"/>
      <c r="CY15" s="2"/>
      <c r="CZ15" s="2"/>
      <c r="DA15" s="2"/>
      <c r="DB15" s="2"/>
      <c r="DC15" s="2"/>
      <c r="DD15" s="2"/>
      <c r="DE15" s="2"/>
      <c r="DF15" s="2"/>
      <c r="DG15" s="2"/>
      <c r="DH15" s="2"/>
      <c r="DI15" s="2"/>
      <c r="DJ15" s="2" t="s">
        <v>232</v>
      </c>
      <c r="DK15" s="2" t="s">
        <v>189</v>
      </c>
      <c r="DL15" s="2" t="s">
        <v>190</v>
      </c>
      <c r="DM15" s="2"/>
      <c r="DN15" s="2"/>
      <c r="DO15" s="2"/>
      <c r="DP15" s="2"/>
      <c r="DQ15" s="2" t="s">
        <v>452</v>
      </c>
      <c r="DR15" s="2"/>
      <c r="DS15" s="2"/>
      <c r="DT15" s="2"/>
      <c r="DU15" s="2"/>
      <c r="DV15" s="2"/>
    </row>
    <row r="16" spans="1:126" ht="47.25" x14ac:dyDescent="0.5">
      <c r="A16" s="2" t="s">
        <v>453</v>
      </c>
      <c r="B16" s="2"/>
      <c r="C16" s="2" t="s">
        <v>454</v>
      </c>
      <c r="D16" s="2" t="s">
        <v>360</v>
      </c>
      <c r="E16" s="2" t="s">
        <v>455</v>
      </c>
      <c r="F16" s="2" t="s">
        <v>456</v>
      </c>
      <c r="G16" s="2" t="s">
        <v>457</v>
      </c>
      <c r="H16" s="2" t="s">
        <v>458</v>
      </c>
      <c r="I16" s="2" t="s">
        <v>459</v>
      </c>
      <c r="J16" s="2" t="s">
        <v>460</v>
      </c>
      <c r="K16" s="2" t="s">
        <v>461</v>
      </c>
      <c r="L16" s="2" t="s">
        <v>462</v>
      </c>
      <c r="M16" s="2" t="s">
        <v>463</v>
      </c>
      <c r="N16" s="2" t="s">
        <v>464</v>
      </c>
      <c r="O16" s="2" t="s">
        <v>465</v>
      </c>
      <c r="P16" s="2" t="s">
        <v>466</v>
      </c>
      <c r="Q16" s="2" t="s">
        <v>467</v>
      </c>
      <c r="R16" s="2" t="s">
        <v>468</v>
      </c>
      <c r="S16" s="2" t="s">
        <v>469</v>
      </c>
      <c r="T16" s="2" t="s">
        <v>470</v>
      </c>
      <c r="U16" s="2" t="s">
        <v>471</v>
      </c>
      <c r="V16" s="2" t="s">
        <v>472</v>
      </c>
      <c r="W16" s="2"/>
      <c r="X16" s="2"/>
      <c r="Y16" s="2"/>
      <c r="Z16" s="2"/>
      <c r="AA16" s="2" t="s">
        <v>361</v>
      </c>
      <c r="AB16" s="2"/>
      <c r="AC16" s="2"/>
      <c r="AD16" s="2"/>
      <c r="AE16" s="2"/>
      <c r="AF16" s="2"/>
      <c r="AG16" s="2"/>
      <c r="AH16" s="2"/>
      <c r="AI16" s="2"/>
      <c r="AJ16" s="2"/>
      <c r="AK16" s="2"/>
      <c r="AL16" s="2"/>
      <c r="AM16" s="2"/>
      <c r="AN16" s="2"/>
      <c r="AO16" s="2"/>
      <c r="AP16" s="2"/>
      <c r="AQ16" s="2"/>
      <c r="AR16" s="2"/>
      <c r="AS16" s="2"/>
      <c r="AT16" s="2"/>
      <c r="AU16" s="2"/>
      <c r="AV16" s="2"/>
      <c r="AW16" s="2" t="s">
        <v>289</v>
      </c>
      <c r="AX16" s="2"/>
      <c r="AY16" s="2"/>
      <c r="AZ16" s="2"/>
      <c r="BA16" s="2"/>
      <c r="BB16" s="2"/>
      <c r="BC16" s="2"/>
      <c r="BD16" s="2"/>
      <c r="BE16" s="2"/>
      <c r="BF16" s="2"/>
      <c r="BG16" s="2"/>
      <c r="BH16" s="2"/>
      <c r="BI16" s="2" t="s">
        <v>473</v>
      </c>
      <c r="BJ16" s="2" t="s">
        <v>474</v>
      </c>
      <c r="BK16" s="2" t="s">
        <v>475</v>
      </c>
      <c r="BL16" s="2" t="s">
        <v>476</v>
      </c>
      <c r="BM16" s="2" t="s">
        <v>477</v>
      </c>
      <c r="BN16" s="2"/>
      <c r="BO16" s="2"/>
      <c r="BP16" s="2"/>
      <c r="BQ16" s="2"/>
      <c r="BR16" s="2"/>
      <c r="BS16" s="2"/>
      <c r="BT16" s="2"/>
      <c r="BU16" s="2"/>
      <c r="BV16" s="2" t="s">
        <v>372</v>
      </c>
      <c r="BW16" s="2" t="s">
        <v>478</v>
      </c>
      <c r="BX16" s="2" t="s">
        <v>479</v>
      </c>
      <c r="BY16" s="2" t="s">
        <v>480</v>
      </c>
      <c r="BZ16" s="2" t="s">
        <v>481</v>
      </c>
      <c r="CA16" s="2" t="s">
        <v>482</v>
      </c>
      <c r="CB16" s="2" t="s">
        <v>483</v>
      </c>
      <c r="CC16" s="2" t="s">
        <v>484</v>
      </c>
      <c r="CD16" s="2" t="s">
        <v>485</v>
      </c>
      <c r="CE16" s="2" t="s">
        <v>486</v>
      </c>
      <c r="CF16" s="2" t="s">
        <v>487</v>
      </c>
      <c r="CG16" s="2"/>
      <c r="CH16" s="2"/>
      <c r="CI16" s="2"/>
      <c r="CJ16" s="2"/>
      <c r="CK16" s="2"/>
      <c r="CL16" s="2"/>
      <c r="CM16" s="2"/>
      <c r="CN16" s="2"/>
      <c r="CO16" s="2"/>
      <c r="CP16" s="2"/>
      <c r="CQ16" s="2"/>
      <c r="CR16" s="2"/>
      <c r="CS16" s="2"/>
      <c r="CT16" s="2"/>
      <c r="CU16" s="2"/>
      <c r="CV16" s="2"/>
      <c r="CW16" s="2"/>
      <c r="CX16" s="2"/>
      <c r="CY16" s="2"/>
      <c r="CZ16" s="2"/>
      <c r="DA16" s="2"/>
      <c r="DB16" s="2"/>
      <c r="DC16" s="2"/>
      <c r="DD16" s="2"/>
      <c r="DE16" s="2"/>
      <c r="DF16" s="2"/>
      <c r="DG16" s="2"/>
      <c r="DH16" s="2"/>
      <c r="DI16" s="2"/>
      <c r="DJ16" s="2" t="s">
        <v>137</v>
      </c>
      <c r="DK16" s="2" t="s">
        <v>189</v>
      </c>
      <c r="DL16" s="2" t="s">
        <v>232</v>
      </c>
      <c r="DM16" s="2" t="s">
        <v>190</v>
      </c>
      <c r="DN16" s="2"/>
      <c r="DO16" s="2"/>
      <c r="DP16" s="2"/>
      <c r="DQ16" s="2" t="s">
        <v>488</v>
      </c>
      <c r="DR16" s="2"/>
      <c r="DS16" s="2"/>
      <c r="DT16" s="2"/>
      <c r="DU16" s="2"/>
      <c r="DV16" s="2"/>
    </row>
    <row r="17" spans="1:126" ht="126" x14ac:dyDescent="0.5">
      <c r="A17" s="2" t="s">
        <v>489</v>
      </c>
      <c r="B17" s="2"/>
      <c r="C17" s="2" t="s">
        <v>490</v>
      </c>
      <c r="D17" s="2" t="s">
        <v>491</v>
      </c>
      <c r="E17" s="2" t="s">
        <v>199</v>
      </c>
      <c r="F17" s="2" t="s">
        <v>492</v>
      </c>
      <c r="G17" s="2"/>
      <c r="H17" s="2"/>
      <c r="I17" s="2"/>
      <c r="J17" s="2"/>
      <c r="K17" s="2"/>
      <c r="L17" s="2"/>
      <c r="M17" s="2"/>
      <c r="N17" s="2"/>
      <c r="O17" s="2" t="s">
        <v>493</v>
      </c>
      <c r="P17" s="2" t="s">
        <v>494</v>
      </c>
      <c r="Q17" s="2"/>
      <c r="R17" s="2"/>
      <c r="S17" s="2"/>
      <c r="T17" s="2"/>
      <c r="U17" s="2"/>
      <c r="V17" s="2"/>
      <c r="W17" s="2"/>
      <c r="X17" s="2"/>
      <c r="Y17" s="2"/>
      <c r="Z17" s="2"/>
      <c r="AA17" s="2" t="s">
        <v>1742</v>
      </c>
      <c r="AB17" s="2"/>
      <c r="AC17" s="2"/>
      <c r="AD17" s="2"/>
      <c r="AE17" s="2"/>
      <c r="AF17" s="2"/>
      <c r="AG17" s="2"/>
      <c r="AH17" s="2"/>
      <c r="AI17" s="2"/>
      <c r="AJ17" s="2"/>
      <c r="AK17" s="2"/>
      <c r="AL17" s="2"/>
      <c r="AM17" s="2"/>
      <c r="AN17" s="2"/>
      <c r="AO17" s="2"/>
      <c r="AP17" s="2"/>
      <c r="AQ17" s="2"/>
      <c r="AR17" s="2"/>
      <c r="AS17" s="2"/>
      <c r="AT17" s="2"/>
      <c r="AU17" s="2"/>
      <c r="AV17" s="2"/>
      <c r="AW17" s="2" t="s">
        <v>157</v>
      </c>
      <c r="AX17" s="2"/>
      <c r="AY17" s="2"/>
      <c r="AZ17" s="2"/>
      <c r="BA17" s="2"/>
      <c r="BB17" s="2"/>
      <c r="BC17" s="2"/>
      <c r="BD17" s="2"/>
      <c r="BE17" s="2"/>
      <c r="BF17" s="2"/>
      <c r="BG17" s="2"/>
      <c r="BH17" s="35" t="s">
        <v>1431</v>
      </c>
      <c r="BI17" s="2" t="s">
        <v>495</v>
      </c>
      <c r="BJ17" s="2" t="s">
        <v>496</v>
      </c>
      <c r="BK17" s="2" t="s">
        <v>497</v>
      </c>
      <c r="BL17" s="2" t="s">
        <v>498</v>
      </c>
      <c r="BM17" s="2" t="s">
        <v>499</v>
      </c>
      <c r="BN17" s="2" t="s">
        <v>500</v>
      </c>
      <c r="BO17" s="2" t="s">
        <v>501</v>
      </c>
      <c r="BP17" s="2" t="s">
        <v>502</v>
      </c>
      <c r="BQ17" s="2"/>
      <c r="BR17" s="2"/>
      <c r="BS17" s="2"/>
      <c r="BT17" s="2"/>
      <c r="BU17" s="2"/>
      <c r="BV17" s="2" t="s">
        <v>503</v>
      </c>
      <c r="BW17" s="2"/>
      <c r="BX17" s="2"/>
      <c r="BY17" s="2"/>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t="s">
        <v>137</v>
      </c>
      <c r="DK17" s="2" t="s">
        <v>189</v>
      </c>
      <c r="DL17" s="2"/>
      <c r="DM17" s="2"/>
      <c r="DN17" s="2"/>
      <c r="DO17" s="2"/>
      <c r="DP17" s="2"/>
      <c r="DQ17" s="2" t="s">
        <v>504</v>
      </c>
      <c r="DR17" s="2"/>
      <c r="DS17" s="2"/>
      <c r="DT17" s="2"/>
      <c r="DU17" s="2"/>
      <c r="DV17" s="2"/>
    </row>
    <row r="18" spans="1:126" ht="47.25" x14ac:dyDescent="0.5">
      <c r="A18" s="5" t="s">
        <v>505</v>
      </c>
      <c r="B18" s="5"/>
      <c r="C18" s="5" t="s">
        <v>506</v>
      </c>
      <c r="D18" s="5" t="s">
        <v>146</v>
      </c>
      <c r="E18" s="5" t="s">
        <v>507</v>
      </c>
      <c r="F18" s="5" t="s">
        <v>508</v>
      </c>
      <c r="G18" s="5"/>
      <c r="H18" s="5"/>
      <c r="I18" s="5"/>
      <c r="J18" s="5"/>
      <c r="K18" s="5"/>
      <c r="L18" s="5"/>
      <c r="M18" s="5"/>
      <c r="N18" s="5"/>
      <c r="O18" s="5"/>
      <c r="P18" s="5"/>
      <c r="Q18" s="5"/>
      <c r="R18" s="5"/>
      <c r="S18" s="5"/>
      <c r="T18" s="5"/>
      <c r="U18" s="5"/>
      <c r="V18" s="5"/>
      <c r="W18" s="5"/>
      <c r="X18" s="5"/>
      <c r="Y18" s="5"/>
      <c r="Z18" s="5"/>
      <c r="AA18" s="5" t="s">
        <v>1713</v>
      </c>
      <c r="AB18" s="5" t="s">
        <v>1956</v>
      </c>
      <c r="AC18" s="5" t="s">
        <v>2382</v>
      </c>
      <c r="AD18" s="5" t="s">
        <v>2171</v>
      </c>
      <c r="AE18" s="5" t="s">
        <v>2316</v>
      </c>
      <c r="AF18" s="5"/>
      <c r="AG18" s="5"/>
      <c r="AH18" s="5"/>
      <c r="AI18" s="5"/>
      <c r="AJ18" s="5"/>
      <c r="AK18" s="5"/>
      <c r="AL18" s="5"/>
      <c r="AM18" s="5"/>
      <c r="AN18" s="5"/>
      <c r="AO18" s="5"/>
      <c r="AP18" s="5"/>
      <c r="AQ18" s="5"/>
      <c r="AR18" s="5"/>
      <c r="AS18" s="5"/>
      <c r="AT18" s="5"/>
      <c r="AU18" s="5"/>
      <c r="AV18" s="5"/>
      <c r="AW18" s="5" t="s">
        <v>124</v>
      </c>
      <c r="AX18" s="5" t="s">
        <v>219</v>
      </c>
      <c r="AY18" s="5" t="s">
        <v>240</v>
      </c>
      <c r="AZ18" s="5"/>
      <c r="BA18" s="5"/>
      <c r="BB18" s="5"/>
      <c r="BC18" s="5"/>
      <c r="BD18" s="5"/>
      <c r="BE18" s="5"/>
      <c r="BF18" s="5"/>
      <c r="BG18" s="5"/>
      <c r="BH18" s="5"/>
      <c r="BI18" s="5"/>
      <c r="BJ18" s="5"/>
      <c r="BK18" s="5"/>
      <c r="BL18" s="5"/>
      <c r="BM18" s="5"/>
      <c r="BN18" s="5"/>
      <c r="BO18" s="5"/>
      <c r="BP18" s="5"/>
      <c r="BQ18" s="5"/>
      <c r="BR18" s="5"/>
      <c r="BS18" s="5"/>
      <c r="BT18" s="5"/>
      <c r="BU18" s="5"/>
      <c r="BV18" s="5" t="s">
        <v>372</v>
      </c>
      <c r="BW18" s="5" t="s">
        <v>173</v>
      </c>
      <c r="BX18" s="5" t="s">
        <v>509</v>
      </c>
      <c r="BY18" s="5" t="s">
        <v>510</v>
      </c>
      <c r="BZ18" s="5" t="s">
        <v>341</v>
      </c>
      <c r="CA18" s="5"/>
      <c r="CB18" s="5"/>
      <c r="CC18" s="5"/>
      <c r="CD18" s="5"/>
      <c r="CE18" s="5"/>
      <c r="CF18" s="5"/>
      <c r="CG18" s="5"/>
      <c r="CH18" s="5"/>
      <c r="CI18" s="5"/>
      <c r="CJ18" s="5"/>
      <c r="CK18" s="5"/>
      <c r="CL18" s="5"/>
      <c r="CM18" s="5"/>
      <c r="CN18" s="5"/>
      <c r="CO18" s="5"/>
      <c r="CP18" s="5"/>
      <c r="CQ18" s="5"/>
      <c r="CR18" s="5"/>
      <c r="CS18" s="5"/>
      <c r="CT18" s="5"/>
      <c r="CU18" s="5"/>
      <c r="CV18" s="5"/>
      <c r="CW18" s="5"/>
      <c r="CX18" s="5"/>
      <c r="CY18" s="5"/>
      <c r="CZ18" s="5"/>
      <c r="DA18" s="5"/>
      <c r="DB18" s="5"/>
      <c r="DC18" s="5"/>
      <c r="DD18" s="5"/>
      <c r="DE18" s="5"/>
      <c r="DF18" s="5"/>
      <c r="DG18" s="5"/>
      <c r="DH18" s="5"/>
      <c r="DI18" s="5"/>
      <c r="DJ18" s="5" t="s">
        <v>189</v>
      </c>
      <c r="DK18" s="5" t="s">
        <v>232</v>
      </c>
      <c r="DL18" s="5"/>
      <c r="DM18" s="5"/>
      <c r="DN18" s="5"/>
      <c r="DO18" s="5"/>
      <c r="DP18" s="5"/>
      <c r="DQ18" s="5" t="s">
        <v>511</v>
      </c>
      <c r="DR18" s="2"/>
      <c r="DS18" s="2"/>
      <c r="DT18" s="2"/>
      <c r="DU18" s="2"/>
      <c r="DV18" s="2"/>
    </row>
    <row r="19" spans="1:126" ht="31.5" x14ac:dyDescent="0.5">
      <c r="A19" s="2" t="s">
        <v>512</v>
      </c>
      <c r="B19" s="2"/>
      <c r="C19" s="2" t="s">
        <v>513</v>
      </c>
      <c r="D19" s="2" t="s">
        <v>199</v>
      </c>
      <c r="E19" s="2"/>
      <c r="F19" s="2"/>
      <c r="G19" s="2"/>
      <c r="H19" s="2"/>
      <c r="I19" s="2"/>
      <c r="J19" s="2"/>
      <c r="K19" s="2"/>
      <c r="L19" s="2"/>
      <c r="M19" s="2"/>
      <c r="N19" s="2"/>
      <c r="O19" s="2"/>
      <c r="P19" s="2"/>
      <c r="Q19" s="2"/>
      <c r="R19" s="2"/>
      <c r="S19" s="2"/>
      <c r="T19" s="2"/>
      <c r="U19" s="2"/>
      <c r="V19" s="2"/>
      <c r="W19" s="2"/>
      <c r="X19" s="2"/>
      <c r="Y19" s="2"/>
      <c r="Z19" s="2"/>
      <c r="AA19" s="2" t="s">
        <v>1668</v>
      </c>
      <c r="AB19" s="2"/>
      <c r="AC19" s="2"/>
      <c r="AD19" s="2"/>
      <c r="AE19" s="2"/>
      <c r="AF19" s="2"/>
      <c r="AG19" s="2"/>
      <c r="AH19" s="2"/>
      <c r="AI19" s="2"/>
      <c r="AJ19" s="2"/>
      <c r="AK19" s="2"/>
      <c r="AL19" s="2"/>
      <c r="AM19" s="2"/>
      <c r="AN19" s="2"/>
      <c r="AO19" s="2"/>
      <c r="AP19" s="2"/>
      <c r="AQ19" s="2"/>
      <c r="AR19" s="2"/>
      <c r="AS19" s="2"/>
      <c r="AT19" s="2"/>
      <c r="AU19" s="2"/>
      <c r="AV19" s="2"/>
      <c r="AW19" s="2"/>
      <c r="AX19" s="2"/>
      <c r="AY19" s="2"/>
      <c r="AZ19" s="2"/>
      <c r="BA19" s="2"/>
      <c r="BB19" s="2"/>
      <c r="BC19" s="2"/>
      <c r="BD19" s="2"/>
      <c r="BE19" s="2"/>
      <c r="BF19" s="2"/>
      <c r="BG19" s="2"/>
      <c r="BH19" s="2"/>
      <c r="BI19" s="2"/>
      <c r="BJ19" s="2"/>
      <c r="BK19" s="2"/>
      <c r="BL19" s="2"/>
      <c r="BM19" s="2"/>
      <c r="BN19" s="2"/>
      <c r="BO19" s="2"/>
      <c r="BP19" s="2"/>
      <c r="BQ19" s="2"/>
      <c r="BR19" s="2"/>
      <c r="BS19" s="2"/>
      <c r="BT19" s="2"/>
      <c r="BU19" s="2"/>
      <c r="BV19" s="2" t="s">
        <v>514</v>
      </c>
      <c r="BW19" s="2"/>
      <c r="BX19" s="2"/>
      <c r="BY19" s="2"/>
      <c r="BZ19" s="2"/>
      <c r="CA19" s="2"/>
      <c r="CB19" s="2"/>
      <c r="CC19" s="2"/>
      <c r="CD19" s="2"/>
      <c r="CE19" s="2"/>
      <c r="CF19" s="2"/>
      <c r="CG19" s="2"/>
      <c r="CH19" s="2"/>
      <c r="CI19" s="2"/>
      <c r="CJ19" s="2"/>
      <c r="CK19" s="2"/>
      <c r="CL19" s="2"/>
      <c r="CM19" s="2"/>
      <c r="CN19" s="2"/>
      <c r="CO19" s="2"/>
      <c r="CP19" s="2"/>
      <c r="CQ19" s="2"/>
      <c r="CR19" s="2"/>
      <c r="CS19" s="2"/>
      <c r="CT19" s="2"/>
      <c r="CU19" s="2"/>
      <c r="CV19" s="2"/>
      <c r="CW19" s="2"/>
      <c r="CX19" s="2"/>
      <c r="CY19" s="2"/>
      <c r="CZ19" s="2"/>
      <c r="DA19" s="2"/>
      <c r="DB19" s="2"/>
      <c r="DC19" s="2"/>
      <c r="DD19" s="2"/>
      <c r="DE19" s="2"/>
      <c r="DF19" s="2"/>
      <c r="DG19" s="2"/>
      <c r="DH19" s="2"/>
      <c r="DI19" s="2"/>
      <c r="DJ19" s="2"/>
      <c r="DK19" s="2"/>
      <c r="DL19" s="2"/>
      <c r="DM19" s="2"/>
      <c r="DN19" s="2"/>
      <c r="DO19" s="2"/>
      <c r="DP19" s="2"/>
      <c r="DQ19" s="2" t="s">
        <v>515</v>
      </c>
      <c r="DR19" s="2" t="s">
        <v>357</v>
      </c>
      <c r="DS19" s="2"/>
      <c r="DT19" s="2"/>
      <c r="DU19" s="2"/>
      <c r="DV19" s="2"/>
    </row>
    <row r="20" spans="1:126" ht="141.75" x14ac:dyDescent="0.5">
      <c r="A20" s="5" t="s">
        <v>516</v>
      </c>
      <c r="B20" s="5"/>
      <c r="C20" s="2" t="s">
        <v>517</v>
      </c>
      <c r="D20" s="2" t="s">
        <v>1421</v>
      </c>
      <c r="E20" s="2"/>
      <c r="F20" s="2"/>
      <c r="G20" s="2"/>
      <c r="H20" s="2"/>
      <c r="I20" s="2"/>
      <c r="J20" s="2"/>
      <c r="K20" s="2"/>
      <c r="L20" s="2"/>
      <c r="M20" s="2"/>
      <c r="N20" s="2"/>
      <c r="O20" s="2"/>
      <c r="P20" s="2"/>
      <c r="Q20" s="2"/>
      <c r="R20" s="2"/>
      <c r="S20" s="2"/>
      <c r="T20" s="2"/>
      <c r="U20" s="2"/>
      <c r="V20" s="2"/>
      <c r="W20" s="2"/>
      <c r="X20" s="2"/>
      <c r="Y20" s="2"/>
      <c r="Z20" s="2"/>
      <c r="AA20" s="2" t="s">
        <v>1717</v>
      </c>
      <c r="AB20" s="2"/>
      <c r="AC20" s="2"/>
      <c r="AD20" s="2"/>
      <c r="AE20" s="2"/>
      <c r="AF20" s="2"/>
      <c r="AG20" s="2"/>
      <c r="AH20" s="2"/>
      <c r="AI20" s="2"/>
      <c r="AJ20" s="2"/>
      <c r="AK20" s="2"/>
      <c r="AL20" s="2"/>
      <c r="AM20" s="2"/>
      <c r="AN20" s="2"/>
      <c r="AO20" s="2"/>
      <c r="AP20" s="2"/>
      <c r="AQ20" s="2"/>
      <c r="AR20" s="2"/>
      <c r="AS20" s="2"/>
      <c r="AT20" s="2"/>
      <c r="AU20" s="2"/>
      <c r="AV20" s="2"/>
      <c r="AW20" s="2" t="s">
        <v>289</v>
      </c>
      <c r="AX20" s="2" t="s">
        <v>389</v>
      </c>
      <c r="AY20" s="2"/>
      <c r="AZ20" s="2"/>
      <c r="BA20" s="2"/>
      <c r="BB20" s="2"/>
      <c r="BC20" s="2"/>
      <c r="BD20" s="2"/>
      <c r="BE20" s="2"/>
      <c r="BF20" s="2"/>
      <c r="BG20" s="2"/>
      <c r="BH20" s="35" t="s">
        <v>1407</v>
      </c>
      <c r="BI20" s="2"/>
      <c r="BJ20" s="2"/>
      <c r="BK20" s="2"/>
      <c r="BL20" s="2"/>
      <c r="BM20" s="2"/>
      <c r="BN20" s="2"/>
      <c r="BO20" s="2"/>
      <c r="BP20" s="2"/>
      <c r="BQ20" s="2"/>
      <c r="BR20" s="2"/>
      <c r="BS20" s="2"/>
      <c r="BT20" s="2"/>
      <c r="BU20" s="2"/>
      <c r="BV20" s="2" t="s">
        <v>518</v>
      </c>
      <c r="BW20" s="2"/>
      <c r="BX20" s="2"/>
      <c r="BY20" s="2"/>
      <c r="BZ20" s="2"/>
      <c r="CA20" s="2"/>
      <c r="CB20" s="2"/>
      <c r="CC20" s="2"/>
      <c r="CD20" s="2"/>
      <c r="CE20" s="2"/>
      <c r="CF20" s="2"/>
      <c r="CG20" s="2"/>
      <c r="CH20" s="2"/>
      <c r="CI20" s="2"/>
      <c r="CJ20" s="2"/>
      <c r="CK20" s="2"/>
      <c r="CL20" s="2"/>
      <c r="CM20" s="2"/>
      <c r="CN20" s="2"/>
      <c r="CO20" s="2"/>
      <c r="CP20" s="2"/>
      <c r="CQ20" s="2"/>
      <c r="CR20" s="2"/>
      <c r="CS20" s="2"/>
      <c r="CT20" s="2"/>
      <c r="CU20" s="2"/>
      <c r="CV20" s="2"/>
      <c r="CW20" s="2"/>
      <c r="CX20" s="2"/>
      <c r="CY20" s="2"/>
      <c r="CZ20" s="2"/>
      <c r="DA20" s="2"/>
      <c r="DB20" s="2"/>
      <c r="DC20" s="2"/>
      <c r="DD20" s="2"/>
      <c r="DE20" s="2"/>
      <c r="DF20" s="2"/>
      <c r="DG20" s="2"/>
      <c r="DH20" s="2"/>
      <c r="DI20" s="2"/>
      <c r="DJ20" s="2"/>
      <c r="DK20" s="2"/>
      <c r="DL20" s="2"/>
      <c r="DM20" s="2"/>
      <c r="DN20" s="2"/>
      <c r="DO20" s="2"/>
      <c r="DP20" s="2"/>
      <c r="DQ20" s="2" t="s">
        <v>519</v>
      </c>
      <c r="DR20" s="2" t="s">
        <v>357</v>
      </c>
      <c r="DS20" s="2"/>
      <c r="DT20" s="2"/>
      <c r="DU20" s="2"/>
      <c r="DV20" s="2"/>
    </row>
    <row r="21" spans="1:126" ht="47.25" x14ac:dyDescent="0.5">
      <c r="A21" s="2" t="s">
        <v>520</v>
      </c>
      <c r="B21" s="2"/>
      <c r="C21" s="2" t="s">
        <v>521</v>
      </c>
      <c r="D21" s="2" t="s">
        <v>199</v>
      </c>
      <c r="E21" s="2"/>
      <c r="F21" s="2"/>
      <c r="G21" s="2"/>
      <c r="H21" s="2"/>
      <c r="I21" s="2"/>
      <c r="J21" s="2"/>
      <c r="K21" s="2"/>
      <c r="L21" s="2"/>
      <c r="M21" s="2"/>
      <c r="N21" s="2"/>
      <c r="O21" s="2"/>
      <c r="P21" s="2"/>
      <c r="Q21" s="2"/>
      <c r="R21" s="2"/>
      <c r="S21" s="2"/>
      <c r="T21" s="2"/>
      <c r="U21" s="2"/>
      <c r="V21" s="2"/>
      <c r="W21" s="2"/>
      <c r="X21" s="2"/>
      <c r="Y21" s="2"/>
      <c r="Z21" s="2"/>
      <c r="AA21" s="2" t="s">
        <v>1578</v>
      </c>
      <c r="AB21" s="2"/>
      <c r="AC21" s="2"/>
      <c r="AD21" s="2"/>
      <c r="AE21" s="2"/>
      <c r="AF21" s="2"/>
      <c r="AG21" s="2"/>
      <c r="AH21" s="2"/>
      <c r="AI21" s="2"/>
      <c r="AJ21" s="2"/>
      <c r="AK21" s="2"/>
      <c r="AL21" s="2"/>
      <c r="AM21" s="2"/>
      <c r="AN21" s="2"/>
      <c r="AO21" s="2"/>
      <c r="AP21" s="2"/>
      <c r="AQ21" s="2"/>
      <c r="AR21" s="2"/>
      <c r="AS21" s="2"/>
      <c r="AT21" s="2"/>
      <c r="AU21" s="2"/>
      <c r="AV21" s="2"/>
      <c r="AW21" s="2" t="s">
        <v>124</v>
      </c>
      <c r="AX21" s="2"/>
      <c r="AY21" s="2"/>
      <c r="AZ21" s="2"/>
      <c r="BA21" s="2"/>
      <c r="BB21" s="2"/>
      <c r="BC21" s="2"/>
      <c r="BD21" s="2"/>
      <c r="BE21" s="2"/>
      <c r="BF21" s="2"/>
      <c r="BG21" s="2"/>
      <c r="BH21" s="2"/>
      <c r="BI21" s="2" t="s">
        <v>522</v>
      </c>
      <c r="BJ21" s="2" t="s">
        <v>222</v>
      </c>
      <c r="BK21" s="2" t="s">
        <v>523</v>
      </c>
      <c r="BL21" s="2" t="s">
        <v>524</v>
      </c>
      <c r="BM21" s="2" t="s">
        <v>525</v>
      </c>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c r="CO21" s="2"/>
      <c r="CP21" s="2"/>
      <c r="CQ21" s="2"/>
      <c r="CR21" s="2"/>
      <c r="CS21" s="2"/>
      <c r="CT21" s="2"/>
      <c r="CU21" s="2"/>
      <c r="CV21" s="2"/>
      <c r="CW21" s="2"/>
      <c r="CX21" s="2"/>
      <c r="CY21" s="2"/>
      <c r="CZ21" s="2"/>
      <c r="DA21" s="2"/>
      <c r="DB21" s="2"/>
      <c r="DC21" s="2"/>
      <c r="DD21" s="2"/>
      <c r="DE21" s="2"/>
      <c r="DF21" s="2"/>
      <c r="DG21" s="2"/>
      <c r="DH21" s="2"/>
      <c r="DI21" s="2"/>
      <c r="DJ21" s="2" t="s">
        <v>189</v>
      </c>
      <c r="DK21" s="2" t="s">
        <v>190</v>
      </c>
      <c r="DL21" s="2"/>
      <c r="DM21" s="2"/>
      <c r="DN21" s="2"/>
      <c r="DO21" s="2"/>
      <c r="DP21" s="2"/>
      <c r="DQ21" s="2" t="s">
        <v>526</v>
      </c>
      <c r="DR21" s="2"/>
      <c r="DS21" s="2"/>
      <c r="DT21" s="2"/>
      <c r="DU21" s="2"/>
      <c r="DV21" s="2"/>
    </row>
    <row r="22" spans="1:126" ht="63" x14ac:dyDescent="0.5">
      <c r="A22" s="2" t="s">
        <v>527</v>
      </c>
      <c r="B22" s="2"/>
      <c r="C22" s="2" t="s">
        <v>528</v>
      </c>
      <c r="D22" s="2" t="s">
        <v>199</v>
      </c>
      <c r="E22" s="2" t="s">
        <v>378</v>
      </c>
      <c r="F22" s="2" t="s">
        <v>259</v>
      </c>
      <c r="G22" s="2" t="s">
        <v>529</v>
      </c>
      <c r="H22" s="2" t="s">
        <v>530</v>
      </c>
      <c r="I22" s="2" t="s">
        <v>531</v>
      </c>
      <c r="J22" s="2"/>
      <c r="K22" s="2"/>
      <c r="L22" s="2"/>
      <c r="M22" s="2"/>
      <c r="N22" s="2"/>
      <c r="O22" s="2" t="s">
        <v>532</v>
      </c>
      <c r="P22" s="2"/>
      <c r="Q22" s="2"/>
      <c r="R22" s="2"/>
      <c r="S22" s="2"/>
      <c r="T22" s="2"/>
      <c r="U22" s="2"/>
      <c r="V22" s="2"/>
      <c r="W22" s="2"/>
      <c r="X22" s="2"/>
      <c r="Y22" s="2"/>
      <c r="Z22" s="2"/>
      <c r="AA22" s="2" t="s">
        <v>1775</v>
      </c>
      <c r="AB22" s="2" t="s">
        <v>1861</v>
      </c>
      <c r="AC22" s="2" t="s">
        <v>1709</v>
      </c>
      <c r="AD22" s="2" t="s">
        <v>260</v>
      </c>
      <c r="AE22" s="2" t="s">
        <v>2024</v>
      </c>
      <c r="AF22" s="2" t="s">
        <v>1565</v>
      </c>
      <c r="AG22" s="2" t="s">
        <v>2408</v>
      </c>
      <c r="AH22" s="2" t="s">
        <v>1623</v>
      </c>
      <c r="AI22" s="2" t="s">
        <v>1830</v>
      </c>
      <c r="AJ22" s="2"/>
      <c r="AK22" s="2"/>
      <c r="AL22" s="2"/>
      <c r="AM22" s="2"/>
      <c r="AN22" s="2"/>
      <c r="AO22" s="2"/>
      <c r="AP22" s="2"/>
      <c r="AQ22" s="2"/>
      <c r="AR22" s="2"/>
      <c r="AS22" s="2"/>
      <c r="AT22" s="2"/>
      <c r="AU22" s="2"/>
      <c r="AV22" s="2"/>
      <c r="AW22" s="2" t="s">
        <v>533</v>
      </c>
      <c r="AX22" s="2" t="s">
        <v>240</v>
      </c>
      <c r="AY22" s="2" t="s">
        <v>389</v>
      </c>
      <c r="AZ22" s="2" t="s">
        <v>334</v>
      </c>
      <c r="BA22" s="2"/>
      <c r="BB22" s="2"/>
      <c r="BC22" s="2"/>
      <c r="BD22" s="2"/>
      <c r="BE22" s="2"/>
      <c r="BF22" s="2"/>
      <c r="BG22" s="2"/>
      <c r="BH22" s="2"/>
      <c r="BI22" s="2" t="s">
        <v>335</v>
      </c>
      <c r="BJ22" s="2" t="s">
        <v>534</v>
      </c>
      <c r="BK22" s="2" t="s">
        <v>535</v>
      </c>
      <c r="BL22" s="2" t="s">
        <v>536</v>
      </c>
      <c r="BM22" s="2" t="s">
        <v>537</v>
      </c>
      <c r="BN22" s="2" t="s">
        <v>447</v>
      </c>
      <c r="BO22" s="2" t="s">
        <v>538</v>
      </c>
      <c r="BP22" s="2" t="s">
        <v>539</v>
      </c>
      <c r="BQ22" s="2"/>
      <c r="BR22" s="2"/>
      <c r="BS22" s="2"/>
      <c r="BT22" s="2"/>
      <c r="BU22" s="2"/>
      <c r="BV22" s="2" t="s">
        <v>514</v>
      </c>
      <c r="BW22" s="2" t="s">
        <v>173</v>
      </c>
      <c r="BX22" s="2" t="s">
        <v>341</v>
      </c>
      <c r="BY22" s="2"/>
      <c r="BZ22" s="2"/>
      <c r="CA22" s="2"/>
      <c r="CB22" s="2"/>
      <c r="CC22" s="2"/>
      <c r="CD22" s="2"/>
      <c r="CE22" s="2"/>
      <c r="CF22" s="2"/>
      <c r="CG22" s="2"/>
      <c r="CH22" s="2"/>
      <c r="CI22" s="2"/>
      <c r="CJ22" s="2"/>
      <c r="CK22" s="2"/>
      <c r="CL22" s="2"/>
      <c r="CM22" s="2"/>
      <c r="CN22" s="2"/>
      <c r="CO22" s="2"/>
      <c r="CP22" s="2"/>
      <c r="CQ22" s="2"/>
      <c r="CR22" s="2"/>
      <c r="CS22" s="2"/>
      <c r="CT22" s="2"/>
      <c r="CU22" s="2"/>
      <c r="CV22" s="2"/>
      <c r="CW22" s="2"/>
      <c r="CX22" s="2"/>
      <c r="CY22" s="2"/>
      <c r="CZ22" s="2"/>
      <c r="DA22" s="2"/>
      <c r="DB22" s="2"/>
      <c r="DC22" s="2"/>
      <c r="DD22" s="2"/>
      <c r="DE22" s="2"/>
      <c r="DF22" s="2"/>
      <c r="DG22" s="2"/>
      <c r="DH22" s="2"/>
      <c r="DI22" s="2"/>
      <c r="DJ22" s="2" t="s">
        <v>190</v>
      </c>
      <c r="DK22" s="2" t="s">
        <v>135</v>
      </c>
      <c r="DL22" s="2" t="s">
        <v>231</v>
      </c>
      <c r="DM22" s="2" t="s">
        <v>137</v>
      </c>
      <c r="DN22" s="2" t="s">
        <v>189</v>
      </c>
      <c r="DO22" s="2"/>
      <c r="DP22" s="2"/>
      <c r="DQ22" s="2" t="s">
        <v>540</v>
      </c>
      <c r="DR22" s="2"/>
      <c r="DS22" s="2"/>
      <c r="DT22" s="2"/>
      <c r="DU22" s="2"/>
      <c r="DV22" s="2"/>
    </row>
    <row r="23" spans="1:126" ht="31.5" x14ac:dyDescent="0.5">
      <c r="A23" s="2" t="s">
        <v>541</v>
      </c>
      <c r="B23" s="2"/>
      <c r="C23" s="2" t="s">
        <v>542</v>
      </c>
      <c r="D23" s="2" t="s">
        <v>543</v>
      </c>
      <c r="E23" s="2" t="s">
        <v>543</v>
      </c>
      <c r="F23" s="2" t="s">
        <v>544</v>
      </c>
      <c r="G23" s="2" t="s">
        <v>545</v>
      </c>
      <c r="H23" s="2" t="s">
        <v>546</v>
      </c>
      <c r="I23" s="2"/>
      <c r="J23" s="2"/>
      <c r="K23" s="2"/>
      <c r="L23" s="2"/>
      <c r="M23" s="2"/>
      <c r="N23" s="2"/>
      <c r="O23" s="2" t="s">
        <v>547</v>
      </c>
      <c r="P23" s="2" t="s">
        <v>548</v>
      </c>
      <c r="Q23" s="2" t="s">
        <v>549</v>
      </c>
      <c r="R23" s="2" t="s">
        <v>550</v>
      </c>
      <c r="S23" s="2" t="s">
        <v>551</v>
      </c>
      <c r="T23" s="2" t="s">
        <v>552</v>
      </c>
      <c r="U23" s="2" t="s">
        <v>553</v>
      </c>
      <c r="V23" s="2" t="s">
        <v>554</v>
      </c>
      <c r="W23" s="2" t="s">
        <v>555</v>
      </c>
      <c r="X23" s="2"/>
      <c r="Y23" s="2"/>
      <c r="Z23" s="2"/>
      <c r="AA23" s="2" t="s">
        <v>1750</v>
      </c>
      <c r="AB23" s="2" t="s">
        <v>1696</v>
      </c>
      <c r="AC23" s="2" t="s">
        <v>1770</v>
      </c>
      <c r="AD23" s="2" t="s">
        <v>1789</v>
      </c>
      <c r="AE23" s="2" t="s">
        <v>2045</v>
      </c>
      <c r="AF23" s="2" t="s">
        <v>2361</v>
      </c>
      <c r="AG23" s="2" t="s">
        <v>2387</v>
      </c>
      <c r="AH23" s="2" t="s">
        <v>2445</v>
      </c>
      <c r="AI23" s="2" t="s">
        <v>2414</v>
      </c>
      <c r="AJ23" s="2"/>
      <c r="AK23" s="2"/>
      <c r="AL23" s="2"/>
      <c r="AM23" s="2"/>
      <c r="AN23" s="2"/>
      <c r="AO23" s="2"/>
      <c r="AP23" s="2"/>
      <c r="AQ23" s="2"/>
      <c r="AR23" s="2"/>
      <c r="AS23" s="2"/>
      <c r="AT23" s="2"/>
      <c r="AU23" s="2"/>
      <c r="AV23" s="2"/>
      <c r="AW23" s="2" t="s">
        <v>219</v>
      </c>
      <c r="AX23" s="2" t="s">
        <v>124</v>
      </c>
      <c r="AY23" s="2" t="s">
        <v>556</v>
      </c>
      <c r="AZ23" s="2" t="s">
        <v>289</v>
      </c>
      <c r="BA23" s="2" t="s">
        <v>334</v>
      </c>
      <c r="BB23" s="2" t="s">
        <v>440</v>
      </c>
      <c r="BC23" s="2" t="s">
        <v>290</v>
      </c>
      <c r="BD23" s="2"/>
      <c r="BE23" s="2"/>
      <c r="BF23" s="2"/>
      <c r="BG23" s="2"/>
      <c r="BH23" s="2"/>
      <c r="BI23" s="2" t="s">
        <v>557</v>
      </c>
      <c r="BJ23" s="2" t="s">
        <v>558</v>
      </c>
      <c r="BK23" s="2" t="s">
        <v>559</v>
      </c>
      <c r="BL23" s="2" t="s">
        <v>560</v>
      </c>
      <c r="BM23" s="2" t="s">
        <v>561</v>
      </c>
      <c r="BN23" s="2" t="s">
        <v>562</v>
      </c>
      <c r="BO23" s="2" t="s">
        <v>264</v>
      </c>
      <c r="BP23" s="2"/>
      <c r="BQ23" s="2"/>
      <c r="BR23" s="2"/>
      <c r="BS23" s="2"/>
      <c r="BT23" s="2"/>
      <c r="BU23" s="2"/>
      <c r="BV23" s="2" t="s">
        <v>563</v>
      </c>
      <c r="BW23" s="2" t="s">
        <v>564</v>
      </c>
      <c r="BX23" s="2" t="s">
        <v>565</v>
      </c>
      <c r="BY23" s="2" t="s">
        <v>566</v>
      </c>
      <c r="BZ23" s="2" t="s">
        <v>567</v>
      </c>
      <c r="CA23" s="2" t="s">
        <v>568</v>
      </c>
      <c r="CB23" s="2"/>
      <c r="CC23" s="2"/>
      <c r="CD23" s="2"/>
      <c r="CE23" s="2"/>
      <c r="CF23" s="2"/>
      <c r="CG23" s="2"/>
      <c r="CH23" s="2"/>
      <c r="CI23" s="2"/>
      <c r="CJ23" s="2"/>
      <c r="CK23" s="2"/>
      <c r="CL23" s="2"/>
      <c r="CM23" s="2"/>
      <c r="CN23" s="2"/>
      <c r="CO23" s="2"/>
      <c r="CP23" s="2"/>
      <c r="CQ23" s="2"/>
      <c r="CR23" s="2"/>
      <c r="CS23" s="2"/>
      <c r="CT23" s="2"/>
      <c r="CU23" s="2"/>
      <c r="CV23" s="2"/>
      <c r="CW23" s="2"/>
      <c r="CX23" s="2"/>
      <c r="CY23" s="2"/>
      <c r="CZ23" s="2"/>
      <c r="DA23" s="2"/>
      <c r="DB23" s="2"/>
      <c r="DC23" s="2"/>
      <c r="DD23" s="2"/>
      <c r="DE23" s="2"/>
      <c r="DF23" s="2"/>
      <c r="DG23" s="2"/>
      <c r="DH23" s="2"/>
      <c r="DI23" s="2"/>
      <c r="DJ23" s="2" t="s">
        <v>137</v>
      </c>
      <c r="DK23" s="2" t="s">
        <v>135</v>
      </c>
      <c r="DL23" s="2" t="s">
        <v>231</v>
      </c>
      <c r="DM23" s="2" t="s">
        <v>189</v>
      </c>
      <c r="DN23" s="2" t="s">
        <v>190</v>
      </c>
      <c r="DO23" s="2"/>
      <c r="DP23" s="2"/>
      <c r="DQ23" s="2" t="s">
        <v>569</v>
      </c>
      <c r="DR23" s="2"/>
      <c r="DS23" s="2"/>
      <c r="DT23" s="2"/>
      <c r="DU23" s="2"/>
      <c r="DV23" s="2"/>
    </row>
    <row r="24" spans="1:126" ht="63" x14ac:dyDescent="0.5">
      <c r="A24" s="2" t="s">
        <v>570</v>
      </c>
      <c r="B24" s="2"/>
      <c r="C24" s="2" t="s">
        <v>571</v>
      </c>
      <c r="D24" s="2" t="s">
        <v>199</v>
      </c>
      <c r="E24" s="2" t="s">
        <v>572</v>
      </c>
      <c r="F24" s="2" t="s">
        <v>573</v>
      </c>
      <c r="G24" s="2"/>
      <c r="H24" s="2"/>
      <c r="I24" s="2"/>
      <c r="J24" s="2"/>
      <c r="K24" s="2"/>
      <c r="L24" s="2"/>
      <c r="M24" s="2"/>
      <c r="N24" s="2"/>
      <c r="O24" s="2"/>
      <c r="P24" s="2"/>
      <c r="Q24" s="2"/>
      <c r="R24" s="2"/>
      <c r="S24" s="2"/>
      <c r="T24" s="2"/>
      <c r="U24" s="2"/>
      <c r="V24" s="2"/>
      <c r="W24" s="2"/>
      <c r="X24" s="2"/>
      <c r="Y24" s="2"/>
      <c r="Z24" s="2"/>
      <c r="AA24" s="2" t="s">
        <v>1861</v>
      </c>
      <c r="AB24" s="2" t="s">
        <v>2305</v>
      </c>
      <c r="AC24" s="2" t="s">
        <v>2240</v>
      </c>
      <c r="AD24" s="2"/>
      <c r="AE24" s="2"/>
      <c r="AF24" s="2"/>
      <c r="AG24" s="2"/>
      <c r="AH24" s="2"/>
      <c r="AI24" s="2"/>
      <c r="AJ24" s="2"/>
      <c r="AK24" s="2"/>
      <c r="AL24" s="2"/>
      <c r="AM24" s="2"/>
      <c r="AN24" s="2"/>
      <c r="AO24" s="2"/>
      <c r="AP24" s="2"/>
      <c r="AQ24" s="2"/>
      <c r="AR24" s="2"/>
      <c r="AS24" s="2"/>
      <c r="AT24" s="2"/>
      <c r="AU24" s="2"/>
      <c r="AV24" s="2"/>
      <c r="AW24" s="2" t="s">
        <v>289</v>
      </c>
      <c r="AX24" s="2" t="s">
        <v>574</v>
      </c>
      <c r="AY24" s="2" t="s">
        <v>364</v>
      </c>
      <c r="AZ24" s="2"/>
      <c r="BA24" s="2"/>
      <c r="BB24" s="2"/>
      <c r="BC24" s="2"/>
      <c r="BD24" s="2"/>
      <c r="BE24" s="2"/>
      <c r="BF24" s="2"/>
      <c r="BG24" s="2"/>
      <c r="BH24" s="2"/>
      <c r="BI24" s="2" t="s">
        <v>575</v>
      </c>
      <c r="BJ24" s="2" t="s">
        <v>576</v>
      </c>
      <c r="BK24" s="2" t="s">
        <v>577</v>
      </c>
      <c r="BL24" s="2" t="s">
        <v>578</v>
      </c>
      <c r="BM24" s="2" t="s">
        <v>579</v>
      </c>
      <c r="BN24" s="2"/>
      <c r="BO24" s="2"/>
      <c r="BP24" s="2"/>
      <c r="BQ24" s="2"/>
      <c r="BR24" s="2"/>
      <c r="BS24" s="2"/>
      <c r="BT24" s="2"/>
      <c r="BU24" s="2"/>
      <c r="BV24" s="2" t="s">
        <v>514</v>
      </c>
      <c r="BW24" s="2" t="s">
        <v>173</v>
      </c>
      <c r="BX24" s="2" t="s">
        <v>134</v>
      </c>
      <c r="BY24" s="2"/>
      <c r="BZ24" s="2"/>
      <c r="CA24" s="2"/>
      <c r="CB24" s="2"/>
      <c r="CC24" s="2"/>
      <c r="CD24" s="2"/>
      <c r="CE24" s="2"/>
      <c r="CF24" s="2"/>
      <c r="CG24" s="2" t="s">
        <v>580</v>
      </c>
      <c r="CH24" s="2" t="s">
        <v>581</v>
      </c>
      <c r="CI24" s="2" t="s">
        <v>582</v>
      </c>
      <c r="CJ24" s="2"/>
      <c r="CK24" s="2"/>
      <c r="CL24" s="2"/>
      <c r="CM24" s="2"/>
      <c r="CN24" s="2"/>
      <c r="CO24" s="2"/>
      <c r="CP24" s="2"/>
      <c r="CQ24" s="2"/>
      <c r="CR24" s="2"/>
      <c r="CS24" s="2"/>
      <c r="CT24" s="2"/>
      <c r="CU24" s="2"/>
      <c r="CV24" s="2"/>
      <c r="CW24" s="2"/>
      <c r="CX24" s="2"/>
      <c r="CY24" s="2"/>
      <c r="CZ24" s="2"/>
      <c r="DA24" s="2"/>
      <c r="DB24" s="2"/>
      <c r="DC24" s="2"/>
      <c r="DD24" s="2"/>
      <c r="DE24" s="2"/>
      <c r="DF24" s="2"/>
      <c r="DG24" s="2"/>
      <c r="DH24" s="2"/>
      <c r="DI24" s="2"/>
      <c r="DJ24" s="2"/>
      <c r="DK24" s="2"/>
      <c r="DL24" s="2"/>
      <c r="DM24" s="2"/>
      <c r="DN24" s="2"/>
      <c r="DO24" s="2"/>
      <c r="DP24" s="2"/>
      <c r="DQ24" s="2" t="s">
        <v>583</v>
      </c>
      <c r="DR24" s="2"/>
      <c r="DS24" s="2"/>
      <c r="DT24" s="2"/>
      <c r="DU24" s="2"/>
      <c r="DV24" s="2"/>
    </row>
    <row r="25" spans="1:126" ht="47.25" x14ac:dyDescent="0.5">
      <c r="A25" s="2" t="s">
        <v>584</v>
      </c>
      <c r="B25" s="2"/>
      <c r="C25" s="2" t="s">
        <v>585</v>
      </c>
      <c r="D25" s="2" t="s">
        <v>146</v>
      </c>
      <c r="E25" s="2" t="s">
        <v>360</v>
      </c>
      <c r="F25" s="2" t="s">
        <v>146</v>
      </c>
      <c r="G25" s="2" t="s">
        <v>586</v>
      </c>
      <c r="H25" s="2" t="s">
        <v>531</v>
      </c>
      <c r="I25" s="2"/>
      <c r="J25" s="2"/>
      <c r="K25" s="2"/>
      <c r="L25" s="2"/>
      <c r="M25" s="2"/>
      <c r="N25" s="2"/>
      <c r="O25" s="2" t="s">
        <v>465</v>
      </c>
      <c r="P25" s="2"/>
      <c r="Q25" s="2"/>
      <c r="R25" s="2"/>
      <c r="S25" s="2"/>
      <c r="T25" s="2"/>
      <c r="U25" s="2"/>
      <c r="V25" s="2"/>
      <c r="W25" s="2"/>
      <c r="X25" s="2"/>
      <c r="Y25" s="2"/>
      <c r="Z25" s="2"/>
      <c r="AA25" s="2" t="s">
        <v>1469</v>
      </c>
      <c r="AB25" s="2" t="s">
        <v>1713</v>
      </c>
      <c r="AC25" s="2" t="s">
        <v>1918</v>
      </c>
      <c r="AD25" s="2" t="s">
        <v>2418</v>
      </c>
      <c r="AE25" s="2" t="s">
        <v>2456</v>
      </c>
      <c r="AF25" s="2" t="s">
        <v>2081</v>
      </c>
      <c r="AG25" s="2"/>
      <c r="AH25" s="2"/>
      <c r="AI25" s="2"/>
      <c r="AJ25" s="2"/>
      <c r="AK25" s="2"/>
      <c r="AL25" s="2"/>
      <c r="AM25" s="2"/>
      <c r="AN25" s="2"/>
      <c r="AO25" s="2"/>
      <c r="AP25" s="2"/>
      <c r="AQ25" s="2"/>
      <c r="AR25" s="2"/>
      <c r="AS25" s="2"/>
      <c r="AT25" s="2"/>
      <c r="AU25" s="2"/>
      <c r="AV25" s="2"/>
      <c r="AW25" s="2" t="s">
        <v>587</v>
      </c>
      <c r="AX25" s="2" t="s">
        <v>219</v>
      </c>
      <c r="AY25" s="2" t="s">
        <v>588</v>
      </c>
      <c r="AZ25" s="2"/>
      <c r="BA25" s="2"/>
      <c r="BB25" s="2"/>
      <c r="BC25" s="2"/>
      <c r="BD25" s="2"/>
      <c r="BE25" s="2"/>
      <c r="BF25" s="2"/>
      <c r="BG25" s="2"/>
      <c r="BH25" s="35" t="s">
        <v>1346</v>
      </c>
      <c r="BI25" s="2" t="s">
        <v>589</v>
      </c>
      <c r="BJ25" s="2" t="s">
        <v>590</v>
      </c>
      <c r="BK25" s="2" t="s">
        <v>591</v>
      </c>
      <c r="BL25" s="2" t="s">
        <v>592</v>
      </c>
      <c r="BM25" s="2" t="s">
        <v>593</v>
      </c>
      <c r="BN25" s="2" t="s">
        <v>594</v>
      </c>
      <c r="BO25" s="2"/>
      <c r="BP25" s="2"/>
      <c r="BQ25" s="2"/>
      <c r="BR25" s="2"/>
      <c r="BS25" s="2"/>
      <c r="BT25" s="2"/>
      <c r="BU25" s="2"/>
      <c r="BV25" s="2" t="s">
        <v>372</v>
      </c>
      <c r="BW25" s="2" t="s">
        <v>595</v>
      </c>
      <c r="BX25" s="2" t="s">
        <v>596</v>
      </c>
      <c r="BY25" s="2" t="s">
        <v>341</v>
      </c>
      <c r="BZ25" s="2"/>
      <c r="CA25" s="2"/>
      <c r="CB25" s="2"/>
      <c r="CC25" s="2"/>
      <c r="CD25" s="2"/>
      <c r="CE25" s="2"/>
      <c r="CF25" s="2"/>
      <c r="CG25" s="2" t="s">
        <v>597</v>
      </c>
      <c r="CH25" s="2" t="s">
        <v>598</v>
      </c>
      <c r="CI25" s="2" t="s">
        <v>599</v>
      </c>
      <c r="CJ25" s="2" t="s">
        <v>600</v>
      </c>
      <c r="CK25" s="2" t="s">
        <v>601</v>
      </c>
      <c r="CL25" s="2" t="s">
        <v>602</v>
      </c>
      <c r="CM25" s="2" t="s">
        <v>603</v>
      </c>
      <c r="CN25" s="2" t="s">
        <v>604</v>
      </c>
      <c r="CO25" s="2"/>
      <c r="CP25" s="2"/>
      <c r="CQ25" s="2"/>
      <c r="CR25" s="2"/>
      <c r="CS25" s="2"/>
      <c r="CT25" s="2"/>
      <c r="CU25" s="2"/>
      <c r="CV25" s="2"/>
      <c r="CW25" s="2"/>
      <c r="CX25" s="2"/>
      <c r="CY25" s="2"/>
      <c r="CZ25" s="2"/>
      <c r="DA25" s="2"/>
      <c r="DB25" s="2"/>
      <c r="DC25" s="2"/>
      <c r="DD25" s="2"/>
      <c r="DE25" s="2"/>
      <c r="DF25" s="2"/>
      <c r="DG25" s="2"/>
      <c r="DH25" s="2"/>
      <c r="DI25" s="2"/>
      <c r="DJ25" s="2" t="s">
        <v>137</v>
      </c>
      <c r="DK25" s="2" t="s">
        <v>135</v>
      </c>
      <c r="DL25" s="2" t="s">
        <v>231</v>
      </c>
      <c r="DM25" s="2"/>
      <c r="DN25" s="2"/>
      <c r="DO25" s="2"/>
      <c r="DP25" s="2"/>
      <c r="DQ25" s="2" t="s">
        <v>605</v>
      </c>
      <c r="DR25" s="2"/>
      <c r="DS25" s="2"/>
      <c r="DT25" s="2"/>
      <c r="DU25" s="2"/>
      <c r="DV25" s="2"/>
    </row>
    <row r="26" spans="1:126" ht="47.25" x14ac:dyDescent="0.5">
      <c r="A26" s="2" t="s">
        <v>606</v>
      </c>
      <c r="B26" s="2"/>
      <c r="C26" s="2" t="s">
        <v>607</v>
      </c>
      <c r="D26" s="2" t="s">
        <v>314</v>
      </c>
      <c r="E26" s="2" t="s">
        <v>146</v>
      </c>
      <c r="F26" s="2"/>
      <c r="G26" s="2"/>
      <c r="H26" s="2"/>
      <c r="I26" s="2"/>
      <c r="J26" s="2"/>
      <c r="K26" s="2"/>
      <c r="L26" s="2"/>
      <c r="M26" s="2"/>
      <c r="N26" s="2"/>
      <c r="O26" s="2" t="s">
        <v>608</v>
      </c>
      <c r="P26" s="2" t="s">
        <v>609</v>
      </c>
      <c r="Q26" s="2" t="s">
        <v>610</v>
      </c>
      <c r="R26" s="2" t="s">
        <v>611</v>
      </c>
      <c r="S26" s="2" t="s">
        <v>492</v>
      </c>
      <c r="T26" s="2"/>
      <c r="U26" s="2"/>
      <c r="V26" s="2"/>
      <c r="W26" s="2"/>
      <c r="X26" s="2"/>
      <c r="Y26" s="2"/>
      <c r="Z26" s="2"/>
      <c r="AA26" s="2" t="s">
        <v>1696</v>
      </c>
      <c r="AB26" s="2" t="s">
        <v>2430</v>
      </c>
      <c r="AC26" s="2"/>
      <c r="AD26" s="2"/>
      <c r="AE26" s="2"/>
      <c r="AF26" s="2"/>
      <c r="AG26" s="2"/>
      <c r="AH26" s="2"/>
      <c r="AI26" s="2"/>
      <c r="AJ26" s="2"/>
      <c r="AK26" s="2"/>
      <c r="AL26" s="2"/>
      <c r="AM26" s="2"/>
      <c r="AN26" s="2"/>
      <c r="AO26" s="2"/>
      <c r="AP26" s="2"/>
      <c r="AQ26" s="2"/>
      <c r="AR26" s="2"/>
      <c r="AS26" s="2"/>
      <c r="AT26" s="2"/>
      <c r="AU26" s="2"/>
      <c r="AV26" s="2"/>
      <c r="AW26" s="2" t="s">
        <v>334</v>
      </c>
      <c r="AX26" s="2" t="s">
        <v>219</v>
      </c>
      <c r="AY26" s="2"/>
      <c r="AZ26" s="2"/>
      <c r="BA26" s="2"/>
      <c r="BB26" s="2"/>
      <c r="BC26" s="2"/>
      <c r="BD26" s="2"/>
      <c r="BE26" s="2"/>
      <c r="BF26" s="2"/>
      <c r="BG26" s="2"/>
      <c r="BH26" s="2"/>
      <c r="BI26" s="2" t="s">
        <v>612</v>
      </c>
      <c r="BJ26" s="2" t="s">
        <v>613</v>
      </c>
      <c r="BK26" s="2" t="s">
        <v>614</v>
      </c>
      <c r="BL26" s="2" t="s">
        <v>615</v>
      </c>
      <c r="BM26" s="2" t="s">
        <v>616</v>
      </c>
      <c r="BN26" s="2" t="s">
        <v>617</v>
      </c>
      <c r="BO26" s="2"/>
      <c r="BP26" s="2"/>
      <c r="BQ26" s="2"/>
      <c r="BR26" s="2"/>
      <c r="BS26" s="2"/>
      <c r="BT26" s="2"/>
      <c r="BU26" s="2"/>
      <c r="BV26" s="2" t="s">
        <v>617</v>
      </c>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t="s">
        <v>190</v>
      </c>
      <c r="DK26" s="2" t="s">
        <v>137</v>
      </c>
      <c r="DL26" s="2"/>
      <c r="DM26" s="2"/>
      <c r="DN26" s="2"/>
      <c r="DO26" s="2"/>
      <c r="DP26" s="2"/>
      <c r="DQ26" s="2" t="s">
        <v>618</v>
      </c>
      <c r="DR26" s="2"/>
      <c r="DS26" s="2"/>
      <c r="DT26" s="2"/>
      <c r="DU26" s="2"/>
      <c r="DV26" s="2"/>
    </row>
    <row r="27" spans="1:126" ht="31.5" x14ac:dyDescent="0.5">
      <c r="A27" s="2" t="s">
        <v>619</v>
      </c>
      <c r="B27" s="2"/>
      <c r="C27" s="2" t="s">
        <v>620</v>
      </c>
      <c r="D27" s="2" t="s">
        <v>122</v>
      </c>
      <c r="E27" s="2"/>
      <c r="F27" s="2"/>
      <c r="G27" s="2"/>
      <c r="H27" s="2"/>
      <c r="I27" s="2"/>
      <c r="J27" s="2"/>
      <c r="K27" s="2"/>
      <c r="L27" s="2"/>
      <c r="M27" s="2"/>
      <c r="N27" s="2"/>
      <c r="O27" s="2" t="s">
        <v>621</v>
      </c>
      <c r="P27" s="2" t="s">
        <v>622</v>
      </c>
      <c r="Q27" s="2"/>
      <c r="R27" s="2"/>
      <c r="S27" s="2"/>
      <c r="T27" s="2"/>
      <c r="U27" s="2"/>
      <c r="V27" s="2"/>
      <c r="W27" s="2"/>
      <c r="X27" s="2"/>
      <c r="Y27" s="2"/>
      <c r="Z27" s="2"/>
      <c r="AA27" s="2" t="s">
        <v>2155</v>
      </c>
      <c r="AB27" s="2" t="s">
        <v>1581</v>
      </c>
      <c r="AC27" s="2" t="s">
        <v>260</v>
      </c>
      <c r="AD27" s="2"/>
      <c r="AE27" s="2"/>
      <c r="AF27" s="2"/>
      <c r="AG27" s="2"/>
      <c r="AH27" s="2"/>
      <c r="AI27" s="2"/>
      <c r="AJ27" s="2"/>
      <c r="AK27" s="2"/>
      <c r="AL27" s="2"/>
      <c r="AM27" s="2"/>
      <c r="AN27" s="2"/>
      <c r="AO27" s="2"/>
      <c r="AP27" s="2"/>
      <c r="AQ27" s="2"/>
      <c r="AR27" s="2"/>
      <c r="AS27" s="2"/>
      <c r="AT27" s="2"/>
      <c r="AU27" s="2"/>
      <c r="AV27" s="2"/>
      <c r="AW27" s="2" t="s">
        <v>289</v>
      </c>
      <c r="AX27" s="2" t="s">
        <v>334</v>
      </c>
      <c r="AY27" s="2" t="s">
        <v>389</v>
      </c>
      <c r="AZ27" s="2"/>
      <c r="BA27" s="2"/>
      <c r="BB27" s="2"/>
      <c r="BC27" s="2"/>
      <c r="BD27" s="2"/>
      <c r="BE27" s="2"/>
      <c r="BF27" s="2"/>
      <c r="BG27" s="2"/>
      <c r="BH27" s="2"/>
      <c r="BI27" s="2" t="s">
        <v>623</v>
      </c>
      <c r="BJ27" s="2" t="s">
        <v>624</v>
      </c>
      <c r="BK27" s="2" t="s">
        <v>448</v>
      </c>
      <c r="BL27" s="2" t="s">
        <v>625</v>
      </c>
      <c r="BM27" s="2" t="s">
        <v>626</v>
      </c>
      <c r="BN27" s="2" t="s">
        <v>627</v>
      </c>
      <c r="BO27" s="2" t="s">
        <v>628</v>
      </c>
      <c r="BP27" s="2" t="s">
        <v>390</v>
      </c>
      <c r="BQ27" s="2" t="s">
        <v>629</v>
      </c>
      <c r="BR27" s="2"/>
      <c r="BS27" s="2"/>
      <c r="BT27" s="2"/>
      <c r="BU27" s="2"/>
      <c r="BV27" s="2" t="s">
        <v>134</v>
      </c>
      <c r="BW27" s="2" t="s">
        <v>229</v>
      </c>
      <c r="BX27" s="2" t="s">
        <v>173</v>
      </c>
      <c r="BY27" s="2"/>
      <c r="BZ27" s="2"/>
      <c r="CA27" s="2"/>
      <c r="CB27" s="2"/>
      <c r="CC27" s="2"/>
      <c r="CD27" s="2"/>
      <c r="CE27" s="2"/>
      <c r="CF27" s="2"/>
      <c r="CG27" s="2"/>
      <c r="CH27" s="2"/>
      <c r="CI27" s="2"/>
      <c r="CJ27" s="2"/>
      <c r="CK27" s="2"/>
      <c r="CL27" s="2"/>
      <c r="CM27" s="2"/>
      <c r="CN27" s="2"/>
      <c r="CO27" s="2"/>
      <c r="CP27" s="2"/>
      <c r="CQ27" s="2"/>
      <c r="CR27" s="2"/>
      <c r="CS27" s="2"/>
      <c r="CT27" s="2"/>
      <c r="CU27" s="2"/>
      <c r="CV27" s="2"/>
      <c r="CW27" s="2"/>
      <c r="CX27" s="2"/>
      <c r="CY27" s="2"/>
      <c r="CZ27" s="2"/>
      <c r="DA27" s="2"/>
      <c r="DB27" s="2"/>
      <c r="DC27" s="2"/>
      <c r="DD27" s="2"/>
      <c r="DE27" s="2"/>
      <c r="DF27" s="2"/>
      <c r="DG27" s="2"/>
      <c r="DH27" s="2"/>
      <c r="DI27" s="2"/>
      <c r="DJ27" s="2" t="s">
        <v>190</v>
      </c>
      <c r="DK27" s="2" t="s">
        <v>232</v>
      </c>
      <c r="DL27" s="2"/>
      <c r="DM27" s="2"/>
      <c r="DN27" s="2"/>
      <c r="DO27" s="2"/>
      <c r="DP27" s="2"/>
      <c r="DQ27" s="2" t="s">
        <v>630</v>
      </c>
      <c r="DR27" s="2"/>
      <c r="DS27" s="2"/>
      <c r="DT27" s="2"/>
      <c r="DU27" s="2"/>
      <c r="DV27" s="2"/>
    </row>
    <row r="28" spans="1:126" ht="63" x14ac:dyDescent="0.5">
      <c r="A28" s="2" t="s">
        <v>631</v>
      </c>
      <c r="B28" s="2"/>
      <c r="C28" s="2" t="s">
        <v>632</v>
      </c>
      <c r="D28" s="2" t="s">
        <v>633</v>
      </c>
      <c r="E28" s="2" t="s">
        <v>199</v>
      </c>
      <c r="F28" s="2"/>
      <c r="G28" s="2"/>
      <c r="H28" s="2"/>
      <c r="I28" s="2"/>
      <c r="J28" s="2"/>
      <c r="K28" s="2"/>
      <c r="L28" s="2"/>
      <c r="M28" s="2"/>
      <c r="N28" s="2"/>
      <c r="O28" s="2"/>
      <c r="P28" s="2"/>
      <c r="Q28" s="2"/>
      <c r="R28" s="2"/>
      <c r="S28" s="2"/>
      <c r="T28" s="2"/>
      <c r="U28" s="2"/>
      <c r="V28" s="2"/>
      <c r="W28" s="2"/>
      <c r="X28" s="2"/>
      <c r="Y28" s="2"/>
      <c r="Z28" s="2"/>
      <c r="AA28" s="2" t="s">
        <v>1426</v>
      </c>
      <c r="AB28" s="2" t="s">
        <v>2115</v>
      </c>
      <c r="AC28" s="2"/>
      <c r="AD28" s="2"/>
      <c r="AE28" s="2"/>
      <c r="AF28" s="2"/>
      <c r="AG28" s="2"/>
      <c r="AH28" s="2"/>
      <c r="AI28" s="2"/>
      <c r="AJ28" s="2"/>
      <c r="AK28" s="2"/>
      <c r="AL28" s="2"/>
      <c r="AM28" s="2"/>
      <c r="AN28" s="2"/>
      <c r="AO28" s="2"/>
      <c r="AP28" s="2"/>
      <c r="AQ28" s="2"/>
      <c r="AR28" s="2"/>
      <c r="AS28" s="2"/>
      <c r="AT28" s="2"/>
      <c r="AU28" s="2"/>
      <c r="AV28" s="2"/>
      <c r="AW28" s="2" t="s">
        <v>289</v>
      </c>
      <c r="AX28" s="2" t="s">
        <v>634</v>
      </c>
      <c r="AY28" s="2" t="s">
        <v>574</v>
      </c>
      <c r="AZ28" s="2"/>
      <c r="BA28" s="2"/>
      <c r="BB28" s="2"/>
      <c r="BC28" s="2"/>
      <c r="BD28" s="2"/>
      <c r="BE28" s="2"/>
      <c r="BF28" s="2"/>
      <c r="BG28" s="2"/>
      <c r="BH28" s="2"/>
      <c r="BI28" s="2" t="s">
        <v>635</v>
      </c>
      <c r="BJ28" s="2" t="s">
        <v>636</v>
      </c>
      <c r="BK28" s="2" t="s">
        <v>637</v>
      </c>
      <c r="BL28" s="2" t="s">
        <v>638</v>
      </c>
      <c r="BM28" s="2" t="s">
        <v>639</v>
      </c>
      <c r="BN28" s="2"/>
      <c r="BO28" s="2"/>
      <c r="BP28" s="2"/>
      <c r="BQ28" s="2"/>
      <c r="BR28" s="2"/>
      <c r="BS28" s="2"/>
      <c r="BT28" s="2"/>
      <c r="BU28" s="2"/>
      <c r="BV28" s="2" t="s">
        <v>134</v>
      </c>
      <c r="BW28" s="2"/>
      <c r="BX28" s="2"/>
      <c r="BY28" s="2"/>
      <c r="BZ28" s="2"/>
      <c r="CA28" s="2"/>
      <c r="CB28" s="2"/>
      <c r="CC28" s="2"/>
      <c r="CD28" s="2"/>
      <c r="CE28" s="2"/>
      <c r="CF28" s="2"/>
      <c r="CG28" s="6" t="s">
        <v>640</v>
      </c>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t="s">
        <v>189</v>
      </c>
      <c r="DK28" s="2"/>
      <c r="DL28" s="2"/>
      <c r="DM28" s="2"/>
      <c r="DN28" s="2"/>
      <c r="DO28" s="2"/>
      <c r="DP28" s="2"/>
      <c r="DQ28" s="2" t="s">
        <v>641</v>
      </c>
      <c r="DR28" s="2"/>
      <c r="DS28" s="2"/>
      <c r="DT28" s="2"/>
      <c r="DU28" s="2"/>
      <c r="DV28" s="2"/>
    </row>
    <row r="29" spans="1:126" ht="31.5" x14ac:dyDescent="0.5">
      <c r="A29" s="2" t="s">
        <v>642</v>
      </c>
      <c r="B29" s="2"/>
      <c r="C29" s="2" t="s">
        <v>643</v>
      </c>
      <c r="D29" s="2" t="s">
        <v>199</v>
      </c>
      <c r="E29" s="2"/>
      <c r="F29" s="2"/>
      <c r="G29" s="2"/>
      <c r="H29" s="2"/>
      <c r="I29" s="2"/>
      <c r="J29" s="2"/>
      <c r="K29" s="2"/>
      <c r="L29" s="2"/>
      <c r="M29" s="2"/>
      <c r="N29" s="2"/>
      <c r="O29" s="2"/>
      <c r="P29" s="2"/>
      <c r="Q29" s="2"/>
      <c r="R29" s="2"/>
      <c r="S29" s="2"/>
      <c r="T29" s="2"/>
      <c r="U29" s="2"/>
      <c r="V29" s="2"/>
      <c r="W29" s="2"/>
      <c r="X29" s="2"/>
      <c r="Y29" s="2"/>
      <c r="Z29" s="2"/>
      <c r="AA29" s="2" t="s">
        <v>2421</v>
      </c>
      <c r="AB29" s="2"/>
      <c r="AC29" s="2"/>
      <c r="AD29" s="2"/>
      <c r="AE29" s="2"/>
      <c r="AF29" s="2"/>
      <c r="AG29" s="2"/>
      <c r="AH29" s="2"/>
      <c r="AI29" s="2"/>
      <c r="AJ29" s="2"/>
      <c r="AK29" s="2"/>
      <c r="AL29" s="2"/>
      <c r="AM29" s="2"/>
      <c r="AN29" s="2"/>
      <c r="AO29" s="2"/>
      <c r="AP29" s="2"/>
      <c r="AQ29" s="2"/>
      <c r="AR29" s="2"/>
      <c r="AS29" s="2"/>
      <c r="AT29" s="2"/>
      <c r="AU29" s="2"/>
      <c r="AV29" s="2"/>
      <c r="AW29" s="2" t="s">
        <v>157</v>
      </c>
      <c r="AX29" s="2"/>
      <c r="AY29" s="2"/>
      <c r="AZ29" s="2"/>
      <c r="BA29" s="2"/>
      <c r="BB29" s="2"/>
      <c r="BC29" s="2"/>
      <c r="BD29" s="2"/>
      <c r="BE29" s="2"/>
      <c r="BF29" s="2"/>
      <c r="BG29" s="2"/>
      <c r="BH29" s="2"/>
      <c r="BI29" s="2" t="s">
        <v>644</v>
      </c>
      <c r="BJ29" s="2" t="s">
        <v>558</v>
      </c>
      <c r="BK29" s="2" t="s">
        <v>336</v>
      </c>
      <c r="BL29" s="2" t="s">
        <v>127</v>
      </c>
      <c r="BM29" s="2" t="s">
        <v>645</v>
      </c>
      <c r="BN29" s="2" t="s">
        <v>646</v>
      </c>
      <c r="BO29" s="2" t="s">
        <v>647</v>
      </c>
      <c r="BP29" s="2" t="s">
        <v>648</v>
      </c>
      <c r="BQ29" s="2" t="s">
        <v>649</v>
      </c>
      <c r="BR29" s="2"/>
      <c r="BS29" s="2"/>
      <c r="BT29" s="2"/>
      <c r="BU29" s="2"/>
      <c r="BV29" s="2" t="s">
        <v>514</v>
      </c>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t="s">
        <v>189</v>
      </c>
      <c r="DK29" s="2" t="s">
        <v>135</v>
      </c>
      <c r="DL29" s="2" t="s">
        <v>231</v>
      </c>
      <c r="DM29" s="2" t="s">
        <v>137</v>
      </c>
      <c r="DN29" s="2"/>
      <c r="DO29" s="2"/>
      <c r="DP29" s="2"/>
      <c r="DQ29" s="2" t="s">
        <v>650</v>
      </c>
      <c r="DR29" s="2"/>
      <c r="DS29" s="2"/>
      <c r="DT29" s="2"/>
      <c r="DU29" s="2"/>
      <c r="DV29" s="2"/>
    </row>
    <row r="30" spans="1:126" ht="126" x14ac:dyDescent="0.5">
      <c r="A30" s="2" t="s">
        <v>651</v>
      </c>
      <c r="B30" s="2"/>
      <c r="C30" s="2" t="s">
        <v>652</v>
      </c>
      <c r="D30" s="2" t="s">
        <v>1421</v>
      </c>
      <c r="E30" s="2" t="s">
        <v>2501</v>
      </c>
      <c r="F30" s="2" t="s">
        <v>653</v>
      </c>
      <c r="G30" s="2"/>
      <c r="H30" s="2"/>
      <c r="I30" s="2"/>
      <c r="J30" s="2"/>
      <c r="K30" s="2"/>
      <c r="L30" s="2"/>
      <c r="M30" s="2"/>
      <c r="N30" s="2"/>
      <c r="O30" s="2" t="s">
        <v>207</v>
      </c>
      <c r="P30" s="2" t="s">
        <v>654</v>
      </c>
      <c r="Q30" s="2" t="s">
        <v>655</v>
      </c>
      <c r="R30" s="2"/>
      <c r="S30" s="2"/>
      <c r="T30" s="2"/>
      <c r="U30" s="2"/>
      <c r="V30" s="2"/>
      <c r="W30" s="2"/>
      <c r="X30" s="2"/>
      <c r="Y30" s="2"/>
      <c r="Z30" s="2"/>
      <c r="AA30" s="2" t="s">
        <v>1717</v>
      </c>
      <c r="AB30" s="2" t="s">
        <v>2130</v>
      </c>
      <c r="AC30" s="2" t="s">
        <v>2300</v>
      </c>
      <c r="AD30" s="2" t="s">
        <v>2296</v>
      </c>
      <c r="AE30" s="2" t="s">
        <v>2111</v>
      </c>
      <c r="AF30" s="2" t="s">
        <v>2071</v>
      </c>
      <c r="AG30" s="2" t="s">
        <v>2430</v>
      </c>
      <c r="AH30" s="2" t="s">
        <v>1889</v>
      </c>
      <c r="AI30" s="2"/>
      <c r="AJ30" s="2"/>
      <c r="AK30" s="2"/>
      <c r="AL30" s="2"/>
      <c r="AM30" s="2"/>
      <c r="AN30" s="2"/>
      <c r="AO30" s="2"/>
      <c r="AP30" s="2"/>
      <c r="AQ30" s="2"/>
      <c r="AR30" s="2"/>
      <c r="AS30" s="2"/>
      <c r="AT30" s="2"/>
      <c r="AU30" s="2"/>
      <c r="AV30" s="2"/>
      <c r="AW30" s="2" t="s">
        <v>221</v>
      </c>
      <c r="AX30" s="2" t="s">
        <v>124</v>
      </c>
      <c r="AY30" s="2" t="s">
        <v>219</v>
      </c>
      <c r="AZ30" s="2" t="s">
        <v>289</v>
      </c>
      <c r="BA30" s="2"/>
      <c r="BB30" s="2"/>
      <c r="BC30" s="2"/>
      <c r="BD30" s="2"/>
      <c r="BE30" s="2"/>
      <c r="BF30" s="2"/>
      <c r="BG30" s="2"/>
      <c r="BH30" s="35" t="s">
        <v>2481</v>
      </c>
      <c r="BI30" s="2"/>
      <c r="BJ30" s="2"/>
      <c r="BK30" s="2"/>
      <c r="BL30" s="2"/>
      <c r="BM30" s="2"/>
      <c r="BN30" s="2"/>
      <c r="BO30" s="2"/>
      <c r="BP30" s="2"/>
      <c r="BQ30" s="2"/>
      <c r="BR30" s="2"/>
      <c r="BS30" s="2"/>
      <c r="BT30" s="2"/>
      <c r="BU30" s="2"/>
      <c r="BV30" s="2" t="s">
        <v>518</v>
      </c>
      <c r="BW30" s="2" t="s">
        <v>171</v>
      </c>
      <c r="BX30" s="2" t="s">
        <v>172</v>
      </c>
      <c r="BY30" s="2" t="s">
        <v>656</v>
      </c>
      <c r="BZ30" s="2"/>
      <c r="CA30" s="2"/>
      <c r="CB30" s="2"/>
      <c r="CC30" s="2"/>
      <c r="CD30" s="2"/>
      <c r="CE30" s="2"/>
      <c r="CF30" s="2"/>
      <c r="CG30" s="2"/>
      <c r="CH30" s="2"/>
      <c r="CI30" s="2"/>
      <c r="CJ30" s="2"/>
      <c r="CK30" s="2"/>
      <c r="CL30" s="2"/>
      <c r="CM30" s="2"/>
      <c r="CN30" s="2"/>
      <c r="CO30" s="2"/>
      <c r="CP30" s="2"/>
      <c r="CQ30" s="2"/>
      <c r="CR30" s="2"/>
      <c r="CS30" s="2"/>
      <c r="CT30" s="2"/>
      <c r="CU30" s="2"/>
      <c r="CV30" s="2"/>
      <c r="CW30" s="2"/>
      <c r="CX30" s="2"/>
      <c r="CY30" s="2"/>
      <c r="CZ30" s="2"/>
      <c r="DA30" s="2"/>
      <c r="DB30" s="2"/>
      <c r="DC30" s="2"/>
      <c r="DD30" s="2"/>
      <c r="DE30" s="2"/>
      <c r="DF30" s="2"/>
      <c r="DG30" s="2"/>
      <c r="DH30" s="2"/>
      <c r="DI30" s="2"/>
      <c r="DJ30" s="2" t="s">
        <v>190</v>
      </c>
      <c r="DK30" s="2"/>
      <c r="DL30" s="2"/>
      <c r="DM30" s="2"/>
      <c r="DN30" s="2"/>
      <c r="DO30" s="2"/>
      <c r="DP30" s="2"/>
      <c r="DQ30" s="2" t="s">
        <v>657</v>
      </c>
      <c r="DR30" s="2"/>
      <c r="DS30" s="2"/>
      <c r="DT30" s="2"/>
      <c r="DU30" s="2"/>
      <c r="DV30" s="2"/>
    </row>
    <row r="31" spans="1:126" ht="47.25" x14ac:dyDescent="0.5">
      <c r="A31" s="2" t="s">
        <v>658</v>
      </c>
      <c r="B31" s="2"/>
      <c r="C31" s="2" t="s">
        <v>659</v>
      </c>
      <c r="D31" s="2" t="s">
        <v>492</v>
      </c>
      <c r="E31" s="2" t="s">
        <v>1661</v>
      </c>
      <c r="F31" s="2"/>
      <c r="G31" s="2"/>
      <c r="H31" s="2"/>
      <c r="I31" s="2"/>
      <c r="J31" s="2"/>
      <c r="K31" s="2"/>
      <c r="L31" s="2"/>
      <c r="M31" s="2"/>
      <c r="N31" s="2"/>
      <c r="O31" s="2"/>
      <c r="P31" s="2"/>
      <c r="Q31" s="2"/>
      <c r="R31" s="2"/>
      <c r="S31" s="2"/>
      <c r="T31" s="2"/>
      <c r="U31" s="2"/>
      <c r="V31" s="2"/>
      <c r="W31" s="2"/>
      <c r="X31" s="2"/>
      <c r="Y31" s="2"/>
      <c r="Z31" s="2"/>
      <c r="AA31" s="2" t="s">
        <v>2427</v>
      </c>
      <c r="AB31" s="2" t="s">
        <v>2175</v>
      </c>
      <c r="AC31" s="2"/>
      <c r="AD31" s="2"/>
      <c r="AE31" s="2"/>
      <c r="AF31" s="2"/>
      <c r="AG31" s="2"/>
      <c r="AH31" s="2"/>
      <c r="AI31" s="2"/>
      <c r="AJ31" s="2"/>
      <c r="AK31" s="2"/>
      <c r="AL31" s="2"/>
      <c r="AM31" s="2"/>
      <c r="AN31" s="2"/>
      <c r="AO31" s="2"/>
      <c r="AP31" s="2"/>
      <c r="AQ31" s="2"/>
      <c r="AR31" s="2"/>
      <c r="AS31" s="2"/>
      <c r="AT31" s="2"/>
      <c r="AU31" s="2"/>
      <c r="AV31" s="2"/>
      <c r="AW31" s="2" t="s">
        <v>219</v>
      </c>
      <c r="AX31" s="2" t="s">
        <v>660</v>
      </c>
      <c r="AY31" s="2"/>
      <c r="AZ31" s="2"/>
      <c r="BA31" s="2"/>
      <c r="BB31" s="2"/>
      <c r="BC31" s="2"/>
      <c r="BD31" s="2"/>
      <c r="BE31" s="2"/>
      <c r="BF31" s="2"/>
      <c r="BG31" s="2"/>
      <c r="BH31" s="35" t="s">
        <v>2472</v>
      </c>
      <c r="BI31" s="2" t="s">
        <v>661</v>
      </c>
      <c r="BJ31" s="2" t="s">
        <v>662</v>
      </c>
      <c r="BK31" s="2" t="s">
        <v>663</v>
      </c>
      <c r="BL31" s="2" t="s">
        <v>664</v>
      </c>
      <c r="BM31" s="2" t="s">
        <v>665</v>
      </c>
      <c r="BN31" s="2"/>
      <c r="BO31" s="2"/>
      <c r="BP31" s="2"/>
      <c r="BQ31" s="2"/>
      <c r="BR31" s="2"/>
      <c r="BS31" s="2"/>
      <c r="BT31" s="2"/>
      <c r="BU31" s="2"/>
      <c r="BV31" s="2" t="s">
        <v>595</v>
      </c>
      <c r="BW31" s="2" t="s">
        <v>172</v>
      </c>
      <c r="BX31" s="2"/>
      <c r="BY31" s="2"/>
      <c r="BZ31" s="2"/>
      <c r="CA31" s="2"/>
      <c r="CB31" s="2"/>
      <c r="CC31" s="2"/>
      <c r="CD31" s="2"/>
      <c r="CE31" s="2"/>
      <c r="CF31" s="2"/>
      <c r="CG31" s="2"/>
      <c r="CH31" s="2"/>
      <c r="CI31" s="2"/>
      <c r="CJ31" s="2"/>
      <c r="CK31" s="2"/>
      <c r="CL31" s="2"/>
      <c r="CM31" s="2"/>
      <c r="CN31" s="2"/>
      <c r="CO31" s="2"/>
      <c r="CP31" s="2"/>
      <c r="CQ31" s="2"/>
      <c r="CR31" s="2"/>
      <c r="CS31" s="2"/>
      <c r="CT31" s="2"/>
      <c r="CU31" s="2"/>
      <c r="CV31" s="2"/>
      <c r="CW31" s="2"/>
      <c r="CX31" s="2"/>
      <c r="CY31" s="2"/>
      <c r="CZ31" s="2"/>
      <c r="DA31" s="2"/>
      <c r="DB31" s="2"/>
      <c r="DC31" s="2"/>
      <c r="DD31" s="2"/>
      <c r="DE31" s="2"/>
      <c r="DF31" s="2"/>
      <c r="DG31" s="2"/>
      <c r="DH31" s="2"/>
      <c r="DI31" s="2"/>
      <c r="DJ31" s="2"/>
      <c r="DK31" s="2"/>
      <c r="DL31" s="2"/>
      <c r="DM31" s="2"/>
      <c r="DN31" s="2"/>
      <c r="DO31" s="2"/>
      <c r="DP31" s="2"/>
      <c r="DQ31" s="2" t="s">
        <v>666</v>
      </c>
      <c r="DR31" s="2"/>
      <c r="DS31" s="2"/>
      <c r="DT31" s="2"/>
      <c r="DU31" s="2"/>
      <c r="DV31" s="2"/>
    </row>
    <row r="32" spans="1:126" ht="31.5" x14ac:dyDescent="0.5">
      <c r="A32" s="2" t="s">
        <v>667</v>
      </c>
      <c r="B32" s="2"/>
      <c r="C32" s="7" t="s">
        <v>668</v>
      </c>
      <c r="D32" s="2" t="s">
        <v>360</v>
      </c>
      <c r="E32" s="2"/>
      <c r="F32" s="2"/>
      <c r="G32" s="2"/>
      <c r="H32" s="2"/>
      <c r="I32" s="2"/>
      <c r="J32" s="2"/>
      <c r="K32" s="2"/>
      <c r="L32" s="2"/>
      <c r="M32" s="2"/>
      <c r="N32" s="2"/>
      <c r="O32" s="2"/>
      <c r="P32" s="2"/>
      <c r="Q32" s="2"/>
      <c r="R32" s="2"/>
      <c r="S32" s="2"/>
      <c r="T32" s="2"/>
      <c r="U32" s="2"/>
      <c r="V32" s="2"/>
      <c r="W32" s="2"/>
      <c r="X32" s="2"/>
      <c r="Y32" s="2"/>
      <c r="Z32" s="2"/>
      <c r="AA32" s="2" t="s">
        <v>1995</v>
      </c>
      <c r="AB32" s="2" t="s">
        <v>1480</v>
      </c>
      <c r="AC32" s="2" t="s">
        <v>1713</v>
      </c>
      <c r="AD32" s="2" t="s">
        <v>1980</v>
      </c>
      <c r="AE32" s="2"/>
      <c r="AF32" s="2"/>
      <c r="AG32" s="2"/>
      <c r="AH32" s="2"/>
      <c r="AI32" s="2"/>
      <c r="AJ32" s="2"/>
      <c r="AK32" s="2"/>
      <c r="AL32" s="2"/>
      <c r="AM32" s="2"/>
      <c r="AN32" s="2"/>
      <c r="AO32" s="2"/>
      <c r="AP32" s="2"/>
      <c r="AQ32" s="2"/>
      <c r="AR32" s="2"/>
      <c r="AS32" s="2"/>
      <c r="AT32" s="2"/>
      <c r="AU32" s="2"/>
      <c r="AV32" s="2"/>
      <c r="AW32" s="2" t="s">
        <v>124</v>
      </c>
      <c r="AX32" s="2" t="s">
        <v>389</v>
      </c>
      <c r="AY32" s="2"/>
      <c r="AZ32" s="2"/>
      <c r="BA32" s="2"/>
      <c r="BB32" s="2"/>
      <c r="BC32" s="2"/>
      <c r="BD32" s="2"/>
      <c r="BE32" s="2"/>
      <c r="BF32" s="2"/>
      <c r="BG32" s="2"/>
      <c r="BH32" s="2"/>
      <c r="BI32" s="2" t="s">
        <v>669</v>
      </c>
      <c r="BJ32" s="2" t="s">
        <v>391</v>
      </c>
      <c r="BK32" s="2" t="s">
        <v>670</v>
      </c>
      <c r="BL32" s="2" t="s">
        <v>671</v>
      </c>
      <c r="BM32" s="2" t="s">
        <v>672</v>
      </c>
      <c r="BN32" s="2" t="s">
        <v>673</v>
      </c>
      <c r="BO32" s="2" t="s">
        <v>336</v>
      </c>
      <c r="BP32" s="2"/>
      <c r="BQ32" s="2"/>
      <c r="BR32" s="2"/>
      <c r="BS32" s="2"/>
      <c r="BT32" s="2"/>
      <c r="BU32" s="2"/>
      <c r="BV32" s="2" t="s">
        <v>372</v>
      </c>
      <c r="BW32" s="2"/>
      <c r="BX32" s="2"/>
      <c r="BY32" s="2"/>
      <c r="BZ32" s="2"/>
      <c r="CA32" s="2"/>
      <c r="CB32" s="2"/>
      <c r="CC32" s="2"/>
      <c r="CD32" s="2"/>
      <c r="CE32" s="2"/>
      <c r="CF32" s="2"/>
      <c r="CG32" s="2"/>
      <c r="CH32" s="2"/>
      <c r="CI32" s="2"/>
      <c r="CJ32" s="2"/>
      <c r="CK32" s="2"/>
      <c r="CL32" s="2"/>
      <c r="CM32" s="2"/>
      <c r="CN32" s="2"/>
      <c r="CO32" s="2"/>
      <c r="CP32" s="2"/>
      <c r="CQ32" s="2"/>
      <c r="CR32" s="2"/>
      <c r="CS32" s="2"/>
      <c r="CT32" s="2"/>
      <c r="CU32" s="2"/>
      <c r="CV32" s="2"/>
      <c r="CW32" s="2"/>
      <c r="CX32" s="2"/>
      <c r="CY32" s="2"/>
      <c r="CZ32" s="2"/>
      <c r="DA32" s="2"/>
      <c r="DB32" s="2"/>
      <c r="DC32" s="2"/>
      <c r="DD32" s="2"/>
      <c r="DE32" s="2"/>
      <c r="DF32" s="2"/>
      <c r="DG32" s="2"/>
      <c r="DH32" s="2"/>
      <c r="DI32" s="2"/>
      <c r="DJ32" s="2" t="s">
        <v>232</v>
      </c>
      <c r="DK32" s="2" t="s">
        <v>137</v>
      </c>
      <c r="DL32" s="2"/>
      <c r="DM32" s="2"/>
      <c r="DN32" s="2"/>
      <c r="DO32" s="2"/>
      <c r="DP32" s="2"/>
      <c r="DQ32" s="2" t="s">
        <v>674</v>
      </c>
      <c r="DR32" s="2"/>
      <c r="DS32" s="2"/>
      <c r="DT32" s="2"/>
      <c r="DU32" s="2"/>
      <c r="DV32" s="2"/>
    </row>
    <row r="33" spans="1:126" ht="141.75" x14ac:dyDescent="0.5">
      <c r="A33" s="2" t="s">
        <v>675</v>
      </c>
      <c r="B33" s="2"/>
      <c r="C33" s="2" t="s">
        <v>676</v>
      </c>
      <c r="D33" s="2" t="s">
        <v>572</v>
      </c>
      <c r="E33" s="2" t="s">
        <v>377</v>
      </c>
      <c r="F33" s="2" t="s">
        <v>378</v>
      </c>
      <c r="G33" s="2" t="s">
        <v>146</v>
      </c>
      <c r="H33" s="2" t="s">
        <v>677</v>
      </c>
      <c r="I33" s="2" t="s">
        <v>678</v>
      </c>
      <c r="J33" s="2" t="s">
        <v>141</v>
      </c>
      <c r="K33" s="2"/>
      <c r="L33" s="2"/>
      <c r="M33" s="2"/>
      <c r="N33" s="2"/>
      <c r="O33" s="2"/>
      <c r="P33" s="2"/>
      <c r="Q33" s="2"/>
      <c r="R33" s="2"/>
      <c r="S33" s="2"/>
      <c r="T33" s="2"/>
      <c r="U33" s="2"/>
      <c r="V33" s="2"/>
      <c r="W33" s="2"/>
      <c r="X33" s="2"/>
      <c r="Y33" s="2"/>
      <c r="Z33" s="2"/>
      <c r="AA33" s="2" t="s">
        <v>2198</v>
      </c>
      <c r="AB33" s="2" t="s">
        <v>2142</v>
      </c>
      <c r="AC33" s="2" t="s">
        <v>2399</v>
      </c>
      <c r="AD33" s="2" t="s">
        <v>1590</v>
      </c>
      <c r="AE33" s="2" t="s">
        <v>1506</v>
      </c>
      <c r="AF33" s="2" t="s">
        <v>1612</v>
      </c>
      <c r="AG33" s="2" t="s">
        <v>1821</v>
      </c>
      <c r="AH33" s="2" t="s">
        <v>2244</v>
      </c>
      <c r="AI33" s="2" t="s">
        <v>2016</v>
      </c>
      <c r="AJ33" s="2" t="s">
        <v>376</v>
      </c>
      <c r="AK33" s="2" t="s">
        <v>1542</v>
      </c>
      <c r="AL33" s="2" t="s">
        <v>2163</v>
      </c>
      <c r="AM33" s="2" t="s">
        <v>1654</v>
      </c>
      <c r="AN33" s="2" t="s">
        <v>1554</v>
      </c>
      <c r="AO33" s="2"/>
      <c r="AP33" s="2"/>
      <c r="AQ33" s="2"/>
      <c r="AR33" s="2"/>
      <c r="AS33" s="2"/>
      <c r="AT33" s="2"/>
      <c r="AU33" s="2"/>
      <c r="AV33" s="2"/>
      <c r="AW33" s="2" t="s">
        <v>124</v>
      </c>
      <c r="AX33" s="2" t="s">
        <v>389</v>
      </c>
      <c r="AY33" s="2" t="s">
        <v>588</v>
      </c>
      <c r="AZ33" s="2" t="s">
        <v>287</v>
      </c>
      <c r="BA33" s="2" t="s">
        <v>334</v>
      </c>
      <c r="BB33" s="2"/>
      <c r="BC33" s="2"/>
      <c r="BD33" s="2"/>
      <c r="BE33" s="2"/>
      <c r="BF33" s="2"/>
      <c r="BG33" s="2"/>
      <c r="BH33" s="35" t="s">
        <v>1491</v>
      </c>
      <c r="BI33" s="2" t="s">
        <v>679</v>
      </c>
      <c r="BJ33" s="2" t="s">
        <v>680</v>
      </c>
      <c r="BK33" s="2" t="s">
        <v>222</v>
      </c>
      <c r="BL33" s="2" t="s">
        <v>338</v>
      </c>
      <c r="BM33" s="2" t="s">
        <v>670</v>
      </c>
      <c r="BN33" s="2" t="s">
        <v>292</v>
      </c>
      <c r="BO33" s="2" t="s">
        <v>681</v>
      </c>
      <c r="BP33" s="2"/>
      <c r="BQ33" s="2"/>
      <c r="BR33" s="2"/>
      <c r="BS33" s="2"/>
      <c r="BT33" s="2"/>
      <c r="BU33" s="2"/>
      <c r="BV33" s="2" t="s">
        <v>173</v>
      </c>
      <c r="BW33" s="2" t="s">
        <v>241</v>
      </c>
      <c r="BX33" s="2"/>
      <c r="BY33" s="2"/>
      <c r="BZ33" s="2"/>
      <c r="CA33" s="2"/>
      <c r="CB33" s="2"/>
      <c r="CC33" s="2"/>
      <c r="CD33" s="2"/>
      <c r="CE33" s="2"/>
      <c r="CF33" s="2"/>
      <c r="CG33" s="2" t="s">
        <v>682</v>
      </c>
      <c r="CH33" s="2" t="s">
        <v>683</v>
      </c>
      <c r="CI33" s="2" t="s">
        <v>309</v>
      </c>
      <c r="CJ33" s="2" t="s">
        <v>684</v>
      </c>
      <c r="CK33" s="2" t="s">
        <v>685</v>
      </c>
      <c r="CL33" s="2" t="s">
        <v>686</v>
      </c>
      <c r="CM33" s="2" t="s">
        <v>687</v>
      </c>
      <c r="CN33" s="2" t="s">
        <v>688</v>
      </c>
      <c r="CO33" s="2" t="s">
        <v>689</v>
      </c>
      <c r="CP33" s="2" t="s">
        <v>690</v>
      </c>
      <c r="CQ33" s="2" t="s">
        <v>691</v>
      </c>
      <c r="CR33" s="2" t="s">
        <v>692</v>
      </c>
      <c r="CS33" s="2" t="s">
        <v>693</v>
      </c>
      <c r="CT33" s="2" t="s">
        <v>694</v>
      </c>
      <c r="CU33" s="2" t="s">
        <v>695</v>
      </c>
      <c r="CV33" s="2" t="s">
        <v>696</v>
      </c>
      <c r="CW33" s="2" t="s">
        <v>697</v>
      </c>
      <c r="CX33" s="2" t="s">
        <v>698</v>
      </c>
      <c r="CY33" s="2" t="s">
        <v>699</v>
      </c>
      <c r="CZ33" s="2" t="s">
        <v>700</v>
      </c>
      <c r="DA33" s="2" t="s">
        <v>701</v>
      </c>
      <c r="DB33" s="2" t="s">
        <v>702</v>
      </c>
      <c r="DC33" s="2" t="s">
        <v>703</v>
      </c>
      <c r="DD33" s="2" t="s">
        <v>704</v>
      </c>
      <c r="DE33" s="2" t="s">
        <v>705</v>
      </c>
      <c r="DF33" s="2" t="s">
        <v>706</v>
      </c>
      <c r="DG33" s="2" t="s">
        <v>707</v>
      </c>
      <c r="DH33" s="2"/>
      <c r="DI33" s="2"/>
      <c r="DJ33" s="2" t="s">
        <v>137</v>
      </c>
      <c r="DK33" s="2" t="s">
        <v>190</v>
      </c>
      <c r="DL33" s="2"/>
      <c r="DM33" s="2"/>
      <c r="DN33" s="2"/>
      <c r="DO33" s="2"/>
      <c r="DP33" s="2"/>
      <c r="DQ33" s="2" t="s">
        <v>708</v>
      </c>
      <c r="DR33" s="2"/>
      <c r="DS33" s="2"/>
      <c r="DT33" s="2"/>
      <c r="DU33" s="2"/>
      <c r="DV33" s="2"/>
    </row>
    <row r="34" spans="1:126" ht="47.25" x14ac:dyDescent="0.5">
      <c r="A34" s="2" t="s">
        <v>709</v>
      </c>
      <c r="B34" s="2"/>
      <c r="C34" s="2" t="s">
        <v>710</v>
      </c>
      <c r="D34" s="2" t="s">
        <v>711</v>
      </c>
      <c r="E34" s="2"/>
      <c r="F34" s="2"/>
      <c r="G34" s="2"/>
      <c r="H34" s="2"/>
      <c r="I34" s="2"/>
      <c r="J34" s="2"/>
      <c r="K34" s="2"/>
      <c r="L34" s="2"/>
      <c r="M34" s="2"/>
      <c r="N34" s="2"/>
      <c r="O34" s="2"/>
      <c r="P34" s="2"/>
      <c r="Q34" s="2"/>
      <c r="R34" s="2"/>
      <c r="S34" s="2"/>
      <c r="T34" s="2"/>
      <c r="U34" s="2"/>
      <c r="V34" s="2"/>
      <c r="W34" s="2"/>
      <c r="X34" s="2"/>
      <c r="Y34" s="2"/>
      <c r="Z34" s="2"/>
      <c r="AA34" s="2" t="s">
        <v>1521</v>
      </c>
      <c r="AB34" s="2" t="s">
        <v>2348</v>
      </c>
      <c r="AC34" s="2"/>
      <c r="AD34" s="2"/>
      <c r="AE34" s="2"/>
      <c r="AF34" s="2"/>
      <c r="AG34" s="2"/>
      <c r="AH34" s="2"/>
      <c r="AI34" s="2"/>
      <c r="AJ34" s="2"/>
      <c r="AK34" s="2"/>
      <c r="AL34" s="2"/>
      <c r="AM34" s="2"/>
      <c r="AN34" s="2"/>
      <c r="AO34" s="2"/>
      <c r="AP34" s="2"/>
      <c r="AQ34" s="2"/>
      <c r="AR34" s="2"/>
      <c r="AS34" s="2"/>
      <c r="AT34" s="2"/>
      <c r="AU34" s="2"/>
      <c r="AV34" s="2"/>
      <c r="AW34" s="2" t="s">
        <v>156</v>
      </c>
      <c r="AX34" s="2" t="s">
        <v>634</v>
      </c>
      <c r="AY34" s="2" t="s">
        <v>588</v>
      </c>
      <c r="AZ34" s="2"/>
      <c r="BA34" s="2"/>
      <c r="BB34" s="2"/>
      <c r="BC34" s="2"/>
      <c r="BD34" s="2"/>
      <c r="BE34" s="2"/>
      <c r="BF34" s="2"/>
      <c r="BG34" s="2"/>
      <c r="BH34" s="2"/>
      <c r="BI34" s="2" t="s">
        <v>712</v>
      </c>
      <c r="BJ34" s="2" t="s">
        <v>713</v>
      </c>
      <c r="BK34" s="2" t="s">
        <v>714</v>
      </c>
      <c r="BL34" s="2" t="s">
        <v>578</v>
      </c>
      <c r="BM34" s="2" t="s">
        <v>715</v>
      </c>
      <c r="BN34" s="2" t="s">
        <v>716</v>
      </c>
      <c r="BO34" s="2"/>
      <c r="BP34" s="2"/>
      <c r="BQ34" s="2"/>
      <c r="BR34" s="2"/>
      <c r="BS34" s="2"/>
      <c r="BT34" s="2"/>
      <c r="BU34" s="2"/>
      <c r="BV34" s="2" t="s">
        <v>717</v>
      </c>
      <c r="BW34" s="2"/>
      <c r="BX34" s="2"/>
      <c r="BY34" s="2"/>
      <c r="BZ34" s="2"/>
      <c r="CA34" s="2"/>
      <c r="CB34" s="2"/>
      <c r="CC34" s="2"/>
      <c r="CD34" s="2"/>
      <c r="CE34" s="2"/>
      <c r="CF34" s="2"/>
      <c r="CG34" s="2"/>
      <c r="CH34" s="2"/>
      <c r="CI34" s="2"/>
      <c r="CJ34" s="2"/>
      <c r="CK34" s="2"/>
      <c r="CL34" s="2"/>
      <c r="CM34" s="2"/>
      <c r="CN34" s="2"/>
      <c r="CO34" s="2"/>
      <c r="CP34" s="2"/>
      <c r="CQ34" s="2"/>
      <c r="CR34" s="2"/>
      <c r="CS34" s="2"/>
      <c r="CT34" s="2"/>
      <c r="CU34" s="2"/>
      <c r="CV34" s="2"/>
      <c r="CW34" s="2"/>
      <c r="CX34" s="2"/>
      <c r="CY34" s="2"/>
      <c r="CZ34" s="2"/>
      <c r="DA34" s="2"/>
      <c r="DB34" s="2"/>
      <c r="DC34" s="2"/>
      <c r="DD34" s="2"/>
      <c r="DE34" s="2"/>
      <c r="DF34" s="2"/>
      <c r="DG34" s="2"/>
      <c r="DH34" s="2"/>
      <c r="DI34" s="2"/>
      <c r="DJ34" s="2" t="s">
        <v>189</v>
      </c>
      <c r="DK34" s="2" t="s">
        <v>190</v>
      </c>
      <c r="DL34" s="2"/>
      <c r="DM34" s="2"/>
      <c r="DN34" s="2"/>
      <c r="DO34" s="2"/>
      <c r="DP34" s="2"/>
      <c r="DQ34" s="2" t="s">
        <v>718</v>
      </c>
      <c r="DR34" s="2"/>
      <c r="DS34" s="2"/>
      <c r="DT34" s="2"/>
      <c r="DU34" s="2"/>
      <c r="DV34" s="2"/>
    </row>
    <row r="35" spans="1:126" ht="78.75" x14ac:dyDescent="0.5">
      <c r="A35" s="2" t="s">
        <v>719</v>
      </c>
      <c r="B35" s="2"/>
      <c r="C35" s="2" t="s">
        <v>720</v>
      </c>
      <c r="D35" s="2" t="s">
        <v>141</v>
      </c>
      <c r="E35" s="2" t="s">
        <v>721</v>
      </c>
      <c r="F35" s="2"/>
      <c r="G35" s="2"/>
      <c r="H35" s="2"/>
      <c r="I35" s="2"/>
      <c r="J35" s="2"/>
      <c r="K35" s="2"/>
      <c r="L35" s="2"/>
      <c r="M35" s="2"/>
      <c r="N35" s="2">
        <v>0</v>
      </c>
      <c r="O35" s="2" t="s">
        <v>207</v>
      </c>
      <c r="P35" s="2" t="s">
        <v>722</v>
      </c>
      <c r="Q35" s="2" t="s">
        <v>723</v>
      </c>
      <c r="R35" s="2" t="s">
        <v>724</v>
      </c>
      <c r="S35" s="2" t="s">
        <v>725</v>
      </c>
      <c r="T35" s="2"/>
      <c r="U35" s="2"/>
      <c r="V35" s="2"/>
      <c r="W35" s="2"/>
      <c r="X35" s="2"/>
      <c r="Y35" s="2"/>
      <c r="Z35" s="2"/>
      <c r="AA35" s="2" t="s">
        <v>2378</v>
      </c>
      <c r="AB35" s="2" t="s">
        <v>2198</v>
      </c>
      <c r="AC35" s="2" t="s">
        <v>1989</v>
      </c>
      <c r="AD35" s="2" t="s">
        <v>1657</v>
      </c>
      <c r="AE35" s="2" t="s">
        <v>1603</v>
      </c>
      <c r="AF35" s="2" t="s">
        <v>2192</v>
      </c>
      <c r="AG35" s="2"/>
      <c r="AH35" s="2"/>
      <c r="AI35" s="2"/>
      <c r="AJ35" s="2"/>
      <c r="AK35" s="2"/>
      <c r="AL35" s="2"/>
      <c r="AM35" s="2"/>
      <c r="AN35" s="2"/>
      <c r="AO35" s="2"/>
      <c r="AP35" s="2"/>
      <c r="AQ35" s="2"/>
      <c r="AR35" s="2"/>
      <c r="AS35" s="2"/>
      <c r="AT35" s="2"/>
      <c r="AU35" s="2"/>
      <c r="AV35" s="2"/>
      <c r="AW35" s="2" t="s">
        <v>289</v>
      </c>
      <c r="AX35" s="2" t="s">
        <v>660</v>
      </c>
      <c r="AY35" s="2" t="s">
        <v>287</v>
      </c>
      <c r="AZ35" s="2" t="s">
        <v>290</v>
      </c>
      <c r="BA35" s="2"/>
      <c r="BB35" s="2"/>
      <c r="BC35" s="2"/>
      <c r="BD35" s="2"/>
      <c r="BE35" s="2"/>
      <c r="BF35" s="2"/>
      <c r="BG35" s="2"/>
      <c r="BH35" s="35" t="s">
        <v>2474</v>
      </c>
      <c r="BI35" s="2" t="s">
        <v>335</v>
      </c>
      <c r="BJ35" s="2" t="s">
        <v>726</v>
      </c>
      <c r="BK35" s="2" t="s">
        <v>727</v>
      </c>
      <c r="BL35" s="2" t="s">
        <v>127</v>
      </c>
      <c r="BM35" s="2" t="s">
        <v>728</v>
      </c>
      <c r="BN35" s="2" t="s">
        <v>669</v>
      </c>
      <c r="BO35" s="2" t="s">
        <v>225</v>
      </c>
      <c r="BP35" s="2" t="s">
        <v>729</v>
      </c>
      <c r="BQ35" s="2" t="s">
        <v>649</v>
      </c>
      <c r="BR35" s="2" t="s">
        <v>730</v>
      </c>
      <c r="BS35" s="2"/>
      <c r="BT35" s="2"/>
      <c r="BU35" s="2"/>
      <c r="BV35" s="2" t="s">
        <v>479</v>
      </c>
      <c r="BW35" s="2" t="s">
        <v>172</v>
      </c>
      <c r="BX35" s="2" t="s">
        <v>173</v>
      </c>
      <c r="BY35" s="2"/>
      <c r="BZ35" s="2"/>
      <c r="CA35" s="2"/>
      <c r="CB35" s="2"/>
      <c r="CC35" s="2"/>
      <c r="CD35" s="2"/>
      <c r="CE35" s="2"/>
      <c r="CF35" s="2"/>
      <c r="CG35" s="2" t="s">
        <v>731</v>
      </c>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t="s">
        <v>135</v>
      </c>
      <c r="DK35" s="2" t="s">
        <v>136</v>
      </c>
      <c r="DL35" s="2" t="s">
        <v>189</v>
      </c>
      <c r="DM35" s="2"/>
      <c r="DN35" s="2"/>
      <c r="DO35" s="2"/>
      <c r="DP35" s="2"/>
      <c r="DQ35" s="2" t="s">
        <v>732</v>
      </c>
      <c r="DR35" s="2"/>
      <c r="DS35" s="2"/>
      <c r="DT35" s="2"/>
      <c r="DU35" s="2"/>
      <c r="DV35" s="2"/>
    </row>
    <row r="36" spans="1:126" ht="110.25" x14ac:dyDescent="0.5">
      <c r="A36" s="2" t="s">
        <v>733</v>
      </c>
      <c r="B36" s="2"/>
      <c r="C36" s="2" t="s">
        <v>734</v>
      </c>
      <c r="D36" s="2" t="s">
        <v>378</v>
      </c>
      <c r="E36" s="2" t="s">
        <v>378</v>
      </c>
      <c r="F36" s="2"/>
      <c r="G36" s="2"/>
      <c r="H36" s="2"/>
      <c r="I36" s="2"/>
      <c r="J36" s="2"/>
      <c r="K36" s="2"/>
      <c r="L36" s="2"/>
      <c r="M36" s="2"/>
      <c r="N36" s="2"/>
      <c r="O36" s="2" t="s">
        <v>207</v>
      </c>
      <c r="P36" s="2" t="s">
        <v>735</v>
      </c>
      <c r="Q36" s="2"/>
      <c r="R36" s="2"/>
      <c r="S36" s="2"/>
      <c r="T36" s="2"/>
      <c r="U36" s="2"/>
      <c r="V36" s="2"/>
      <c r="W36" s="2"/>
      <c r="X36" s="2"/>
      <c r="Y36" s="2"/>
      <c r="Z36" s="2"/>
      <c r="AA36" s="2" t="s">
        <v>2261</v>
      </c>
      <c r="AB36" s="2"/>
      <c r="AC36" s="2"/>
      <c r="AD36" s="2"/>
      <c r="AE36" s="2"/>
      <c r="AF36" s="2"/>
      <c r="AG36" s="2"/>
      <c r="AH36" s="2"/>
      <c r="AI36" s="2"/>
      <c r="AJ36" s="2"/>
      <c r="AK36" s="2"/>
      <c r="AL36" s="2"/>
      <c r="AM36" s="2"/>
      <c r="AN36" s="2"/>
      <c r="AO36" s="2"/>
      <c r="AP36" s="2"/>
      <c r="AQ36" s="2"/>
      <c r="AR36" s="2"/>
      <c r="AS36" s="2"/>
      <c r="AT36" s="2"/>
      <c r="AU36" s="2"/>
      <c r="AV36" s="2"/>
      <c r="AW36" s="2" t="s">
        <v>289</v>
      </c>
      <c r="AX36" s="2" t="s">
        <v>389</v>
      </c>
      <c r="AY36" s="2"/>
      <c r="AZ36" s="2"/>
      <c r="BA36" s="2"/>
      <c r="BB36" s="2"/>
      <c r="BC36" s="2"/>
      <c r="BD36" s="2"/>
      <c r="BE36" s="2"/>
      <c r="BF36" s="2"/>
      <c r="BG36" s="2"/>
      <c r="BH36" s="35" t="s">
        <v>2479</v>
      </c>
      <c r="BI36" s="2"/>
      <c r="BJ36" s="2"/>
      <c r="BK36" s="2"/>
      <c r="BL36" s="2"/>
      <c r="BM36" s="2"/>
      <c r="BN36" s="2"/>
      <c r="BO36" s="2"/>
      <c r="BP36" s="2"/>
      <c r="BQ36" s="2"/>
      <c r="BR36" s="2"/>
      <c r="BS36" s="2"/>
      <c r="BT36" s="2"/>
      <c r="BU36" s="2"/>
      <c r="BV36" s="2" t="s">
        <v>514</v>
      </c>
      <c r="BW36" s="2"/>
      <c r="BX36" s="2"/>
      <c r="BY36" s="2"/>
      <c r="BZ36" s="2"/>
      <c r="CA36" s="2"/>
      <c r="CB36" s="2"/>
      <c r="CC36" s="2"/>
      <c r="CD36" s="2"/>
      <c r="CE36" s="2"/>
      <c r="CF36" s="2"/>
      <c r="CG36" s="2" t="s">
        <v>736</v>
      </c>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t="s">
        <v>737</v>
      </c>
      <c r="DR36" s="2"/>
      <c r="DS36" s="2"/>
      <c r="DT36" s="2"/>
      <c r="DU36" s="2"/>
      <c r="DV36" s="2"/>
    </row>
    <row r="37" spans="1:126" ht="47.25" x14ac:dyDescent="0.5">
      <c r="A37" s="2" t="s">
        <v>738</v>
      </c>
      <c r="B37" s="2"/>
      <c r="C37" s="2" t="s">
        <v>739</v>
      </c>
      <c r="D37" s="2" t="s">
        <v>199</v>
      </c>
      <c r="E37" s="2" t="s">
        <v>740</v>
      </c>
      <c r="F37" s="2"/>
      <c r="G37" s="2"/>
      <c r="H37" s="2"/>
      <c r="I37" s="2"/>
      <c r="J37" s="2"/>
      <c r="K37" s="2"/>
      <c r="L37" s="2"/>
      <c r="M37" s="2"/>
      <c r="N37" s="2"/>
      <c r="O37" s="2" t="s">
        <v>741</v>
      </c>
      <c r="P37" s="2" t="s">
        <v>742</v>
      </c>
      <c r="Q37" s="2" t="s">
        <v>743</v>
      </c>
      <c r="R37" s="2" t="s">
        <v>744</v>
      </c>
      <c r="S37" s="2" t="s">
        <v>745</v>
      </c>
      <c r="T37" s="2" t="s">
        <v>746</v>
      </c>
      <c r="U37" s="2"/>
      <c r="V37" s="2"/>
      <c r="W37" s="2"/>
      <c r="X37" s="2"/>
      <c r="Y37" s="2"/>
      <c r="Z37" s="2"/>
      <c r="AA37" s="2" t="s">
        <v>2049</v>
      </c>
      <c r="AB37" s="2" t="s">
        <v>2106</v>
      </c>
      <c r="AC37" s="2" t="s">
        <v>2236</v>
      </c>
      <c r="AD37" s="2" t="s">
        <v>747</v>
      </c>
      <c r="AE37" s="2" t="s">
        <v>1474</v>
      </c>
      <c r="AF37" s="2" t="s">
        <v>2051</v>
      </c>
      <c r="AG37" s="2" t="s">
        <v>1968</v>
      </c>
      <c r="AH37" s="2" t="s">
        <v>1640</v>
      </c>
      <c r="AI37" s="2" t="s">
        <v>2390</v>
      </c>
      <c r="AJ37" s="2" t="s">
        <v>2055</v>
      </c>
      <c r="AK37" s="2" t="s">
        <v>1586</v>
      </c>
      <c r="AL37" s="2" t="s">
        <v>1461</v>
      </c>
      <c r="AM37" s="2" t="s">
        <v>2434</v>
      </c>
      <c r="AN37" s="2" t="s">
        <v>1929</v>
      </c>
      <c r="AO37" s="2" t="s">
        <v>2249</v>
      </c>
      <c r="AP37" s="2" t="s">
        <v>2118</v>
      </c>
      <c r="AQ37" s="2" t="s">
        <v>2081</v>
      </c>
      <c r="AR37" s="2" t="s">
        <v>2403</v>
      </c>
      <c r="AS37" s="2" t="s">
        <v>1650</v>
      </c>
      <c r="AT37" s="2" t="s">
        <v>1777</v>
      </c>
      <c r="AU37" s="2" t="s">
        <v>2188</v>
      </c>
      <c r="AV37" s="2" t="s">
        <v>1793</v>
      </c>
      <c r="AW37" s="2" t="s">
        <v>587</v>
      </c>
      <c r="AX37" s="2" t="s">
        <v>156</v>
      </c>
      <c r="AY37" s="2" t="s">
        <v>556</v>
      </c>
      <c r="AZ37" s="2" t="s">
        <v>218</v>
      </c>
      <c r="BA37" s="2" t="s">
        <v>748</v>
      </c>
      <c r="BB37" s="2" t="s">
        <v>240</v>
      </c>
      <c r="BC37" s="2" t="s">
        <v>588</v>
      </c>
      <c r="BD37" s="2" t="s">
        <v>389</v>
      </c>
      <c r="BE37" s="2" t="s">
        <v>749</v>
      </c>
      <c r="BF37" s="2"/>
      <c r="BG37" s="2"/>
      <c r="BH37" s="2"/>
      <c r="BI37" s="2" t="s">
        <v>644</v>
      </c>
      <c r="BJ37" s="2" t="s">
        <v>750</v>
      </c>
      <c r="BK37" s="2" t="s">
        <v>751</v>
      </c>
      <c r="BL37" s="2" t="s">
        <v>752</v>
      </c>
      <c r="BM37" s="2" t="s">
        <v>753</v>
      </c>
      <c r="BN37" s="2" t="s">
        <v>754</v>
      </c>
      <c r="BO37" s="2" t="s">
        <v>755</v>
      </c>
      <c r="BP37" s="2"/>
      <c r="BQ37" s="2"/>
      <c r="BR37" s="2"/>
      <c r="BS37" s="2"/>
      <c r="BT37" s="2"/>
      <c r="BU37" s="2"/>
      <c r="BV37" s="2" t="s">
        <v>503</v>
      </c>
      <c r="BW37" s="2" t="s">
        <v>756</v>
      </c>
      <c r="BX37" s="2" t="s">
        <v>134</v>
      </c>
      <c r="BY37" s="2" t="s">
        <v>757</v>
      </c>
      <c r="BZ37" s="2" t="s">
        <v>255</v>
      </c>
      <c r="CA37" s="2" t="s">
        <v>595</v>
      </c>
      <c r="CB37" s="2" t="s">
        <v>341</v>
      </c>
      <c r="CC37" s="2" t="s">
        <v>171</v>
      </c>
      <c r="CD37" s="2" t="s">
        <v>396</v>
      </c>
      <c r="CE37" s="2" t="s">
        <v>172</v>
      </c>
      <c r="CF37" s="2"/>
      <c r="CG37" s="2" t="s">
        <v>758</v>
      </c>
      <c r="CH37" s="2"/>
      <c r="CI37" s="2"/>
      <c r="CJ37" s="2"/>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t="s">
        <v>137</v>
      </c>
      <c r="DK37" s="2" t="s">
        <v>135</v>
      </c>
      <c r="DL37" s="2" t="s">
        <v>231</v>
      </c>
      <c r="DM37" s="2"/>
      <c r="DN37" s="2"/>
      <c r="DO37" s="2"/>
      <c r="DP37" s="2"/>
      <c r="DQ37" s="2" t="s">
        <v>759</v>
      </c>
      <c r="DR37" s="2"/>
      <c r="DS37" s="2"/>
      <c r="DT37" s="2"/>
      <c r="DU37" s="2"/>
      <c r="DV37" s="2"/>
    </row>
    <row r="38" spans="1:126" ht="63" x14ac:dyDescent="0.5">
      <c r="A38" s="2" t="s">
        <v>760</v>
      </c>
      <c r="B38" s="2"/>
      <c r="C38" s="2" t="s">
        <v>761</v>
      </c>
      <c r="D38" s="2" t="s">
        <v>199</v>
      </c>
      <c r="E38" s="2"/>
      <c r="F38" s="2"/>
      <c r="G38" s="2"/>
      <c r="H38" s="2"/>
      <c r="I38" s="2"/>
      <c r="J38" s="2"/>
      <c r="K38" s="2"/>
      <c r="L38" s="2"/>
      <c r="M38" s="2"/>
      <c r="N38" s="2"/>
      <c r="O38" s="2" t="s">
        <v>762</v>
      </c>
      <c r="P38" s="2"/>
      <c r="Q38" s="2"/>
      <c r="R38" s="2"/>
      <c r="S38" s="2"/>
      <c r="T38" s="2"/>
      <c r="U38" s="2"/>
      <c r="V38" s="2"/>
      <c r="W38" s="2"/>
      <c r="X38" s="2"/>
      <c r="Y38" s="2"/>
      <c r="Z38" s="2"/>
      <c r="AA38" s="2" t="s">
        <v>1396</v>
      </c>
      <c r="AB38" s="2"/>
      <c r="AC38" s="2"/>
      <c r="AD38" s="2"/>
      <c r="AE38" s="2"/>
      <c r="AF38" s="2"/>
      <c r="AG38" s="2"/>
      <c r="AH38" s="2"/>
      <c r="AI38" s="2"/>
      <c r="AJ38" s="2"/>
      <c r="AK38" s="2"/>
      <c r="AL38" s="2"/>
      <c r="AM38" s="2"/>
      <c r="AN38" s="2"/>
      <c r="AO38" s="2"/>
      <c r="AP38" s="2"/>
      <c r="AQ38" s="2"/>
      <c r="AR38" s="2"/>
      <c r="AS38" s="2"/>
      <c r="AT38" s="2"/>
      <c r="AU38" s="2"/>
      <c r="AV38" s="2"/>
      <c r="AW38" s="2" t="s">
        <v>219</v>
      </c>
      <c r="AX38" s="2" t="s">
        <v>155</v>
      </c>
      <c r="AY38" s="2"/>
      <c r="AZ38" s="2"/>
      <c r="BA38" s="2"/>
      <c r="BB38" s="2"/>
      <c r="BC38" s="2"/>
      <c r="BD38" s="2"/>
      <c r="BE38" s="2"/>
      <c r="BF38" s="2"/>
      <c r="BG38" s="2"/>
      <c r="BH38" s="2"/>
      <c r="BI38" s="2" t="s">
        <v>763</v>
      </c>
      <c r="BJ38" s="2" t="s">
        <v>764</v>
      </c>
      <c r="BK38" s="2" t="s">
        <v>765</v>
      </c>
      <c r="BL38" s="2" t="s">
        <v>766</v>
      </c>
      <c r="BM38" s="2" t="s">
        <v>767</v>
      </c>
      <c r="BN38" s="2"/>
      <c r="BO38" s="2"/>
      <c r="BP38" s="2"/>
      <c r="BQ38" s="2"/>
      <c r="BR38" s="2"/>
      <c r="BS38" s="2"/>
      <c r="BT38" s="2"/>
      <c r="BU38" s="2"/>
      <c r="BV38" s="2" t="s">
        <v>514</v>
      </c>
      <c r="BW38" s="2"/>
      <c r="BX38" s="2"/>
      <c r="BY38" s="2"/>
      <c r="BZ38" s="2"/>
      <c r="CA38" s="2"/>
      <c r="CB38" s="2"/>
      <c r="CC38" s="2"/>
      <c r="CD38" s="2"/>
      <c r="CE38" s="2"/>
      <c r="CF38" s="2"/>
      <c r="CG38" s="2"/>
      <c r="CH38" s="2"/>
      <c r="CI38" s="2"/>
      <c r="CJ38" s="2"/>
      <c r="CK38" s="2"/>
      <c r="CL38" s="2"/>
      <c r="CM38" s="2"/>
      <c r="CN38" s="2"/>
      <c r="CO38" s="2"/>
      <c r="CP38" s="2"/>
      <c r="CQ38" s="2"/>
      <c r="CR38" s="2"/>
      <c r="CS38" s="2"/>
      <c r="CT38" s="2"/>
      <c r="CU38" s="2"/>
      <c r="CV38" s="2"/>
      <c r="CW38" s="2"/>
      <c r="CX38" s="2"/>
      <c r="CY38" s="2"/>
      <c r="CZ38" s="2"/>
      <c r="DA38" s="2"/>
      <c r="DB38" s="2"/>
      <c r="DC38" s="2"/>
      <c r="DD38" s="2"/>
      <c r="DE38" s="2"/>
      <c r="DF38" s="2"/>
      <c r="DG38" s="2"/>
      <c r="DH38" s="2"/>
      <c r="DI38" s="2"/>
      <c r="DJ38" s="2" t="s">
        <v>232</v>
      </c>
      <c r="DK38" s="2" t="s">
        <v>191</v>
      </c>
      <c r="DL38" s="2"/>
      <c r="DM38" s="2"/>
      <c r="DN38" s="2"/>
      <c r="DO38" s="2"/>
      <c r="DP38" s="2"/>
      <c r="DQ38" s="2" t="s">
        <v>768</v>
      </c>
      <c r="DR38" s="2"/>
      <c r="DS38" s="2"/>
      <c r="DT38" s="2"/>
      <c r="DU38" s="2"/>
      <c r="DV38" s="2"/>
    </row>
    <row r="39" spans="1:126" ht="47.25" x14ac:dyDescent="0.5">
      <c r="A39" s="2" t="s">
        <v>769</v>
      </c>
      <c r="B39" s="2"/>
      <c r="C39" s="2" t="s">
        <v>770</v>
      </c>
      <c r="D39" s="2" t="s">
        <v>425</v>
      </c>
      <c r="E39" s="2" t="s">
        <v>1395</v>
      </c>
      <c r="F39" s="2" t="s">
        <v>1177</v>
      </c>
      <c r="G39" s="2" t="s">
        <v>772</v>
      </c>
      <c r="H39" s="2"/>
      <c r="I39" s="2"/>
      <c r="J39" s="2">
        <v>0</v>
      </c>
      <c r="K39" s="2">
        <v>0</v>
      </c>
      <c r="L39" s="2">
        <v>0</v>
      </c>
      <c r="M39" s="2">
        <v>0</v>
      </c>
      <c r="N39" s="2">
        <v>0</v>
      </c>
      <c r="O39" s="2" t="s">
        <v>773</v>
      </c>
      <c r="P39" s="2" t="s">
        <v>774</v>
      </c>
      <c r="Q39" s="2" t="s">
        <v>775</v>
      </c>
      <c r="R39" s="2"/>
      <c r="S39" s="2"/>
      <c r="T39" s="2"/>
      <c r="U39" s="2"/>
      <c r="V39" s="2"/>
      <c r="W39" s="2"/>
      <c r="X39" s="2"/>
      <c r="Y39" s="2"/>
      <c r="Z39" s="2"/>
      <c r="AA39" s="2" t="s">
        <v>426</v>
      </c>
      <c r="AB39" s="2" t="s">
        <v>2218</v>
      </c>
      <c r="AC39" s="2" t="s">
        <v>196</v>
      </c>
      <c r="AD39" s="2" t="s">
        <v>2334</v>
      </c>
      <c r="AE39" s="2"/>
      <c r="AF39" s="2"/>
      <c r="AG39" s="2"/>
      <c r="AH39" s="2"/>
      <c r="AI39" s="2"/>
      <c r="AJ39" s="2"/>
      <c r="AK39" s="2"/>
      <c r="AL39" s="2"/>
      <c r="AM39" s="2"/>
      <c r="AN39" s="2"/>
      <c r="AO39" s="2"/>
      <c r="AP39" s="2"/>
      <c r="AQ39" s="2"/>
      <c r="AR39" s="2"/>
      <c r="AS39" s="2"/>
      <c r="AT39" s="2"/>
      <c r="AU39" s="2"/>
      <c r="AV39" s="2"/>
      <c r="AW39" s="2" t="s">
        <v>533</v>
      </c>
      <c r="AX39" s="2" t="s">
        <v>218</v>
      </c>
      <c r="AY39" s="2" t="s">
        <v>219</v>
      </c>
      <c r="AZ39" s="2" t="s">
        <v>389</v>
      </c>
      <c r="BA39" s="2"/>
      <c r="BB39" s="2"/>
      <c r="BC39" s="2"/>
      <c r="BD39" s="2"/>
      <c r="BE39" s="2"/>
      <c r="BF39" s="2"/>
      <c r="BG39" s="2"/>
      <c r="BH39" s="35" t="s">
        <v>1441</v>
      </c>
      <c r="BI39" s="2" t="s">
        <v>776</v>
      </c>
      <c r="BJ39" s="2" t="s">
        <v>777</v>
      </c>
      <c r="BK39" s="2" t="s">
        <v>778</v>
      </c>
      <c r="BL39" s="2" t="s">
        <v>779</v>
      </c>
      <c r="BM39" s="2" t="s">
        <v>780</v>
      </c>
      <c r="BN39" s="2" t="s">
        <v>781</v>
      </c>
      <c r="BO39" s="2" t="s">
        <v>782</v>
      </c>
      <c r="BP39" s="2" t="s">
        <v>783</v>
      </c>
      <c r="BQ39" s="2" t="s">
        <v>784</v>
      </c>
      <c r="BR39" s="2"/>
      <c r="BS39" s="2"/>
      <c r="BT39" s="2"/>
      <c r="BU39" s="2"/>
      <c r="BV39" s="2" t="s">
        <v>230</v>
      </c>
      <c r="BW39" s="2" t="s">
        <v>785</v>
      </c>
      <c r="BX39" s="2" t="s">
        <v>134</v>
      </c>
      <c r="BY39" s="2"/>
      <c r="BZ39" s="2"/>
      <c r="CA39" s="2"/>
      <c r="CB39" s="2"/>
      <c r="CC39" s="2"/>
      <c r="CD39" s="2"/>
      <c r="CE39" s="2"/>
      <c r="CF39" s="2"/>
      <c r="CG39" s="2" t="s">
        <v>786</v>
      </c>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t="s">
        <v>135</v>
      </c>
      <c r="DK39" s="2" t="s">
        <v>136</v>
      </c>
      <c r="DL39" s="2" t="s">
        <v>137</v>
      </c>
      <c r="DM39" s="2" t="s">
        <v>189</v>
      </c>
      <c r="DN39" s="2" t="s">
        <v>232</v>
      </c>
      <c r="DO39" s="2" t="s">
        <v>190</v>
      </c>
      <c r="DP39" s="2"/>
      <c r="DQ39" s="2" t="s">
        <v>787</v>
      </c>
      <c r="DR39" s="2"/>
      <c r="DS39" s="2"/>
      <c r="DT39" s="2"/>
      <c r="DU39" s="2"/>
      <c r="DV39" s="2"/>
    </row>
    <row r="40" spans="1:126" ht="31.5" x14ac:dyDescent="0.5">
      <c r="A40" s="2" t="s">
        <v>788</v>
      </c>
      <c r="B40" s="2"/>
      <c r="C40" s="2" t="s">
        <v>643</v>
      </c>
      <c r="D40" s="2" t="s">
        <v>199</v>
      </c>
      <c r="E40" s="2"/>
      <c r="F40" s="2"/>
      <c r="G40" s="2"/>
      <c r="H40" s="2"/>
      <c r="I40" s="2"/>
      <c r="J40" s="2"/>
      <c r="K40" s="2"/>
      <c r="L40" s="2"/>
      <c r="M40" s="2"/>
      <c r="N40" s="2"/>
      <c r="O40" s="2"/>
      <c r="P40" s="2"/>
      <c r="Q40" s="2"/>
      <c r="R40" s="2"/>
      <c r="S40" s="2"/>
      <c r="T40" s="2"/>
      <c r="U40" s="2"/>
      <c r="V40" s="2"/>
      <c r="W40" s="2"/>
      <c r="X40" s="2"/>
      <c r="Y40" s="2"/>
      <c r="Z40" s="2"/>
      <c r="AA40" s="2" t="s">
        <v>2421</v>
      </c>
      <c r="AB40" s="2"/>
      <c r="AC40" s="2"/>
      <c r="AD40" s="2"/>
      <c r="AE40" s="2"/>
      <c r="AF40" s="2"/>
      <c r="AG40" s="2"/>
      <c r="AH40" s="2"/>
      <c r="AI40" s="2"/>
      <c r="AJ40" s="2"/>
      <c r="AK40" s="2"/>
      <c r="AL40" s="2"/>
      <c r="AM40" s="2"/>
      <c r="AN40" s="2"/>
      <c r="AO40" s="2"/>
      <c r="AP40" s="2"/>
      <c r="AQ40" s="2"/>
      <c r="AR40" s="2"/>
      <c r="AS40" s="2"/>
      <c r="AT40" s="2"/>
      <c r="AU40" s="2"/>
      <c r="AV40" s="2"/>
      <c r="AW40" s="2" t="s">
        <v>660</v>
      </c>
      <c r="AX40" s="2" t="s">
        <v>218</v>
      </c>
      <c r="AY40" s="2"/>
      <c r="AZ40" s="2"/>
      <c r="BA40" s="2"/>
      <c r="BB40" s="2"/>
      <c r="BC40" s="2"/>
      <c r="BD40" s="2"/>
      <c r="BE40" s="2"/>
      <c r="BF40" s="2"/>
      <c r="BG40" s="2"/>
      <c r="BH40" s="2"/>
      <c r="BI40" s="2" t="s">
        <v>644</v>
      </c>
      <c r="BJ40" s="2" t="s">
        <v>558</v>
      </c>
      <c r="BK40" s="2" t="s">
        <v>789</v>
      </c>
      <c r="BL40" s="2" t="s">
        <v>790</v>
      </c>
      <c r="BM40" s="2" t="s">
        <v>645</v>
      </c>
      <c r="BN40" s="2" t="s">
        <v>791</v>
      </c>
      <c r="BO40" s="2" t="s">
        <v>647</v>
      </c>
      <c r="BP40" s="2" t="s">
        <v>225</v>
      </c>
      <c r="BQ40" s="2" t="s">
        <v>792</v>
      </c>
      <c r="BR40" s="2"/>
      <c r="BS40" s="2"/>
      <c r="BT40" s="2"/>
      <c r="BU40" s="2"/>
      <c r="BV40" s="2" t="s">
        <v>514</v>
      </c>
      <c r="BW40" s="2"/>
      <c r="BX40" s="2"/>
      <c r="BY40" s="2"/>
      <c r="BZ40" s="2"/>
      <c r="CA40" s="2"/>
      <c r="CB40" s="2"/>
      <c r="CC40" s="2"/>
      <c r="CD40" s="2"/>
      <c r="CE40" s="2"/>
      <c r="CF40" s="2"/>
      <c r="CG40" s="2"/>
      <c r="CH40" s="2"/>
      <c r="CI40" s="2"/>
      <c r="CJ40" s="2"/>
      <c r="CK40" s="2"/>
      <c r="CL40" s="2"/>
      <c r="CM40" s="2"/>
      <c r="CN40" s="2"/>
      <c r="CO40" s="2"/>
      <c r="CP40" s="2"/>
      <c r="CQ40" s="2"/>
      <c r="CR40" s="2"/>
      <c r="CS40" s="2"/>
      <c r="CT40" s="2"/>
      <c r="CU40" s="2"/>
      <c r="CV40" s="2"/>
      <c r="CW40" s="2"/>
      <c r="CX40" s="2"/>
      <c r="CY40" s="2"/>
      <c r="CZ40" s="2"/>
      <c r="DA40" s="2"/>
      <c r="DB40" s="2"/>
      <c r="DC40" s="2"/>
      <c r="DD40" s="2"/>
      <c r="DE40" s="2"/>
      <c r="DF40" s="2"/>
      <c r="DG40" s="2"/>
      <c r="DH40" s="2"/>
      <c r="DI40" s="2"/>
      <c r="DJ40" s="2" t="s">
        <v>137</v>
      </c>
      <c r="DK40" s="2" t="s">
        <v>189</v>
      </c>
      <c r="DL40" s="2" t="s">
        <v>135</v>
      </c>
      <c r="DM40" s="2" t="s">
        <v>793</v>
      </c>
      <c r="DN40" s="2"/>
      <c r="DO40" s="2"/>
      <c r="DP40" s="2"/>
      <c r="DQ40" s="2" t="s">
        <v>794</v>
      </c>
      <c r="DR40" s="2"/>
      <c r="DS40" s="2"/>
      <c r="DT40" s="2"/>
      <c r="DU40" s="2"/>
      <c r="DV40" s="2"/>
    </row>
    <row r="41" spans="1:126" ht="31.5" x14ac:dyDescent="0.5">
      <c r="A41" s="2" t="s">
        <v>795</v>
      </c>
      <c r="B41" s="2"/>
      <c r="C41" s="2" t="s">
        <v>796</v>
      </c>
      <c r="D41" s="2" t="s">
        <v>199</v>
      </c>
      <c r="E41" s="2" t="s">
        <v>797</v>
      </c>
      <c r="F41" s="2"/>
      <c r="G41" s="2"/>
      <c r="H41" s="2"/>
      <c r="I41" s="2"/>
      <c r="J41" s="2"/>
      <c r="K41" s="2"/>
      <c r="L41" s="2"/>
      <c r="M41" s="2"/>
      <c r="N41" s="2"/>
      <c r="O41" s="2"/>
      <c r="P41" s="2"/>
      <c r="Q41" s="2"/>
      <c r="R41" s="2"/>
      <c r="S41" s="2"/>
      <c r="T41" s="2"/>
      <c r="U41" s="2"/>
      <c r="V41" s="2"/>
      <c r="W41" s="2"/>
      <c r="X41" s="2"/>
      <c r="Y41" s="2"/>
      <c r="Z41" s="2"/>
      <c r="AA41" s="2" t="s">
        <v>1648</v>
      </c>
      <c r="AB41" s="2" t="s">
        <v>2049</v>
      </c>
      <c r="AC41" s="2" t="s">
        <v>1872</v>
      </c>
      <c r="AD41" s="2" t="s">
        <v>2223</v>
      </c>
      <c r="AE41" s="2"/>
      <c r="AF41" s="2"/>
      <c r="AG41" s="2"/>
      <c r="AH41" s="2"/>
      <c r="AI41" s="2"/>
      <c r="AJ41" s="2"/>
      <c r="AK41" s="2"/>
      <c r="AL41" s="2"/>
      <c r="AM41" s="2"/>
      <c r="AN41" s="2"/>
      <c r="AO41" s="2"/>
      <c r="AP41" s="2"/>
      <c r="AQ41" s="2"/>
      <c r="AR41" s="2"/>
      <c r="AS41" s="2"/>
      <c r="AT41" s="2"/>
      <c r="AU41" s="2"/>
      <c r="AV41" s="2"/>
      <c r="AW41" s="2" t="s">
        <v>660</v>
      </c>
      <c r="AX41" s="2" t="s">
        <v>156</v>
      </c>
      <c r="AY41" s="2"/>
      <c r="AZ41" s="2"/>
      <c r="BA41" s="2"/>
      <c r="BB41" s="2"/>
      <c r="BC41" s="2"/>
      <c r="BD41" s="2"/>
      <c r="BE41" s="2"/>
      <c r="BF41" s="2"/>
      <c r="BG41" s="2"/>
      <c r="BH41" s="2"/>
      <c r="BI41" s="2" t="s">
        <v>798</v>
      </c>
      <c r="BJ41" s="2" t="s">
        <v>799</v>
      </c>
      <c r="BK41" s="2" t="s">
        <v>800</v>
      </c>
      <c r="BL41" s="2" t="s">
        <v>801</v>
      </c>
      <c r="BM41" s="2" t="s">
        <v>802</v>
      </c>
      <c r="BN41" s="2" t="s">
        <v>803</v>
      </c>
      <c r="BO41" s="2" t="s">
        <v>804</v>
      </c>
      <c r="BP41" s="2" t="s">
        <v>805</v>
      </c>
      <c r="BQ41" s="2" t="s">
        <v>806</v>
      </c>
      <c r="BR41" s="2" t="s">
        <v>447</v>
      </c>
      <c r="BS41" s="2"/>
      <c r="BT41" s="2"/>
      <c r="BU41" s="2"/>
      <c r="BV41" s="2" t="s">
        <v>514</v>
      </c>
      <c r="BW41" s="2" t="s">
        <v>134</v>
      </c>
      <c r="BX41" s="2" t="s">
        <v>807</v>
      </c>
      <c r="BY41" s="2" t="s">
        <v>241</v>
      </c>
      <c r="BZ41" s="2"/>
      <c r="CA41" s="2"/>
      <c r="CB41" s="2"/>
      <c r="CC41" s="2"/>
      <c r="CD41" s="2"/>
      <c r="CE41" s="2"/>
      <c r="CF41" s="2"/>
      <c r="CG41" s="2" t="s">
        <v>808</v>
      </c>
      <c r="CH41" s="2"/>
      <c r="CI41" s="2"/>
      <c r="CJ41" s="2"/>
      <c r="CK41" s="2"/>
      <c r="CL41" s="2"/>
      <c r="CM41" s="2"/>
      <c r="CN41" s="2"/>
      <c r="CO41" s="2"/>
      <c r="CP41" s="2"/>
      <c r="CQ41" s="2"/>
      <c r="CR41" s="2"/>
      <c r="CS41" s="2"/>
      <c r="CT41" s="2"/>
      <c r="CU41" s="2"/>
      <c r="CV41" s="2"/>
      <c r="CW41" s="2"/>
      <c r="CX41" s="2"/>
      <c r="CY41" s="2"/>
      <c r="CZ41" s="2"/>
      <c r="DA41" s="2"/>
      <c r="DB41" s="2"/>
      <c r="DC41" s="2"/>
      <c r="DD41" s="2"/>
      <c r="DE41" s="2"/>
      <c r="DF41" s="2"/>
      <c r="DG41" s="2"/>
      <c r="DH41" s="2"/>
      <c r="DI41" s="2"/>
      <c r="DJ41" s="2" t="s">
        <v>137</v>
      </c>
      <c r="DK41" s="2" t="s">
        <v>190</v>
      </c>
      <c r="DL41" s="2"/>
      <c r="DM41" s="2"/>
      <c r="DN41" s="2"/>
      <c r="DO41" s="2"/>
      <c r="DP41" s="2"/>
      <c r="DQ41" s="2" t="s">
        <v>809</v>
      </c>
      <c r="DR41" s="2"/>
      <c r="DS41" s="2"/>
      <c r="DT41" s="2"/>
      <c r="DU41" s="2"/>
      <c r="DV41" s="2"/>
    </row>
    <row r="42" spans="1:126" ht="47.25" x14ac:dyDescent="0.5">
      <c r="A42" s="2" t="s">
        <v>810</v>
      </c>
      <c r="B42" s="2"/>
      <c r="C42" s="2" t="s">
        <v>811</v>
      </c>
      <c r="D42" s="2" t="s">
        <v>141</v>
      </c>
      <c r="E42" s="2"/>
      <c r="F42" s="2"/>
      <c r="G42" s="2"/>
      <c r="H42" s="2"/>
      <c r="I42" s="2"/>
      <c r="J42" s="2"/>
      <c r="K42" s="2"/>
      <c r="L42" s="2"/>
      <c r="M42" s="2"/>
      <c r="N42" s="2"/>
      <c r="O42" s="2" t="s">
        <v>812</v>
      </c>
      <c r="P42" s="2" t="s">
        <v>813</v>
      </c>
      <c r="Q42" s="2" t="s">
        <v>210</v>
      </c>
      <c r="R42" s="2"/>
      <c r="S42" s="2"/>
      <c r="T42" s="2"/>
      <c r="U42" s="2"/>
      <c r="V42" s="2"/>
      <c r="W42" s="2"/>
      <c r="X42" s="2"/>
      <c r="Y42" s="2"/>
      <c r="Z42" s="2"/>
      <c r="AA42" s="2" t="s">
        <v>1691</v>
      </c>
      <c r="AB42" s="2" t="s">
        <v>2155</v>
      </c>
      <c r="AC42" s="2" t="s">
        <v>1388</v>
      </c>
      <c r="AD42" s="2" t="s">
        <v>1670</v>
      </c>
      <c r="AE42" s="2" t="s">
        <v>1825</v>
      </c>
      <c r="AF42" s="2" t="s">
        <v>2350</v>
      </c>
      <c r="AG42" s="2"/>
      <c r="AH42" s="2"/>
      <c r="AI42" s="2"/>
      <c r="AJ42" s="2"/>
      <c r="AK42" s="2"/>
      <c r="AL42" s="2"/>
      <c r="AM42" s="2"/>
      <c r="AN42" s="2"/>
      <c r="AO42" s="2"/>
      <c r="AP42" s="2"/>
      <c r="AQ42" s="2"/>
      <c r="AR42" s="2"/>
      <c r="AS42" s="2"/>
      <c r="AT42" s="2"/>
      <c r="AU42" s="2"/>
      <c r="AV42" s="2"/>
      <c r="AW42" s="2" t="s">
        <v>219</v>
      </c>
      <c r="AX42" s="2" t="s">
        <v>240</v>
      </c>
      <c r="AY42" s="2" t="s">
        <v>221</v>
      </c>
      <c r="AZ42" s="2" t="s">
        <v>287</v>
      </c>
      <c r="BA42" s="2" t="s">
        <v>574</v>
      </c>
      <c r="BB42" s="2"/>
      <c r="BC42" s="2"/>
      <c r="BD42" s="2"/>
      <c r="BE42" s="2"/>
      <c r="BF42" s="2"/>
      <c r="BG42" s="2"/>
      <c r="BH42" s="35" t="s">
        <v>1502</v>
      </c>
      <c r="BI42" s="2" t="s">
        <v>814</v>
      </c>
      <c r="BJ42" s="2" t="s">
        <v>815</v>
      </c>
      <c r="BK42" s="2" t="s">
        <v>816</v>
      </c>
      <c r="BL42" s="2" t="s">
        <v>817</v>
      </c>
      <c r="BM42" s="2" t="s">
        <v>818</v>
      </c>
      <c r="BN42" s="2" t="s">
        <v>819</v>
      </c>
      <c r="BO42" s="2" t="s">
        <v>820</v>
      </c>
      <c r="BP42" s="2" t="s">
        <v>821</v>
      </c>
      <c r="BQ42" s="2"/>
      <c r="BR42" s="2"/>
      <c r="BS42" s="2"/>
      <c r="BT42" s="2"/>
      <c r="BU42" s="2"/>
      <c r="BV42" s="2" t="s">
        <v>565</v>
      </c>
      <c r="BW42" s="2" t="s">
        <v>134</v>
      </c>
      <c r="BX42" s="2" t="s">
        <v>503</v>
      </c>
      <c r="BY42" s="2" t="s">
        <v>171</v>
      </c>
      <c r="BZ42" s="2" t="s">
        <v>510</v>
      </c>
      <c r="CA42" s="2"/>
      <c r="CB42" s="2"/>
      <c r="CC42" s="2"/>
      <c r="CD42" s="2"/>
      <c r="CE42" s="2"/>
      <c r="CF42" s="2"/>
      <c r="CG42" s="2"/>
      <c r="CH42" s="2"/>
      <c r="CI42" s="2"/>
      <c r="CJ42" s="2"/>
      <c r="CK42" s="2"/>
      <c r="CL42" s="2"/>
      <c r="CM42" s="2"/>
      <c r="CN42" s="2"/>
      <c r="CO42" s="2"/>
      <c r="CP42" s="2"/>
      <c r="CQ42" s="2"/>
      <c r="CR42" s="2"/>
      <c r="CS42" s="2"/>
      <c r="CT42" s="2"/>
      <c r="CU42" s="2"/>
      <c r="CV42" s="2"/>
      <c r="CW42" s="2"/>
      <c r="CX42" s="2"/>
      <c r="CY42" s="2"/>
      <c r="CZ42" s="2"/>
      <c r="DA42" s="2"/>
      <c r="DB42" s="2"/>
      <c r="DC42" s="2"/>
      <c r="DD42" s="2"/>
      <c r="DE42" s="2"/>
      <c r="DF42" s="2"/>
      <c r="DG42" s="2"/>
      <c r="DH42" s="2"/>
      <c r="DI42" s="2"/>
      <c r="DJ42" s="2" t="s">
        <v>137</v>
      </c>
      <c r="DK42" s="2" t="s">
        <v>135</v>
      </c>
      <c r="DL42" s="2" t="s">
        <v>232</v>
      </c>
      <c r="DM42" s="2" t="s">
        <v>190</v>
      </c>
      <c r="DN42" s="2"/>
      <c r="DO42" s="2"/>
      <c r="DP42" s="2"/>
      <c r="DQ42" s="2" t="s">
        <v>822</v>
      </c>
      <c r="DR42" s="2"/>
      <c r="DS42" s="2"/>
      <c r="DT42" s="2"/>
      <c r="DU42" s="2"/>
      <c r="DV42" s="2"/>
    </row>
    <row r="43" spans="1:126" ht="47.25" x14ac:dyDescent="0.5">
      <c r="A43" s="2" t="s">
        <v>823</v>
      </c>
      <c r="B43" s="2"/>
      <c r="C43" s="2" t="s">
        <v>824</v>
      </c>
      <c r="D43" s="2" t="s">
        <v>146</v>
      </c>
      <c r="E43" s="2"/>
      <c r="F43" s="2"/>
      <c r="G43" s="2"/>
      <c r="H43" s="2"/>
      <c r="I43" s="2"/>
      <c r="J43" s="2"/>
      <c r="K43" s="2"/>
      <c r="L43" s="2"/>
      <c r="M43" s="2"/>
      <c r="N43" s="2"/>
      <c r="O43" s="2" t="s">
        <v>315</v>
      </c>
      <c r="P43" s="2"/>
      <c r="Q43" s="2"/>
      <c r="R43" s="2"/>
      <c r="S43" s="2"/>
      <c r="T43" s="2"/>
      <c r="U43" s="2"/>
      <c r="V43" s="2"/>
      <c r="W43" s="2"/>
      <c r="X43" s="2"/>
      <c r="Y43" s="2"/>
      <c r="Z43" s="2"/>
      <c r="AA43" s="2" t="s">
        <v>1510</v>
      </c>
      <c r="AB43" s="2" t="s">
        <v>2028</v>
      </c>
      <c r="AC43" s="2" t="s">
        <v>1728</v>
      </c>
      <c r="AD43" s="2" t="s">
        <v>1631</v>
      </c>
      <c r="AE43" s="2" t="s">
        <v>492</v>
      </c>
      <c r="AF43" s="2"/>
      <c r="AG43" s="2"/>
      <c r="AH43" s="2"/>
      <c r="AI43" s="2"/>
      <c r="AJ43" s="2"/>
      <c r="AK43" s="2"/>
      <c r="AL43" s="2"/>
      <c r="AM43" s="2"/>
      <c r="AN43" s="2"/>
      <c r="AO43" s="2"/>
      <c r="AP43" s="2"/>
      <c r="AQ43" s="2"/>
      <c r="AR43" s="2"/>
      <c r="AS43" s="2"/>
      <c r="AT43" s="2"/>
      <c r="AU43" s="2"/>
      <c r="AV43" s="2"/>
      <c r="AW43" s="2" t="s">
        <v>587</v>
      </c>
      <c r="AX43" s="2" t="s">
        <v>124</v>
      </c>
      <c r="AY43" s="2" t="s">
        <v>748</v>
      </c>
      <c r="AZ43" s="2"/>
      <c r="BA43" s="2"/>
      <c r="BB43" s="2"/>
      <c r="BC43" s="2"/>
      <c r="BD43" s="2"/>
      <c r="BE43" s="2"/>
      <c r="BF43" s="2"/>
      <c r="BG43" s="2"/>
      <c r="BH43" s="2"/>
      <c r="BI43" s="2" t="s">
        <v>825</v>
      </c>
      <c r="BJ43" s="2" t="s">
        <v>826</v>
      </c>
      <c r="BK43" s="2" t="s">
        <v>827</v>
      </c>
      <c r="BL43" s="2" t="s">
        <v>828</v>
      </c>
      <c r="BM43" s="2" t="s">
        <v>829</v>
      </c>
      <c r="BN43" s="2" t="s">
        <v>830</v>
      </c>
      <c r="BO43" s="2" t="s">
        <v>831</v>
      </c>
      <c r="BP43" s="2" t="s">
        <v>832</v>
      </c>
      <c r="BQ43" s="2"/>
      <c r="BR43" s="2"/>
      <c r="BS43" s="2"/>
      <c r="BT43" s="2"/>
      <c r="BU43" s="2"/>
      <c r="BV43" s="2" t="s">
        <v>171</v>
      </c>
      <c r="BW43" s="2" t="s">
        <v>509</v>
      </c>
      <c r="BX43" s="2" t="s">
        <v>833</v>
      </c>
      <c r="BY43" s="2"/>
      <c r="BZ43" s="2"/>
      <c r="CA43" s="2"/>
      <c r="CB43" s="2"/>
      <c r="CC43" s="2"/>
      <c r="CD43" s="2"/>
      <c r="CE43" s="2"/>
      <c r="CF43" s="2"/>
      <c r="CG43" s="2" t="s">
        <v>834</v>
      </c>
      <c r="CH43" s="2" t="s">
        <v>835</v>
      </c>
      <c r="CI43" s="2" t="s">
        <v>836</v>
      </c>
      <c r="CJ43" s="2" t="s">
        <v>837</v>
      </c>
      <c r="CK43" s="2"/>
      <c r="CL43" s="2"/>
      <c r="CM43" s="2"/>
      <c r="CN43" s="2"/>
      <c r="CO43" s="2"/>
      <c r="CP43" s="2"/>
      <c r="CQ43" s="2"/>
      <c r="CR43" s="2"/>
      <c r="CS43" s="2"/>
      <c r="CT43" s="2"/>
      <c r="CU43" s="2"/>
      <c r="CV43" s="2"/>
      <c r="CW43" s="2"/>
      <c r="CX43" s="2"/>
      <c r="CY43" s="2"/>
      <c r="CZ43" s="2"/>
      <c r="DA43" s="2"/>
      <c r="DB43" s="2"/>
      <c r="DC43" s="2"/>
      <c r="DD43" s="2"/>
      <c r="DE43" s="2"/>
      <c r="DF43" s="2"/>
      <c r="DG43" s="2"/>
      <c r="DH43" s="2"/>
      <c r="DI43" s="2"/>
      <c r="DJ43" s="2" t="s">
        <v>190</v>
      </c>
      <c r="DK43" s="2" t="s">
        <v>189</v>
      </c>
      <c r="DL43" s="2" t="s">
        <v>191</v>
      </c>
      <c r="DM43" s="2"/>
      <c r="DN43" s="2"/>
      <c r="DO43" s="2"/>
      <c r="DP43" s="2"/>
      <c r="DQ43" s="2" t="s">
        <v>838</v>
      </c>
      <c r="DR43" s="2"/>
      <c r="DS43" s="2"/>
      <c r="DT43" s="2"/>
      <c r="DU43" s="2"/>
      <c r="DV43" s="2"/>
    </row>
    <row r="44" spans="1:126" ht="47.25" x14ac:dyDescent="0.5">
      <c r="A44" s="2" t="s">
        <v>839</v>
      </c>
      <c r="B44" s="2"/>
      <c r="C44" s="2" t="s">
        <v>840</v>
      </c>
      <c r="D44" s="2" t="s">
        <v>199</v>
      </c>
      <c r="E44" s="2" t="s">
        <v>492</v>
      </c>
      <c r="F44" s="2"/>
      <c r="G44" s="2"/>
      <c r="H44" s="2"/>
      <c r="I44" s="2"/>
      <c r="J44" s="2"/>
      <c r="K44" s="2"/>
      <c r="L44" s="2"/>
      <c r="M44" s="2"/>
      <c r="N44" s="2"/>
      <c r="O44" s="2" t="s">
        <v>229</v>
      </c>
      <c r="P44" s="2"/>
      <c r="Q44" s="2"/>
      <c r="R44" s="2"/>
      <c r="S44" s="2"/>
      <c r="T44" s="2"/>
      <c r="U44" s="2"/>
      <c r="V44" s="2"/>
      <c r="W44" s="2"/>
      <c r="X44" s="2"/>
      <c r="Y44" s="2"/>
      <c r="Z44" s="2"/>
      <c r="AA44" s="2" t="s">
        <v>1775</v>
      </c>
      <c r="AB44" s="2" t="s">
        <v>2012</v>
      </c>
      <c r="AC44" s="2" t="s">
        <v>2138</v>
      </c>
      <c r="AD44" s="2" t="s">
        <v>1634</v>
      </c>
      <c r="AE44" s="2"/>
      <c r="AF44" s="2"/>
      <c r="AG44" s="2"/>
      <c r="AH44" s="2"/>
      <c r="AI44" s="2"/>
      <c r="AJ44" s="2"/>
      <c r="AK44" s="2"/>
      <c r="AL44" s="2"/>
      <c r="AM44" s="2"/>
      <c r="AN44" s="2"/>
      <c r="AO44" s="2"/>
      <c r="AP44" s="2"/>
      <c r="AQ44" s="2"/>
      <c r="AR44" s="2"/>
      <c r="AS44" s="2"/>
      <c r="AT44" s="2"/>
      <c r="AU44" s="2"/>
      <c r="AV44" s="2"/>
      <c r="AW44" s="2" t="s">
        <v>289</v>
      </c>
      <c r="AX44" s="2" t="s">
        <v>219</v>
      </c>
      <c r="AY44" s="2"/>
      <c r="AZ44" s="2"/>
      <c r="BA44" s="2"/>
      <c r="BB44" s="2"/>
      <c r="BC44" s="2"/>
      <c r="BD44" s="2"/>
      <c r="BE44" s="2"/>
      <c r="BF44" s="2"/>
      <c r="BG44" s="2"/>
      <c r="BH44" s="2"/>
      <c r="BI44" s="2" t="s">
        <v>841</v>
      </c>
      <c r="BJ44" s="2" t="s">
        <v>842</v>
      </c>
      <c r="BK44" s="2" t="s">
        <v>843</v>
      </c>
      <c r="BL44" s="2" t="s">
        <v>844</v>
      </c>
      <c r="BM44" s="2" t="s">
        <v>845</v>
      </c>
      <c r="BN44" s="2" t="s">
        <v>846</v>
      </c>
      <c r="BO44" s="2" t="s">
        <v>847</v>
      </c>
      <c r="BP44" s="2" t="s">
        <v>848</v>
      </c>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t="s">
        <v>137</v>
      </c>
      <c r="DK44" s="2" t="s">
        <v>135</v>
      </c>
      <c r="DL44" s="2" t="s">
        <v>231</v>
      </c>
      <c r="DM44" s="2" t="s">
        <v>232</v>
      </c>
      <c r="DN44" s="2"/>
      <c r="DO44" s="2"/>
      <c r="DP44" s="2"/>
      <c r="DQ44" s="2" t="s">
        <v>849</v>
      </c>
      <c r="DR44" s="2"/>
      <c r="DS44" s="2"/>
      <c r="DT44" s="2"/>
      <c r="DU44" s="2"/>
      <c r="DV44" s="2"/>
    </row>
    <row r="45" spans="1:126" ht="47.25" x14ac:dyDescent="0.5">
      <c r="A45" s="2" t="s">
        <v>850</v>
      </c>
      <c r="B45" s="2"/>
      <c r="C45" s="2" t="s">
        <v>851</v>
      </c>
      <c r="D45" s="2" t="s">
        <v>852</v>
      </c>
      <c r="E45" s="2" t="s">
        <v>771</v>
      </c>
      <c r="F45" s="2" t="s">
        <v>425</v>
      </c>
      <c r="G45" s="2" t="s">
        <v>492</v>
      </c>
      <c r="H45" s="2" t="s">
        <v>853</v>
      </c>
      <c r="I45" s="2" t="s">
        <v>492</v>
      </c>
      <c r="J45" s="2" t="s">
        <v>425</v>
      </c>
      <c r="K45" s="2" t="s">
        <v>854</v>
      </c>
      <c r="L45" s="2">
        <v>0</v>
      </c>
      <c r="M45" s="2">
        <v>0</v>
      </c>
      <c r="N45" s="2">
        <v>0</v>
      </c>
      <c r="O45" s="2" t="s">
        <v>855</v>
      </c>
      <c r="P45" s="2" t="s">
        <v>856</v>
      </c>
      <c r="Q45" s="2" t="s">
        <v>857</v>
      </c>
      <c r="R45" s="2" t="s">
        <v>858</v>
      </c>
      <c r="S45" s="2" t="s">
        <v>859</v>
      </c>
      <c r="T45" s="2"/>
      <c r="U45" s="2"/>
      <c r="V45" s="2"/>
      <c r="W45" s="2"/>
      <c r="X45" s="2"/>
      <c r="Y45" s="2"/>
      <c r="Z45" s="2"/>
      <c r="AA45" s="2" t="s">
        <v>2218</v>
      </c>
      <c r="AB45" s="2" t="s">
        <v>1968</v>
      </c>
      <c r="AC45" s="2" t="s">
        <v>1884</v>
      </c>
      <c r="AD45" s="2" t="s">
        <v>1733</v>
      </c>
      <c r="AE45" s="2" t="s">
        <v>1738</v>
      </c>
      <c r="AF45" s="2" t="s">
        <v>2334</v>
      </c>
      <c r="AG45" s="2" t="s">
        <v>1474</v>
      </c>
      <c r="AH45" s="2" t="s">
        <v>1497</v>
      </c>
      <c r="AI45" s="2" t="s">
        <v>1944</v>
      </c>
      <c r="AJ45" s="2"/>
      <c r="AK45" s="2"/>
      <c r="AL45" s="2"/>
      <c r="AM45" s="2"/>
      <c r="AN45" s="2"/>
      <c r="AO45" s="2"/>
      <c r="AP45" s="2"/>
      <c r="AQ45" s="2"/>
      <c r="AR45" s="2"/>
      <c r="AS45" s="2"/>
      <c r="AT45" s="2"/>
      <c r="AU45" s="2"/>
      <c r="AV45" s="2"/>
      <c r="AW45" s="2" t="s">
        <v>533</v>
      </c>
      <c r="AX45" s="2" t="s">
        <v>748</v>
      </c>
      <c r="AY45" s="2" t="s">
        <v>240</v>
      </c>
      <c r="AZ45" s="2" t="s">
        <v>124</v>
      </c>
      <c r="BA45" s="2" t="s">
        <v>574</v>
      </c>
      <c r="BB45" s="2" t="s">
        <v>440</v>
      </c>
      <c r="BC45" s="2" t="s">
        <v>221</v>
      </c>
      <c r="BD45" s="2" t="s">
        <v>588</v>
      </c>
      <c r="BE45" s="2"/>
      <c r="BF45" s="2"/>
      <c r="BG45" s="2"/>
      <c r="BH45" s="2"/>
      <c r="BI45" s="2" t="s">
        <v>860</v>
      </c>
      <c r="BJ45" s="2" t="s">
        <v>861</v>
      </c>
      <c r="BK45" s="2" t="s">
        <v>862</v>
      </c>
      <c r="BL45" s="2" t="s">
        <v>863</v>
      </c>
      <c r="BM45" s="2" t="s">
        <v>864</v>
      </c>
      <c r="BN45" s="2" t="s">
        <v>865</v>
      </c>
      <c r="BO45" s="2" t="s">
        <v>866</v>
      </c>
      <c r="BP45" s="2"/>
      <c r="BQ45" s="2"/>
      <c r="BR45" s="2"/>
      <c r="BS45" s="2"/>
      <c r="BT45" s="2"/>
      <c r="BU45" s="2"/>
      <c r="BV45" s="2" t="s">
        <v>867</v>
      </c>
      <c r="BW45" s="2" t="s">
        <v>230</v>
      </c>
      <c r="BX45" s="2" t="s">
        <v>868</v>
      </c>
      <c r="BY45" s="2"/>
      <c r="BZ45" s="2"/>
      <c r="CA45" s="2"/>
      <c r="CB45" s="2"/>
      <c r="CC45" s="2"/>
      <c r="CD45" s="2"/>
      <c r="CE45" s="2"/>
      <c r="CF45" s="2"/>
      <c r="CG45" s="2"/>
      <c r="CH45" s="2"/>
      <c r="CI45" s="2"/>
      <c r="CJ45" s="2"/>
      <c r="CK45" s="2"/>
      <c r="CL45" s="2"/>
      <c r="CM45" s="2"/>
      <c r="CN45" s="2"/>
      <c r="CO45" s="2"/>
      <c r="CP45" s="2"/>
      <c r="CQ45" s="2"/>
      <c r="CR45" s="2"/>
      <c r="CS45" s="2"/>
      <c r="CT45" s="2"/>
      <c r="CU45" s="2"/>
      <c r="CV45" s="2"/>
      <c r="CW45" s="2"/>
      <c r="CX45" s="2"/>
      <c r="CY45" s="2"/>
      <c r="CZ45" s="2"/>
      <c r="DA45" s="2"/>
      <c r="DB45" s="2"/>
      <c r="DC45" s="2"/>
      <c r="DD45" s="2"/>
      <c r="DE45" s="2"/>
      <c r="DF45" s="2"/>
      <c r="DG45" s="2"/>
      <c r="DH45" s="2"/>
      <c r="DI45" s="2"/>
      <c r="DJ45" s="2" t="s">
        <v>137</v>
      </c>
      <c r="DK45" s="2" t="s">
        <v>189</v>
      </c>
      <c r="DL45" s="2" t="s">
        <v>232</v>
      </c>
      <c r="DM45" s="2" t="s">
        <v>190</v>
      </c>
      <c r="DN45" s="2" t="s">
        <v>191</v>
      </c>
      <c r="DO45" s="2"/>
      <c r="DP45" s="2"/>
      <c r="DQ45" s="2" t="s">
        <v>869</v>
      </c>
      <c r="DR45" s="2"/>
      <c r="DS45" s="2"/>
      <c r="DT45" s="2"/>
      <c r="DU45" s="2"/>
      <c r="DV45" s="2"/>
    </row>
    <row r="46" spans="1:126" ht="94.5" x14ac:dyDescent="0.5">
      <c r="A46" s="2" t="s">
        <v>870</v>
      </c>
      <c r="B46" s="2"/>
      <c r="C46" s="2" t="s">
        <v>871</v>
      </c>
      <c r="D46" s="2" t="s">
        <v>141</v>
      </c>
      <c r="E46" s="2"/>
      <c r="F46" s="2"/>
      <c r="G46" s="2"/>
      <c r="H46" s="2"/>
      <c r="I46" s="2"/>
      <c r="J46" s="2"/>
      <c r="K46" s="2"/>
      <c r="L46" s="2"/>
      <c r="M46" s="2"/>
      <c r="N46" s="2"/>
      <c r="O46" s="2"/>
      <c r="P46" s="2"/>
      <c r="Q46" s="2"/>
      <c r="R46" s="2"/>
      <c r="S46" s="2"/>
      <c r="T46" s="2"/>
      <c r="U46" s="2"/>
      <c r="V46" s="2"/>
      <c r="W46" s="2"/>
      <c r="X46" s="2"/>
      <c r="Y46" s="2"/>
      <c r="Z46" s="2"/>
      <c r="AA46" s="2" t="s">
        <v>2024</v>
      </c>
      <c r="AB46" s="2" t="s">
        <v>260</v>
      </c>
      <c r="AC46" s="2"/>
      <c r="AD46" s="2"/>
      <c r="AE46" s="2"/>
      <c r="AF46" s="2"/>
      <c r="AG46" s="2"/>
      <c r="AH46" s="2"/>
      <c r="AI46" s="2"/>
      <c r="AJ46" s="2"/>
      <c r="AK46" s="2"/>
      <c r="AL46" s="2"/>
      <c r="AM46" s="2"/>
      <c r="AN46" s="2"/>
      <c r="AO46" s="2"/>
      <c r="AP46" s="2"/>
      <c r="AQ46" s="2"/>
      <c r="AR46" s="2"/>
      <c r="AS46" s="2"/>
      <c r="AT46" s="2"/>
      <c r="AU46" s="2"/>
      <c r="AV46" s="2"/>
      <c r="AW46" s="2" t="s">
        <v>219</v>
      </c>
      <c r="AX46" s="2" t="s">
        <v>389</v>
      </c>
      <c r="AY46" s="2"/>
      <c r="AZ46" s="2"/>
      <c r="BA46" s="2"/>
      <c r="BB46" s="2"/>
      <c r="BC46" s="2"/>
      <c r="BD46" s="2"/>
      <c r="BE46" s="2"/>
      <c r="BF46" s="2"/>
      <c r="BG46" s="2"/>
      <c r="BH46" s="35" t="s">
        <v>1479</v>
      </c>
      <c r="BI46" s="2" t="s">
        <v>872</v>
      </c>
      <c r="BJ46" s="2" t="s">
        <v>873</v>
      </c>
      <c r="BK46" s="2" t="s">
        <v>874</v>
      </c>
      <c r="BL46" s="2" t="s">
        <v>875</v>
      </c>
      <c r="BM46" s="2" t="s">
        <v>876</v>
      </c>
      <c r="BN46" s="2" t="s">
        <v>877</v>
      </c>
      <c r="BO46" s="2"/>
      <c r="BP46" s="2"/>
      <c r="BQ46" s="2"/>
      <c r="BR46" s="2"/>
      <c r="BS46" s="2"/>
      <c r="BT46" s="2"/>
      <c r="BU46" s="2"/>
      <c r="BV46" s="2" t="s">
        <v>514</v>
      </c>
      <c r="BW46" s="2"/>
      <c r="BX46" s="2"/>
      <c r="BY46" s="2"/>
      <c r="BZ46" s="2"/>
      <c r="CA46" s="2"/>
      <c r="CB46" s="2"/>
      <c r="CC46" s="2"/>
      <c r="CD46" s="2"/>
      <c r="CE46" s="2"/>
      <c r="CF46" s="2"/>
      <c r="CG46" s="2"/>
      <c r="CH46" s="2"/>
      <c r="CI46" s="2"/>
      <c r="CJ46" s="2"/>
      <c r="CK46" s="2"/>
      <c r="CL46" s="2"/>
      <c r="CM46" s="2"/>
      <c r="CN46" s="2"/>
      <c r="CO46" s="2"/>
      <c r="CP46" s="2"/>
      <c r="CQ46" s="2"/>
      <c r="CR46" s="2"/>
      <c r="CS46" s="2"/>
      <c r="CT46" s="2"/>
      <c r="CU46" s="2"/>
      <c r="CV46" s="2"/>
      <c r="CW46" s="2"/>
      <c r="CX46" s="2"/>
      <c r="CY46" s="2"/>
      <c r="CZ46" s="2"/>
      <c r="DA46" s="2"/>
      <c r="DB46" s="2"/>
      <c r="DC46" s="2"/>
      <c r="DD46" s="2"/>
      <c r="DE46" s="2"/>
      <c r="DF46" s="2"/>
      <c r="DG46" s="2"/>
      <c r="DH46" s="2"/>
      <c r="DI46" s="2"/>
      <c r="DJ46" s="2" t="s">
        <v>189</v>
      </c>
      <c r="DK46" s="2" t="s">
        <v>135</v>
      </c>
      <c r="DL46" s="2" t="s">
        <v>231</v>
      </c>
      <c r="DM46" s="2" t="s">
        <v>232</v>
      </c>
      <c r="DN46" s="2"/>
      <c r="DO46" s="2"/>
      <c r="DP46" s="2"/>
      <c r="DQ46" s="2" t="s">
        <v>878</v>
      </c>
      <c r="DR46" s="2"/>
      <c r="DS46" s="2"/>
      <c r="DT46" s="2"/>
      <c r="DU46" s="2"/>
      <c r="DV46" s="2"/>
    </row>
    <row r="47" spans="1:126" s="4" customFormat="1" ht="47.25" x14ac:dyDescent="0.5">
      <c r="A47" s="2" t="s">
        <v>879</v>
      </c>
      <c r="B47" s="2"/>
      <c r="C47" s="2" t="s">
        <v>880</v>
      </c>
      <c r="D47" s="2" t="s">
        <v>881</v>
      </c>
      <c r="E47" s="2" t="s">
        <v>797</v>
      </c>
      <c r="F47" s="2" t="s">
        <v>273</v>
      </c>
      <c r="G47" s="2" t="s">
        <v>882</v>
      </c>
      <c r="H47" s="2" t="s">
        <v>883</v>
      </c>
      <c r="I47" s="2" t="s">
        <v>351</v>
      </c>
      <c r="J47" s="2"/>
      <c r="K47" s="2"/>
      <c r="L47" s="2"/>
      <c r="M47" s="2"/>
      <c r="N47" s="2"/>
      <c r="O47" s="2"/>
      <c r="P47" s="2"/>
      <c r="Q47" s="2"/>
      <c r="R47" s="2"/>
      <c r="S47" s="2"/>
      <c r="T47" s="2"/>
      <c r="U47" s="2"/>
      <c r="V47" s="2"/>
      <c r="W47" s="2"/>
      <c r="X47" s="2"/>
      <c r="Y47" s="2"/>
      <c r="Z47" s="2"/>
      <c r="AA47" s="2" t="s">
        <v>2344</v>
      </c>
      <c r="AB47" s="2" t="s">
        <v>2213</v>
      </c>
      <c r="AC47" s="2" t="s">
        <v>2452</v>
      </c>
      <c r="AD47" s="2" t="s">
        <v>2077</v>
      </c>
      <c r="AE47" s="2" t="s">
        <v>1456</v>
      </c>
      <c r="AF47" s="2" t="s">
        <v>2223</v>
      </c>
      <c r="AG47" s="2" t="s">
        <v>2257</v>
      </c>
      <c r="AH47" s="2" t="s">
        <v>1554</v>
      </c>
      <c r="AI47" s="2" t="s">
        <v>2008</v>
      </c>
      <c r="AJ47" s="2"/>
      <c r="AK47" s="2"/>
      <c r="AL47" s="2"/>
      <c r="AM47" s="2"/>
      <c r="AN47" s="2"/>
      <c r="AO47" s="2"/>
      <c r="AP47" s="2"/>
      <c r="AQ47" s="2"/>
      <c r="AR47" s="2"/>
      <c r="AS47" s="2"/>
      <c r="AT47" s="2"/>
      <c r="AU47" s="2"/>
      <c r="AV47" s="2"/>
      <c r="AW47" s="2" t="s">
        <v>660</v>
      </c>
      <c r="AX47" s="2" t="s">
        <v>219</v>
      </c>
      <c r="AY47" s="2" t="s">
        <v>634</v>
      </c>
      <c r="AZ47" s="2" t="s">
        <v>389</v>
      </c>
      <c r="BA47" s="2" t="s">
        <v>287</v>
      </c>
      <c r="BB47" s="2"/>
      <c r="BC47" s="2"/>
      <c r="BD47" s="2"/>
      <c r="BE47" s="2"/>
      <c r="BF47" s="2"/>
      <c r="BG47" s="2"/>
      <c r="BH47" s="2"/>
      <c r="BI47" s="2" t="s">
        <v>884</v>
      </c>
      <c r="BJ47" s="2" t="s">
        <v>649</v>
      </c>
      <c r="BK47" s="2" t="s">
        <v>680</v>
      </c>
      <c r="BL47" s="2" t="s">
        <v>885</v>
      </c>
      <c r="BM47" s="2" t="s">
        <v>886</v>
      </c>
      <c r="BN47" s="2" t="s">
        <v>887</v>
      </c>
      <c r="BO47" s="2" t="s">
        <v>751</v>
      </c>
      <c r="BP47" s="2" t="s">
        <v>888</v>
      </c>
      <c r="BQ47" s="2" t="s">
        <v>780</v>
      </c>
      <c r="BR47" s="2"/>
      <c r="BS47" s="2"/>
      <c r="BT47" s="2"/>
      <c r="BU47" s="2"/>
      <c r="BV47" s="2" t="s">
        <v>241</v>
      </c>
      <c r="BW47" s="2" t="s">
        <v>807</v>
      </c>
      <c r="BX47" s="2" t="s">
        <v>355</v>
      </c>
      <c r="BY47" s="2" t="s">
        <v>889</v>
      </c>
      <c r="BZ47" s="2" t="s">
        <v>890</v>
      </c>
      <c r="CA47" s="2"/>
      <c r="CB47" s="2"/>
      <c r="CC47" s="2"/>
      <c r="CD47" s="2"/>
      <c r="CE47" s="2"/>
      <c r="CF47" s="2"/>
      <c r="CG47" s="2"/>
      <c r="CH47" s="2"/>
      <c r="CI47" s="2"/>
      <c r="CJ47" s="2"/>
      <c r="CK47" s="2"/>
      <c r="CL47" s="2"/>
      <c r="CM47" s="2"/>
      <c r="CN47" s="2"/>
      <c r="CO47" s="2"/>
      <c r="CP47" s="2"/>
      <c r="CQ47" s="2"/>
      <c r="CR47" s="2"/>
      <c r="CS47" s="2"/>
      <c r="CT47" s="2"/>
      <c r="CU47" s="2"/>
      <c r="CV47" s="2"/>
      <c r="CW47" s="2"/>
      <c r="CX47" s="2"/>
      <c r="CY47" s="2"/>
      <c r="CZ47" s="2"/>
      <c r="DA47" s="2"/>
      <c r="DB47" s="2"/>
      <c r="DC47" s="2"/>
      <c r="DD47" s="2"/>
      <c r="DE47" s="2"/>
      <c r="DF47" s="2"/>
      <c r="DG47" s="2"/>
      <c r="DH47" s="2"/>
      <c r="DI47" s="2"/>
      <c r="DJ47" s="2" t="s">
        <v>137</v>
      </c>
      <c r="DK47" s="2" t="s">
        <v>135</v>
      </c>
      <c r="DL47" s="2" t="s">
        <v>189</v>
      </c>
      <c r="DM47" s="2"/>
      <c r="DN47" s="2"/>
      <c r="DO47" s="2"/>
      <c r="DP47" s="2"/>
      <c r="DQ47" s="2" t="s">
        <v>891</v>
      </c>
      <c r="DR47" s="2"/>
      <c r="DS47" s="2"/>
      <c r="DT47" s="2"/>
      <c r="DU47" s="2"/>
      <c r="DV47" s="2"/>
    </row>
    <row r="48" spans="1:126" ht="47.25" x14ac:dyDescent="0.5">
      <c r="A48" s="2" t="s">
        <v>892</v>
      </c>
      <c r="B48" s="2"/>
      <c r="C48" s="2" t="s">
        <v>893</v>
      </c>
      <c r="D48" s="2" t="s">
        <v>141</v>
      </c>
      <c r="E48" s="2" t="s">
        <v>1820</v>
      </c>
      <c r="F48" s="2" t="s">
        <v>272</v>
      </c>
      <c r="G48" s="2" t="s">
        <v>894</v>
      </c>
      <c r="H48" s="2" t="s">
        <v>895</v>
      </c>
      <c r="I48" s="2" t="s">
        <v>896</v>
      </c>
      <c r="J48" s="2"/>
      <c r="K48" s="2"/>
      <c r="L48" s="2"/>
      <c r="M48" s="2"/>
      <c r="N48" s="2"/>
      <c r="O48" s="2" t="s">
        <v>897</v>
      </c>
      <c r="P48" s="2"/>
      <c r="Q48" s="2"/>
      <c r="R48" s="2"/>
      <c r="S48" s="2"/>
      <c r="T48" s="2"/>
      <c r="U48" s="2"/>
      <c r="V48" s="2"/>
      <c r="W48" s="2"/>
      <c r="X48" s="2"/>
      <c r="Y48" s="2"/>
      <c r="Z48" s="2"/>
      <c r="AA48" s="2" t="s">
        <v>1812</v>
      </c>
      <c r="AB48" s="2" t="s">
        <v>1450</v>
      </c>
      <c r="AC48" s="2" t="s">
        <v>1913</v>
      </c>
      <c r="AD48" s="2"/>
      <c r="AE48" s="2"/>
      <c r="AF48" s="2"/>
      <c r="AG48" s="2"/>
      <c r="AH48" s="2"/>
      <c r="AI48" s="2"/>
      <c r="AJ48" s="2"/>
      <c r="AK48" s="2"/>
      <c r="AL48" s="2"/>
      <c r="AM48" s="2"/>
      <c r="AN48" s="2"/>
      <c r="AO48" s="2"/>
      <c r="AP48" s="2"/>
      <c r="AQ48" s="2"/>
      <c r="AR48" s="2"/>
      <c r="AS48" s="2"/>
      <c r="AT48" s="2"/>
      <c r="AU48" s="2"/>
      <c r="AV48" s="2"/>
      <c r="AW48" s="2" t="s">
        <v>124</v>
      </c>
      <c r="AX48" s="2" t="s">
        <v>388</v>
      </c>
      <c r="AY48" s="2" t="s">
        <v>221</v>
      </c>
      <c r="AZ48" s="2" t="s">
        <v>288</v>
      </c>
      <c r="BA48" s="2" t="s">
        <v>588</v>
      </c>
      <c r="BB48" s="2" t="s">
        <v>157</v>
      </c>
      <c r="BC48" s="2"/>
      <c r="BD48" s="2"/>
      <c r="BE48" s="2"/>
      <c r="BF48" s="2"/>
      <c r="BG48" s="2"/>
      <c r="BH48" s="35" t="s">
        <v>1411</v>
      </c>
      <c r="BI48" s="2"/>
      <c r="BJ48" s="2"/>
      <c r="BK48" s="2"/>
      <c r="BL48" s="2"/>
      <c r="BM48" s="2"/>
      <c r="BN48" s="2"/>
      <c r="BO48" s="2"/>
      <c r="BP48" s="2"/>
      <c r="BQ48" s="2"/>
      <c r="BR48" s="2"/>
      <c r="BS48" s="2"/>
      <c r="BT48" s="2"/>
      <c r="BU48" s="2"/>
      <c r="BV48" s="2" t="s">
        <v>898</v>
      </c>
      <c r="BW48" s="2" t="s">
        <v>173</v>
      </c>
      <c r="BX48" s="2" t="s">
        <v>899</v>
      </c>
      <c r="BY48" s="2" t="s">
        <v>900</v>
      </c>
      <c r="BZ48" s="2" t="s">
        <v>482</v>
      </c>
      <c r="CA48" s="2"/>
      <c r="CB48" s="2"/>
      <c r="CC48" s="2"/>
      <c r="CD48" s="2"/>
      <c r="CE48" s="2"/>
      <c r="CF48" s="2"/>
      <c r="CG48" s="2" t="s">
        <v>901</v>
      </c>
      <c r="CH48" s="2" t="s">
        <v>902</v>
      </c>
      <c r="CI48" s="2" t="s">
        <v>903</v>
      </c>
      <c r="CJ48" s="2" t="s">
        <v>904</v>
      </c>
      <c r="CK48" s="2" t="s">
        <v>905</v>
      </c>
      <c r="CL48" s="2" t="s">
        <v>906</v>
      </c>
      <c r="CM48" s="2" t="s">
        <v>907</v>
      </c>
      <c r="CN48" s="2" t="s">
        <v>908</v>
      </c>
      <c r="CO48" s="2"/>
      <c r="CP48" s="2"/>
      <c r="CQ48" s="2"/>
      <c r="CR48" s="2"/>
      <c r="CS48" s="2"/>
      <c r="CT48" s="2"/>
      <c r="CU48" s="2"/>
      <c r="CV48" s="2"/>
      <c r="CW48" s="2"/>
      <c r="CX48" s="2"/>
      <c r="CY48" s="2"/>
      <c r="CZ48" s="2"/>
      <c r="DA48" s="2"/>
      <c r="DB48" s="2"/>
      <c r="DC48" s="2"/>
      <c r="DD48" s="2"/>
      <c r="DE48" s="2"/>
      <c r="DF48" s="2"/>
      <c r="DG48" s="2"/>
      <c r="DH48" s="2"/>
      <c r="DI48" s="2"/>
      <c r="DJ48" s="2" t="s">
        <v>137</v>
      </c>
      <c r="DK48" s="2" t="s">
        <v>189</v>
      </c>
      <c r="DL48" s="2" t="s">
        <v>190</v>
      </c>
      <c r="DM48" s="2" t="s">
        <v>191</v>
      </c>
      <c r="DN48" s="2"/>
      <c r="DO48" s="2"/>
      <c r="DP48" s="2"/>
      <c r="DQ48" s="2" t="s">
        <v>909</v>
      </c>
      <c r="DR48" s="2"/>
      <c r="DS48" s="2"/>
      <c r="DT48" s="2"/>
      <c r="DU48" s="2"/>
      <c r="DV48" s="2"/>
    </row>
    <row r="49" spans="1:126" ht="63" x14ac:dyDescent="0.5">
      <c r="A49" s="2" t="s">
        <v>910</v>
      </c>
      <c r="B49" s="2"/>
      <c r="C49" s="2" t="s">
        <v>911</v>
      </c>
      <c r="D49" s="2" t="s">
        <v>141</v>
      </c>
      <c r="E49" s="2" t="s">
        <v>797</v>
      </c>
      <c r="F49" s="2" t="s">
        <v>881</v>
      </c>
      <c r="G49" s="2" t="s">
        <v>199</v>
      </c>
      <c r="H49" s="2" t="s">
        <v>378</v>
      </c>
      <c r="I49" s="2" t="s">
        <v>882</v>
      </c>
      <c r="J49" s="2"/>
      <c r="K49" s="2"/>
      <c r="L49" s="2"/>
      <c r="M49" s="2"/>
      <c r="N49" s="2"/>
      <c r="O49" s="2" t="s">
        <v>912</v>
      </c>
      <c r="P49" s="2" t="s">
        <v>913</v>
      </c>
      <c r="Q49" s="2" t="s">
        <v>914</v>
      </c>
      <c r="R49" s="2" t="s">
        <v>915</v>
      </c>
      <c r="S49" s="2" t="s">
        <v>916</v>
      </c>
      <c r="T49" s="2" t="s">
        <v>1347</v>
      </c>
      <c r="U49" s="2" t="s">
        <v>917</v>
      </c>
      <c r="V49" s="2" t="s">
        <v>918</v>
      </c>
      <c r="W49" s="2"/>
      <c r="X49" s="2"/>
      <c r="Y49" s="2"/>
      <c r="Z49" s="2"/>
      <c r="AA49" s="2" t="s">
        <v>2032</v>
      </c>
      <c r="AB49" s="2" t="s">
        <v>1554</v>
      </c>
      <c r="AC49" s="2" t="s">
        <v>1933</v>
      </c>
      <c r="AD49" s="2" t="s">
        <v>2196</v>
      </c>
      <c r="AE49" s="2" t="s">
        <v>313</v>
      </c>
      <c r="AF49" s="2" t="s">
        <v>2213</v>
      </c>
      <c r="AG49" s="2" t="s">
        <v>348</v>
      </c>
      <c r="AH49" s="2" t="s">
        <v>1542</v>
      </c>
      <c r="AI49" s="2" t="s">
        <v>2452</v>
      </c>
      <c r="AJ49" s="2"/>
      <c r="AK49" s="2"/>
      <c r="AL49" s="2"/>
      <c r="AM49" s="2"/>
      <c r="AN49" s="2"/>
      <c r="AO49" s="2"/>
      <c r="AP49" s="2"/>
      <c r="AQ49" s="2"/>
      <c r="AR49" s="2"/>
      <c r="AS49" s="2"/>
      <c r="AT49" s="2"/>
      <c r="AU49" s="2"/>
      <c r="AV49" s="2"/>
      <c r="AW49" s="2" t="s">
        <v>156</v>
      </c>
      <c r="AX49" s="2" t="s">
        <v>533</v>
      </c>
      <c r="AY49" s="2" t="s">
        <v>287</v>
      </c>
      <c r="AZ49" s="2" t="s">
        <v>588</v>
      </c>
      <c r="BA49" s="2" t="s">
        <v>219</v>
      </c>
      <c r="BB49" s="2"/>
      <c r="BC49" s="2"/>
      <c r="BD49" s="2"/>
      <c r="BE49" s="2"/>
      <c r="BF49" s="2"/>
      <c r="BG49" s="2"/>
      <c r="BH49" s="35" t="s">
        <v>2476</v>
      </c>
      <c r="BI49" s="2" t="s">
        <v>919</v>
      </c>
      <c r="BJ49" s="2" t="s">
        <v>920</v>
      </c>
      <c r="BK49" s="2" t="s">
        <v>921</v>
      </c>
      <c r="BL49" s="2" t="s">
        <v>292</v>
      </c>
      <c r="BM49" s="2" t="s">
        <v>922</v>
      </c>
      <c r="BN49" s="2" t="s">
        <v>923</v>
      </c>
      <c r="BO49" s="2" t="s">
        <v>924</v>
      </c>
      <c r="BP49" s="2" t="s">
        <v>925</v>
      </c>
      <c r="BQ49" s="2" t="s">
        <v>926</v>
      </c>
      <c r="BR49" s="2"/>
      <c r="BS49" s="2"/>
      <c r="BT49" s="2"/>
      <c r="BU49" s="2"/>
      <c r="BV49" s="2" t="s">
        <v>170</v>
      </c>
      <c r="BW49" s="2" t="s">
        <v>241</v>
      </c>
      <c r="BX49" s="2" t="s">
        <v>173</v>
      </c>
      <c r="BY49" s="2" t="s">
        <v>807</v>
      </c>
      <c r="BZ49" s="2" t="s">
        <v>927</v>
      </c>
      <c r="CA49" s="2"/>
      <c r="CB49" s="2"/>
      <c r="CC49" s="2"/>
      <c r="CD49" s="2"/>
      <c r="CE49" s="2"/>
      <c r="CF49" s="2"/>
      <c r="CG49" s="2"/>
      <c r="CH49" s="2"/>
      <c r="CI49" s="2"/>
      <c r="CJ49" s="2"/>
      <c r="CK49" s="2"/>
      <c r="CL49" s="2"/>
      <c r="CM49" s="2"/>
      <c r="CN49" s="2"/>
      <c r="CO49" s="2"/>
      <c r="CP49" s="2"/>
      <c r="CQ49" s="2"/>
      <c r="CR49" s="2"/>
      <c r="CS49" s="2"/>
      <c r="CT49" s="2"/>
      <c r="CU49" s="2"/>
      <c r="CV49" s="2"/>
      <c r="CW49" s="2"/>
      <c r="CX49" s="2"/>
      <c r="CY49" s="2"/>
      <c r="CZ49" s="2"/>
      <c r="DA49" s="2"/>
      <c r="DB49" s="2"/>
      <c r="DC49" s="2"/>
      <c r="DD49" s="2"/>
      <c r="DE49" s="2"/>
      <c r="DF49" s="2"/>
      <c r="DG49" s="2"/>
      <c r="DH49" s="2"/>
      <c r="DI49" s="2"/>
      <c r="DJ49" s="2" t="s">
        <v>190</v>
      </c>
      <c r="DK49" s="2" t="s">
        <v>135</v>
      </c>
      <c r="DL49" s="2" t="s">
        <v>231</v>
      </c>
      <c r="DM49" s="2"/>
      <c r="DN49" s="2"/>
      <c r="DO49" s="2"/>
      <c r="DP49" s="2"/>
      <c r="DQ49" s="2" t="s">
        <v>928</v>
      </c>
      <c r="DR49" s="2"/>
      <c r="DS49" s="2"/>
      <c r="DT49" s="2"/>
      <c r="DU49" s="2"/>
      <c r="DV49" s="2"/>
    </row>
    <row r="50" spans="1:126" ht="141.75" x14ac:dyDescent="0.5">
      <c r="A50" s="2" t="s">
        <v>929</v>
      </c>
      <c r="B50" s="2"/>
      <c r="C50" s="2" t="s">
        <v>930</v>
      </c>
      <c r="D50" s="2" t="s">
        <v>203</v>
      </c>
      <c r="E50" s="2" t="s">
        <v>1177</v>
      </c>
      <c r="F50" s="2" t="s">
        <v>931</v>
      </c>
      <c r="G50" s="2" t="s">
        <v>932</v>
      </c>
      <c r="H50" s="2" t="s">
        <v>933</v>
      </c>
      <c r="I50" s="2" t="s">
        <v>934</v>
      </c>
      <c r="J50" s="2" t="s">
        <v>314</v>
      </c>
      <c r="K50" s="2"/>
      <c r="L50" s="2"/>
      <c r="M50" s="2"/>
      <c r="N50" s="2"/>
      <c r="O50" s="2" t="s">
        <v>935</v>
      </c>
      <c r="P50" s="2" t="s">
        <v>936</v>
      </c>
      <c r="Q50" s="2"/>
      <c r="R50" s="2"/>
      <c r="S50" s="2"/>
      <c r="T50" s="2"/>
      <c r="U50" s="2"/>
      <c r="V50" s="2"/>
      <c r="W50" s="2"/>
      <c r="X50" s="2"/>
      <c r="Y50" s="2"/>
      <c r="Z50" s="2"/>
      <c r="AA50" s="2" t="s">
        <v>1607</v>
      </c>
      <c r="AB50" s="2" t="s">
        <v>2334</v>
      </c>
      <c r="AC50" s="2" t="s">
        <v>1923</v>
      </c>
      <c r="AD50" s="2" t="s">
        <v>1381</v>
      </c>
      <c r="AE50" s="2" t="s">
        <v>1533</v>
      </c>
      <c r="AF50" s="2" t="s">
        <v>2134</v>
      </c>
      <c r="AG50" s="2" t="s">
        <v>2101</v>
      </c>
      <c r="AH50" s="2" t="s">
        <v>2448</v>
      </c>
      <c r="AI50" s="2"/>
      <c r="AJ50" s="2"/>
      <c r="AK50" s="2"/>
      <c r="AL50" s="2"/>
      <c r="AM50" s="2"/>
      <c r="AN50" s="2"/>
      <c r="AO50" s="2"/>
      <c r="AP50" s="2"/>
      <c r="AQ50" s="2"/>
      <c r="AR50" s="2"/>
      <c r="AS50" s="2"/>
      <c r="AT50" s="2"/>
      <c r="AU50" s="2"/>
      <c r="AV50" s="2"/>
      <c r="AW50" s="2" t="s">
        <v>217</v>
      </c>
      <c r="AX50" s="2" t="s">
        <v>218</v>
      </c>
      <c r="AY50" s="2" t="s">
        <v>219</v>
      </c>
      <c r="AZ50" s="2"/>
      <c r="BA50" s="2"/>
      <c r="BB50" s="2"/>
      <c r="BC50" s="2"/>
      <c r="BD50" s="2"/>
      <c r="BE50" s="2"/>
      <c r="BF50" s="2"/>
      <c r="BG50" s="2"/>
      <c r="BH50" s="35" t="s">
        <v>2485</v>
      </c>
      <c r="BI50" s="2" t="s">
        <v>937</v>
      </c>
      <c r="BJ50" s="2" t="s">
        <v>938</v>
      </c>
      <c r="BK50" s="2" t="s">
        <v>939</v>
      </c>
      <c r="BL50" s="2" t="s">
        <v>940</v>
      </c>
      <c r="BM50" s="2" t="s">
        <v>751</v>
      </c>
      <c r="BN50" s="2" t="s">
        <v>941</v>
      </c>
      <c r="BO50" s="2" t="s">
        <v>942</v>
      </c>
      <c r="BP50" s="2" t="s">
        <v>943</v>
      </c>
      <c r="BQ50" s="2" t="s">
        <v>944</v>
      </c>
      <c r="BR50" s="2" t="s">
        <v>945</v>
      </c>
      <c r="BS50" s="2"/>
      <c r="BT50" s="2"/>
      <c r="BU50" s="2"/>
      <c r="BV50" s="2" t="s">
        <v>230</v>
      </c>
      <c r="BW50" s="2" t="s">
        <v>946</v>
      </c>
      <c r="BX50" s="2" t="s">
        <v>947</v>
      </c>
      <c r="BY50" s="2" t="s">
        <v>948</v>
      </c>
      <c r="BZ50" s="2" t="s">
        <v>173</v>
      </c>
      <c r="CA50" s="2"/>
      <c r="CB50" s="2"/>
      <c r="CC50" s="2"/>
      <c r="CD50" s="2"/>
      <c r="CE50" s="2"/>
      <c r="CF50" s="2"/>
      <c r="CG50" s="2"/>
      <c r="CH50" s="2"/>
      <c r="CI50" s="2"/>
      <c r="CJ50" s="2"/>
      <c r="CK50" s="2"/>
      <c r="CL50" s="2"/>
      <c r="CM50" s="2"/>
      <c r="CN50" s="2"/>
      <c r="CO50" s="2"/>
      <c r="CP50" s="2"/>
      <c r="CQ50" s="2"/>
      <c r="CR50" s="2"/>
      <c r="CS50" s="2"/>
      <c r="CT50" s="2"/>
      <c r="CU50" s="2"/>
      <c r="CV50" s="2"/>
      <c r="CW50" s="2"/>
      <c r="CX50" s="2"/>
      <c r="CY50" s="2"/>
      <c r="CZ50" s="2"/>
      <c r="DA50" s="2"/>
      <c r="DB50" s="2"/>
      <c r="DC50" s="2"/>
      <c r="DD50" s="2"/>
      <c r="DE50" s="2"/>
      <c r="DF50" s="2"/>
      <c r="DG50" s="2"/>
      <c r="DH50" s="2"/>
      <c r="DI50" s="2"/>
      <c r="DJ50" s="2" t="s">
        <v>137</v>
      </c>
      <c r="DK50" s="2" t="s">
        <v>135</v>
      </c>
      <c r="DL50" s="2"/>
      <c r="DM50" s="2"/>
      <c r="DN50" s="2"/>
      <c r="DO50" s="2"/>
      <c r="DP50" s="2"/>
      <c r="DQ50" s="2" t="s">
        <v>949</v>
      </c>
      <c r="DR50" s="2"/>
      <c r="DS50" s="2"/>
      <c r="DT50" s="2"/>
      <c r="DU50" s="2"/>
      <c r="DV50" s="2"/>
    </row>
    <row r="51" spans="1:126" x14ac:dyDescent="0.5">
      <c r="A51" s="2" t="s">
        <v>950</v>
      </c>
      <c r="B51" s="2"/>
      <c r="C51" s="2" t="s">
        <v>951</v>
      </c>
      <c r="D51" s="2" t="s">
        <v>199</v>
      </c>
      <c r="E51" s="2"/>
      <c r="F51" s="2"/>
      <c r="G51" s="2"/>
      <c r="H51" s="2"/>
      <c r="I51" s="2"/>
      <c r="J51" s="2"/>
      <c r="K51" s="2"/>
      <c r="L51" s="2"/>
      <c r="M51" s="2"/>
      <c r="N51" s="2"/>
      <c r="O51" s="2"/>
      <c r="P51" s="2"/>
      <c r="Q51" s="2"/>
      <c r="R51" s="2"/>
      <c r="S51" s="2"/>
      <c r="T51" s="2"/>
      <c r="U51" s="2"/>
      <c r="V51" s="2"/>
      <c r="W51" s="2"/>
      <c r="X51" s="2"/>
      <c r="Y51" s="2"/>
      <c r="Z51" s="2"/>
      <c r="AA51" s="2" t="s">
        <v>1861</v>
      </c>
      <c r="AB51" s="2" t="s">
        <v>2355</v>
      </c>
      <c r="AC51" s="2" t="s">
        <v>2012</v>
      </c>
      <c r="AD51" s="2" t="s">
        <v>2305</v>
      </c>
      <c r="AE51" s="2" t="s">
        <v>2138</v>
      </c>
      <c r="AF51" s="2" t="s">
        <v>260</v>
      </c>
      <c r="AG51" s="2"/>
      <c r="AH51" s="2"/>
      <c r="AI51" s="2"/>
      <c r="AJ51" s="2"/>
      <c r="AK51" s="2"/>
      <c r="AL51" s="2"/>
      <c r="AM51" s="2"/>
      <c r="AN51" s="2"/>
      <c r="AO51" s="2"/>
      <c r="AP51" s="2"/>
      <c r="AQ51" s="2"/>
      <c r="AR51" s="2"/>
      <c r="AS51" s="2"/>
      <c r="AT51" s="2"/>
      <c r="AU51" s="2"/>
      <c r="AV51" s="2"/>
      <c r="AW51" s="2" t="s">
        <v>289</v>
      </c>
      <c r="AX51" s="2" t="s">
        <v>218</v>
      </c>
      <c r="AY51" s="2"/>
      <c r="AZ51" s="2"/>
      <c r="BA51" s="2"/>
      <c r="BB51" s="2"/>
      <c r="BC51" s="2"/>
      <c r="BD51" s="2"/>
      <c r="BE51" s="2"/>
      <c r="BF51" s="2"/>
      <c r="BG51" s="2"/>
      <c r="BH51" s="2"/>
      <c r="BI51" s="2" t="s">
        <v>952</v>
      </c>
      <c r="BJ51" s="2" t="s">
        <v>953</v>
      </c>
      <c r="BK51" s="2" t="s">
        <v>954</v>
      </c>
      <c r="BL51" s="2" t="s">
        <v>129</v>
      </c>
      <c r="BM51" s="2"/>
      <c r="BN51" s="2"/>
      <c r="BO51" s="2"/>
      <c r="BP51" s="2"/>
      <c r="BQ51" s="2"/>
      <c r="BR51" s="2"/>
      <c r="BS51" s="2"/>
      <c r="BT51" s="2"/>
      <c r="BU51" s="2"/>
      <c r="BV51" s="2" t="s">
        <v>514</v>
      </c>
      <c r="BW51" s="2"/>
      <c r="BX51" s="2"/>
      <c r="BY51" s="2"/>
      <c r="BZ51" s="2"/>
      <c r="CA51" s="2"/>
      <c r="CB51" s="2"/>
      <c r="CC51" s="2"/>
      <c r="CD51" s="2"/>
      <c r="CE51" s="2"/>
      <c r="CF51" s="2"/>
      <c r="CG51" s="2" t="s">
        <v>955</v>
      </c>
      <c r="CH51" s="2"/>
      <c r="CI51" s="2"/>
      <c r="CJ51" s="2"/>
      <c r="CK51" s="2"/>
      <c r="CL51" s="2"/>
      <c r="CM51" s="2"/>
      <c r="CN51" s="2"/>
      <c r="CO51" s="2"/>
      <c r="CP51" s="2"/>
      <c r="CQ51" s="2"/>
      <c r="CR51" s="2"/>
      <c r="CS51" s="2"/>
      <c r="CT51" s="2"/>
      <c r="CU51" s="2"/>
      <c r="CV51" s="2"/>
      <c r="CW51" s="2"/>
      <c r="CX51" s="2"/>
      <c r="CY51" s="2"/>
      <c r="CZ51" s="2"/>
      <c r="DA51" s="2"/>
      <c r="DB51" s="2"/>
      <c r="DC51" s="2"/>
      <c r="DD51" s="2"/>
      <c r="DE51" s="2"/>
      <c r="DF51" s="2"/>
      <c r="DG51" s="2"/>
      <c r="DH51" s="2"/>
      <c r="DI51" s="2"/>
      <c r="DJ51" s="2" t="s">
        <v>189</v>
      </c>
      <c r="DK51" s="2" t="s">
        <v>137</v>
      </c>
      <c r="DL51" s="2"/>
      <c r="DM51" s="2"/>
      <c r="DN51" s="2"/>
      <c r="DO51" s="2"/>
      <c r="DP51" s="2"/>
      <c r="DQ51" s="2" t="s">
        <v>956</v>
      </c>
      <c r="DR51" s="2"/>
      <c r="DS51" s="2"/>
      <c r="DT51" s="2"/>
      <c r="DU51" s="2"/>
      <c r="DV51" s="2"/>
    </row>
    <row r="52" spans="1:126" ht="63" x14ac:dyDescent="0.5">
      <c r="A52" s="2" t="s">
        <v>957</v>
      </c>
      <c r="B52" s="2"/>
      <c r="C52" s="2" t="s">
        <v>958</v>
      </c>
      <c r="D52" s="2" t="s">
        <v>959</v>
      </c>
      <c r="E52" s="2" t="s">
        <v>122</v>
      </c>
      <c r="F52" s="2" t="s">
        <v>531</v>
      </c>
      <c r="G52" s="2" t="s">
        <v>960</v>
      </c>
      <c r="H52" s="2" t="s">
        <v>146</v>
      </c>
      <c r="I52" s="2" t="s">
        <v>853</v>
      </c>
      <c r="J52" s="2" t="s">
        <v>961</v>
      </c>
      <c r="K52" s="2" t="s">
        <v>195</v>
      </c>
      <c r="L52" s="2"/>
      <c r="M52" s="2"/>
      <c r="N52" s="2"/>
      <c r="O52" s="2" t="s">
        <v>962</v>
      </c>
      <c r="P52" s="2" t="s">
        <v>963</v>
      </c>
      <c r="Q52" s="2" t="s">
        <v>964</v>
      </c>
      <c r="R52" s="2" t="s">
        <v>965</v>
      </c>
      <c r="S52" s="2" t="s">
        <v>966</v>
      </c>
      <c r="T52" s="2" t="s">
        <v>238</v>
      </c>
      <c r="U52" s="2" t="s">
        <v>967</v>
      </c>
      <c r="V52" s="2" t="s">
        <v>968</v>
      </c>
      <c r="W52" s="2"/>
      <c r="X52" s="2"/>
      <c r="Y52" s="2"/>
      <c r="Z52" s="2"/>
      <c r="AA52" s="2" t="s">
        <v>331</v>
      </c>
      <c r="AB52" s="2" t="s">
        <v>2155</v>
      </c>
      <c r="AC52" s="2" t="s">
        <v>1595</v>
      </c>
      <c r="AD52" s="2" t="s">
        <v>2350</v>
      </c>
      <c r="AE52" s="2" t="s">
        <v>196</v>
      </c>
      <c r="AF52" s="2"/>
      <c r="AG52" s="2"/>
      <c r="AH52" s="2"/>
      <c r="AI52" s="2"/>
      <c r="AJ52" s="2"/>
      <c r="AK52" s="2"/>
      <c r="AL52" s="2"/>
      <c r="AM52" s="2"/>
      <c r="AN52" s="2"/>
      <c r="AO52" s="2"/>
      <c r="AP52" s="2"/>
      <c r="AQ52" s="2"/>
      <c r="AR52" s="2"/>
      <c r="AS52" s="2"/>
      <c r="AT52" s="2"/>
      <c r="AU52" s="2"/>
      <c r="AV52" s="2"/>
      <c r="AW52" s="2" t="s">
        <v>157</v>
      </c>
      <c r="AX52" s="2" t="s">
        <v>240</v>
      </c>
      <c r="AY52" s="2" t="s">
        <v>588</v>
      </c>
      <c r="AZ52" s="2" t="s">
        <v>334</v>
      </c>
      <c r="BA52" s="2" t="s">
        <v>969</v>
      </c>
      <c r="BB52" s="2"/>
      <c r="BC52" s="2"/>
      <c r="BD52" s="2"/>
      <c r="BE52" s="2"/>
      <c r="BF52" s="2"/>
      <c r="BG52" s="2"/>
      <c r="BH52" s="35" t="s">
        <v>2477</v>
      </c>
      <c r="BI52" s="2" t="s">
        <v>970</v>
      </c>
      <c r="BJ52" s="2" t="s">
        <v>971</v>
      </c>
      <c r="BK52" s="2" t="s">
        <v>972</v>
      </c>
      <c r="BL52" s="2" t="s">
        <v>670</v>
      </c>
      <c r="BM52" s="2" t="s">
        <v>751</v>
      </c>
      <c r="BN52" s="2" t="s">
        <v>973</v>
      </c>
      <c r="BO52" s="2" t="s">
        <v>974</v>
      </c>
      <c r="BP52" s="2"/>
      <c r="BQ52" s="2"/>
      <c r="BR52" s="2"/>
      <c r="BS52" s="2"/>
      <c r="BT52" s="2"/>
      <c r="BU52" s="2"/>
      <c r="BV52" s="2" t="s">
        <v>134</v>
      </c>
      <c r="BW52" s="2" t="s">
        <v>341</v>
      </c>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t="s">
        <v>190</v>
      </c>
      <c r="DK52" s="2" t="s">
        <v>135</v>
      </c>
      <c r="DL52" s="2" t="s">
        <v>137</v>
      </c>
      <c r="DM52" s="2"/>
      <c r="DN52" s="2"/>
      <c r="DO52" s="2"/>
      <c r="DP52" s="2"/>
      <c r="DQ52" s="2" t="s">
        <v>975</v>
      </c>
      <c r="DR52" s="2"/>
      <c r="DS52" s="2"/>
      <c r="DT52" s="2"/>
      <c r="DU52" s="2"/>
      <c r="DV52" s="2"/>
    </row>
    <row r="53" spans="1:126" ht="31.5" x14ac:dyDescent="0.5">
      <c r="A53" s="2" t="s">
        <v>976</v>
      </c>
      <c r="B53" s="2"/>
      <c r="C53" s="2" t="s">
        <v>977</v>
      </c>
      <c r="D53" s="2" t="s">
        <v>259</v>
      </c>
      <c r="E53" s="2" t="s">
        <v>978</v>
      </c>
      <c r="F53" s="2"/>
      <c r="G53" s="2"/>
      <c r="H53" s="2"/>
      <c r="I53" s="2"/>
      <c r="J53" s="2"/>
      <c r="K53" s="2"/>
      <c r="L53" s="2"/>
      <c r="M53" s="2"/>
      <c r="N53" s="2"/>
      <c r="O53" s="2"/>
      <c r="P53" s="2"/>
      <c r="Q53" s="2"/>
      <c r="R53" s="2"/>
      <c r="S53" s="2"/>
      <c r="T53" s="2"/>
      <c r="U53" s="2"/>
      <c r="V53" s="2"/>
      <c r="W53" s="2"/>
      <c r="X53" s="2"/>
      <c r="Y53" s="2"/>
      <c r="Z53" s="2"/>
      <c r="AA53" s="2" t="s">
        <v>1565</v>
      </c>
      <c r="AB53" s="2" t="s">
        <v>2122</v>
      </c>
      <c r="AC53" s="2"/>
      <c r="AD53" s="2"/>
      <c r="AE53" s="2"/>
      <c r="AF53" s="2"/>
      <c r="AG53" s="2"/>
      <c r="AH53" s="2"/>
      <c r="AI53" s="2"/>
      <c r="AJ53" s="2"/>
      <c r="AK53" s="2"/>
      <c r="AL53" s="2"/>
      <c r="AM53" s="2"/>
      <c r="AN53" s="2"/>
      <c r="AO53" s="2"/>
      <c r="AP53" s="2"/>
      <c r="AQ53" s="2"/>
      <c r="AR53" s="2"/>
      <c r="AS53" s="2"/>
      <c r="AT53" s="2"/>
      <c r="AU53" s="2"/>
      <c r="AV53" s="2"/>
      <c r="AW53" s="2" t="s">
        <v>533</v>
      </c>
      <c r="AX53" s="2"/>
      <c r="AY53" s="2"/>
      <c r="AZ53" s="2"/>
      <c r="BA53" s="2"/>
      <c r="BB53" s="2"/>
      <c r="BC53" s="2"/>
      <c r="BD53" s="2"/>
      <c r="BE53" s="2"/>
      <c r="BF53" s="2"/>
      <c r="BG53" s="2"/>
      <c r="BH53" s="2"/>
      <c r="BI53" s="2" t="s">
        <v>979</v>
      </c>
      <c r="BJ53" s="2" t="s">
        <v>980</v>
      </c>
      <c r="BK53" s="2" t="s">
        <v>981</v>
      </c>
      <c r="BL53" s="2" t="s">
        <v>225</v>
      </c>
      <c r="BM53" s="2" t="s">
        <v>339</v>
      </c>
      <c r="BN53" s="2" t="s">
        <v>327</v>
      </c>
      <c r="BO53" s="2"/>
      <c r="BP53" s="2"/>
      <c r="BQ53" s="2"/>
      <c r="BR53" s="2"/>
      <c r="BS53" s="2"/>
      <c r="BT53" s="2"/>
      <c r="BU53" s="2"/>
      <c r="BV53" s="2" t="s">
        <v>267</v>
      </c>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t="s">
        <v>189</v>
      </c>
      <c r="DK53" s="2" t="s">
        <v>232</v>
      </c>
      <c r="DL53" s="2"/>
      <c r="DM53" s="2"/>
      <c r="DN53" s="2"/>
      <c r="DO53" s="2"/>
      <c r="DP53" s="2"/>
      <c r="DQ53" s="2" t="s">
        <v>982</v>
      </c>
      <c r="DR53" s="2"/>
      <c r="DS53" s="2"/>
      <c r="DT53" s="2"/>
      <c r="DU53" s="2"/>
      <c r="DV53" s="2"/>
    </row>
    <row r="54" spans="1:126" ht="110.25" x14ac:dyDescent="0.5">
      <c r="A54" s="2" t="s">
        <v>983</v>
      </c>
      <c r="B54" s="2"/>
      <c r="C54" s="2" t="s">
        <v>984</v>
      </c>
      <c r="D54" s="2" t="s">
        <v>985</v>
      </c>
      <c r="E54" s="2" t="s">
        <v>259</v>
      </c>
      <c r="F54" s="2"/>
      <c r="G54" s="2"/>
      <c r="H54" s="2"/>
      <c r="I54" s="2"/>
      <c r="J54" s="2"/>
      <c r="K54" s="2"/>
      <c r="L54" s="2"/>
      <c r="M54" s="2"/>
      <c r="N54" s="2"/>
      <c r="O54" s="2"/>
      <c r="P54" s="2"/>
      <c r="Q54" s="2"/>
      <c r="R54" s="2"/>
      <c r="S54" s="2"/>
      <c r="T54" s="2"/>
      <c r="U54" s="2"/>
      <c r="V54" s="2"/>
      <c r="W54" s="2"/>
      <c r="X54" s="2"/>
      <c r="Y54" s="2"/>
      <c r="Z54" s="2"/>
      <c r="AA54" s="2" t="s">
        <v>260</v>
      </c>
      <c r="AB54" s="2" t="s">
        <v>2163</v>
      </c>
      <c r="AC54" s="2" t="s">
        <v>1848</v>
      </c>
      <c r="AD54" s="2" t="s">
        <v>1529</v>
      </c>
      <c r="AE54" s="2" t="s">
        <v>2159</v>
      </c>
      <c r="AF54" s="2"/>
      <c r="AG54" s="2"/>
      <c r="AH54" s="2"/>
      <c r="AI54" s="2"/>
      <c r="AJ54" s="2"/>
      <c r="AK54" s="2"/>
      <c r="AL54" s="2"/>
      <c r="AM54" s="2"/>
      <c r="AN54" s="2"/>
      <c r="AO54" s="2"/>
      <c r="AP54" s="2"/>
      <c r="AQ54" s="2"/>
      <c r="AR54" s="2"/>
      <c r="AS54" s="2"/>
      <c r="AT54" s="2"/>
      <c r="AU54" s="2"/>
      <c r="AV54" s="2"/>
      <c r="AW54" s="2" t="s">
        <v>389</v>
      </c>
      <c r="AX54" s="2" t="s">
        <v>240</v>
      </c>
      <c r="AY54" s="2" t="s">
        <v>219</v>
      </c>
      <c r="AZ54" s="2" t="s">
        <v>440</v>
      </c>
      <c r="BA54" s="2" t="s">
        <v>334</v>
      </c>
      <c r="BB54" s="2"/>
      <c r="BC54" s="2"/>
      <c r="BD54" s="2"/>
      <c r="BE54" s="2"/>
      <c r="BF54" s="2"/>
      <c r="BG54" s="2"/>
      <c r="BH54" s="35" t="s">
        <v>1503</v>
      </c>
      <c r="BI54" s="2" t="s">
        <v>986</v>
      </c>
      <c r="BJ54" s="2" t="s">
        <v>987</v>
      </c>
      <c r="BK54" s="2" t="s">
        <v>988</v>
      </c>
      <c r="BL54" s="2" t="s">
        <v>989</v>
      </c>
      <c r="BM54" s="2" t="s">
        <v>990</v>
      </c>
      <c r="BN54" s="2" t="s">
        <v>991</v>
      </c>
      <c r="BO54" s="2"/>
      <c r="BP54" s="2"/>
      <c r="BQ54" s="2"/>
      <c r="BR54" s="2"/>
      <c r="BS54" s="2"/>
      <c r="BT54" s="2"/>
      <c r="BU54" s="2"/>
      <c r="BV54" s="2" t="s">
        <v>267</v>
      </c>
      <c r="BW54" s="2"/>
      <c r="BX54" s="2"/>
      <c r="BY54" s="2"/>
      <c r="BZ54" s="2"/>
      <c r="CA54" s="2"/>
      <c r="CB54" s="2"/>
      <c r="CC54" s="2"/>
      <c r="CD54" s="2"/>
      <c r="CE54" s="2"/>
      <c r="CF54" s="2"/>
      <c r="CG54" s="2" t="s">
        <v>992</v>
      </c>
      <c r="CH54" s="2" t="s">
        <v>993</v>
      </c>
      <c r="CI54" s="2" t="s">
        <v>994</v>
      </c>
      <c r="CJ54" s="2" t="s">
        <v>995</v>
      </c>
      <c r="CK54" s="2" t="s">
        <v>996</v>
      </c>
      <c r="CL54" s="2" t="s">
        <v>997</v>
      </c>
      <c r="CM54" s="2" t="s">
        <v>998</v>
      </c>
      <c r="CN54" s="2" t="s">
        <v>999</v>
      </c>
      <c r="CO54" s="2" t="s">
        <v>1000</v>
      </c>
      <c r="CP54" s="2" t="s">
        <v>1001</v>
      </c>
      <c r="CQ54" s="2"/>
      <c r="CR54" s="2"/>
      <c r="CS54" s="2"/>
      <c r="CT54" s="2"/>
      <c r="CU54" s="2"/>
      <c r="CV54" s="2"/>
      <c r="CW54" s="2"/>
      <c r="CX54" s="2"/>
      <c r="CY54" s="2"/>
      <c r="CZ54" s="2"/>
      <c r="DA54" s="2"/>
      <c r="DB54" s="2"/>
      <c r="DC54" s="2"/>
      <c r="DD54" s="2"/>
      <c r="DE54" s="2"/>
      <c r="DF54" s="2"/>
      <c r="DG54" s="2"/>
      <c r="DH54" s="2"/>
      <c r="DI54" s="2"/>
      <c r="DJ54" s="2" t="s">
        <v>190</v>
      </c>
      <c r="DK54" s="2" t="s">
        <v>232</v>
      </c>
      <c r="DL54" s="2"/>
      <c r="DM54" s="2"/>
      <c r="DN54" s="2"/>
      <c r="DO54" s="2"/>
      <c r="DP54" s="2"/>
      <c r="DQ54" s="2" t="s">
        <v>1002</v>
      </c>
      <c r="DR54" s="2"/>
      <c r="DS54" s="2"/>
      <c r="DT54" s="2"/>
      <c r="DU54" s="2"/>
      <c r="DV54" s="2"/>
    </row>
    <row r="55" spans="1:126" ht="47.25" x14ac:dyDescent="0.5">
      <c r="A55" s="2" t="s">
        <v>1003</v>
      </c>
      <c r="B55" s="2"/>
      <c r="C55" s="2" t="s">
        <v>1004</v>
      </c>
      <c r="D55" s="2" t="s">
        <v>199</v>
      </c>
      <c r="E55" s="2" t="s">
        <v>492</v>
      </c>
      <c r="F55" s="2"/>
      <c r="G55" s="2"/>
      <c r="H55" s="2"/>
      <c r="I55" s="2"/>
      <c r="J55" s="2"/>
      <c r="K55" s="2"/>
      <c r="L55" s="2"/>
      <c r="M55" s="2"/>
      <c r="N55" s="2"/>
      <c r="O55" s="2"/>
      <c r="P55" s="2"/>
      <c r="Q55" s="2"/>
      <c r="R55" s="2"/>
      <c r="S55" s="2"/>
      <c r="T55" s="2"/>
      <c r="U55" s="2"/>
      <c r="V55" s="2"/>
      <c r="W55" s="2"/>
      <c r="X55" s="2"/>
      <c r="Y55" s="2"/>
      <c r="Z55" s="2"/>
      <c r="AA55" s="2" t="s">
        <v>2049</v>
      </c>
      <c r="AB55" s="2" t="s">
        <v>2427</v>
      </c>
      <c r="AC55" s="2"/>
      <c r="AD55" s="2"/>
      <c r="AE55" s="2"/>
      <c r="AF55" s="2"/>
      <c r="AG55" s="2"/>
      <c r="AH55" s="2"/>
      <c r="AI55" s="2"/>
      <c r="AJ55" s="2"/>
      <c r="AK55" s="2"/>
      <c r="AL55" s="2"/>
      <c r="AM55" s="2"/>
      <c r="AN55" s="2"/>
      <c r="AO55" s="2"/>
      <c r="AP55" s="2"/>
      <c r="AQ55" s="2"/>
      <c r="AR55" s="2"/>
      <c r="AS55" s="2"/>
      <c r="AT55" s="2"/>
      <c r="AU55" s="2"/>
      <c r="AV55" s="2"/>
      <c r="AW55" s="2"/>
      <c r="AX55" s="2"/>
      <c r="AY55" s="2"/>
      <c r="AZ55" s="2"/>
      <c r="BA55" s="2"/>
      <c r="BB55" s="2"/>
      <c r="BC55" s="2"/>
      <c r="BD55" s="2"/>
      <c r="BE55" s="2"/>
      <c r="BF55" s="2"/>
      <c r="BG55" s="2"/>
      <c r="BH55" s="2"/>
      <c r="BI55" s="2" t="s">
        <v>1005</v>
      </c>
      <c r="BJ55" s="2" t="s">
        <v>1006</v>
      </c>
      <c r="BK55" s="2" t="s">
        <v>1007</v>
      </c>
      <c r="BL55" s="2" t="s">
        <v>1008</v>
      </c>
      <c r="BM55" s="2" t="s">
        <v>292</v>
      </c>
      <c r="BN55" s="2" t="s">
        <v>1009</v>
      </c>
      <c r="BO55" s="2" t="s">
        <v>325</v>
      </c>
      <c r="BP55" s="2" t="s">
        <v>1010</v>
      </c>
      <c r="BQ55" s="2" t="s">
        <v>1011</v>
      </c>
      <c r="BR55" s="2" t="s">
        <v>1012</v>
      </c>
      <c r="BS55" s="2"/>
      <c r="BT55" s="2"/>
      <c r="BU55" s="2"/>
      <c r="BV55" s="2"/>
      <c r="BW55" s="2"/>
      <c r="BX55" s="2"/>
      <c r="BY55" s="2"/>
      <c r="BZ55" s="2"/>
      <c r="CA55" s="2"/>
      <c r="CB55" s="2"/>
      <c r="CC55" s="2"/>
      <c r="CD55" s="2"/>
      <c r="CE55" s="2"/>
      <c r="CF55" s="2"/>
      <c r="CG55" s="2" t="s">
        <v>1013</v>
      </c>
      <c r="CH55" s="2"/>
      <c r="CI55" s="2"/>
      <c r="CJ55" s="2"/>
      <c r="CK55" s="2"/>
      <c r="CL55" s="2"/>
      <c r="CM55" s="2"/>
      <c r="CN55" s="2"/>
      <c r="CO55" s="2"/>
      <c r="CP55" s="2"/>
      <c r="CQ55" s="2"/>
      <c r="CR55" s="2"/>
      <c r="CS55" s="2"/>
      <c r="CT55" s="2"/>
      <c r="CU55" s="2"/>
      <c r="CV55" s="2"/>
      <c r="CW55" s="2"/>
      <c r="CX55" s="2"/>
      <c r="CY55" s="2"/>
      <c r="CZ55" s="2"/>
      <c r="DA55" s="2"/>
      <c r="DB55" s="2"/>
      <c r="DC55" s="2"/>
      <c r="DD55" s="2"/>
      <c r="DE55" s="2"/>
      <c r="DF55" s="2"/>
      <c r="DG55" s="2"/>
      <c r="DH55" s="2"/>
      <c r="DI55" s="2"/>
      <c r="DJ55" s="2" t="s">
        <v>137</v>
      </c>
      <c r="DK55" s="2" t="s">
        <v>135</v>
      </c>
      <c r="DL55" s="2" t="s">
        <v>189</v>
      </c>
      <c r="DM55" s="2" t="s">
        <v>232</v>
      </c>
      <c r="DN55" s="2" t="s">
        <v>190</v>
      </c>
      <c r="DO55" s="2"/>
      <c r="DP55" s="2"/>
      <c r="DQ55" s="2" t="s">
        <v>1014</v>
      </c>
      <c r="DR55" s="2"/>
      <c r="DS55" s="2"/>
      <c r="DT55" s="2"/>
      <c r="DU55" s="2"/>
      <c r="DV55" s="2"/>
    </row>
    <row r="56" spans="1:126" ht="63" x14ac:dyDescent="0.5">
      <c r="A56" s="2" t="s">
        <v>1015</v>
      </c>
      <c r="B56" s="2"/>
      <c r="C56" s="2" t="s">
        <v>1016</v>
      </c>
      <c r="D56" s="2" t="s">
        <v>199</v>
      </c>
      <c r="E56" s="2"/>
      <c r="F56" s="2"/>
      <c r="G56" s="2"/>
      <c r="H56" s="2"/>
      <c r="I56" s="2"/>
      <c r="J56" s="2"/>
      <c r="K56" s="2"/>
      <c r="L56" s="2"/>
      <c r="M56" s="2"/>
      <c r="N56" s="2"/>
      <c r="O56" s="2" t="s">
        <v>277</v>
      </c>
      <c r="P56" s="2"/>
      <c r="Q56" s="2"/>
      <c r="R56" s="2"/>
      <c r="S56" s="2"/>
      <c r="T56" s="2"/>
      <c r="U56" s="2"/>
      <c r="V56" s="2"/>
      <c r="W56" s="2"/>
      <c r="X56" s="2"/>
      <c r="Y56" s="2"/>
      <c r="Z56" s="2"/>
      <c r="AA56" s="2" t="s">
        <v>2261</v>
      </c>
      <c r="AB56" s="2" t="s">
        <v>1965</v>
      </c>
      <c r="AC56" s="2" t="s">
        <v>1480</v>
      </c>
      <c r="AD56" s="2" t="s">
        <v>2277</v>
      </c>
      <c r="AE56" s="2" t="s">
        <v>123</v>
      </c>
      <c r="AF56" s="2" t="s">
        <v>2092</v>
      </c>
      <c r="AG56" s="2" t="s">
        <v>1570</v>
      </c>
      <c r="AH56" s="2" t="s">
        <v>1456</v>
      </c>
      <c r="AI56" s="2"/>
      <c r="AJ56" s="2"/>
      <c r="AK56" s="2"/>
      <c r="AL56" s="2"/>
      <c r="AM56" s="2"/>
      <c r="AN56" s="2"/>
      <c r="AO56" s="2"/>
      <c r="AP56" s="2"/>
      <c r="AQ56" s="2"/>
      <c r="AR56" s="2"/>
      <c r="AS56" s="2"/>
      <c r="AT56" s="2"/>
      <c r="AU56" s="2"/>
      <c r="AV56" s="2"/>
      <c r="AW56" s="2" t="s">
        <v>219</v>
      </c>
      <c r="AX56" s="2" t="s">
        <v>389</v>
      </c>
      <c r="AY56" s="2" t="s">
        <v>124</v>
      </c>
      <c r="AZ56" s="2" t="s">
        <v>556</v>
      </c>
      <c r="BA56" s="2"/>
      <c r="BB56" s="2"/>
      <c r="BC56" s="2"/>
      <c r="BD56" s="2"/>
      <c r="BE56" s="2"/>
      <c r="BF56" s="2"/>
      <c r="BG56" s="2"/>
      <c r="BH56" s="2"/>
      <c r="BI56" s="2" t="s">
        <v>1017</v>
      </c>
      <c r="BJ56" s="2" t="s">
        <v>1018</v>
      </c>
      <c r="BK56" s="2" t="s">
        <v>1019</v>
      </c>
      <c r="BL56" s="2" t="s">
        <v>728</v>
      </c>
      <c r="BM56" s="2" t="s">
        <v>1020</v>
      </c>
      <c r="BN56" s="2" t="s">
        <v>715</v>
      </c>
      <c r="BO56" s="2" t="s">
        <v>1021</v>
      </c>
      <c r="BP56" s="2" t="s">
        <v>680</v>
      </c>
      <c r="BQ56" s="2" t="s">
        <v>1022</v>
      </c>
      <c r="BR56" s="2" t="s">
        <v>1023</v>
      </c>
      <c r="BS56" s="2"/>
      <c r="BT56" s="2"/>
      <c r="BU56" s="2"/>
      <c r="BV56" s="2" t="s">
        <v>514</v>
      </c>
      <c r="BW56" s="2" t="s">
        <v>171</v>
      </c>
      <c r="BX56" s="2" t="s">
        <v>372</v>
      </c>
      <c r="BY56" s="2" t="s">
        <v>134</v>
      </c>
      <c r="BZ56" s="2" t="s">
        <v>173</v>
      </c>
      <c r="CA56" s="2" t="s">
        <v>301</v>
      </c>
      <c r="CB56" s="2"/>
      <c r="CC56" s="2"/>
      <c r="CD56" s="2"/>
      <c r="CE56" s="2"/>
      <c r="CF56" s="2"/>
      <c r="CG56" s="2"/>
      <c r="CH56" s="2"/>
      <c r="CI56" s="2"/>
      <c r="CJ56" s="2"/>
      <c r="CK56" s="2"/>
      <c r="CL56" s="2"/>
      <c r="CM56" s="2"/>
      <c r="CN56" s="2"/>
      <c r="CO56" s="2"/>
      <c r="CP56" s="2"/>
      <c r="CQ56" s="2"/>
      <c r="CR56" s="2"/>
      <c r="CS56" s="2"/>
      <c r="CT56" s="2"/>
      <c r="CU56" s="2"/>
      <c r="CV56" s="2"/>
      <c r="CW56" s="2"/>
      <c r="CX56" s="2"/>
      <c r="CY56" s="2"/>
      <c r="CZ56" s="2"/>
      <c r="DA56" s="2"/>
      <c r="DB56" s="2"/>
      <c r="DC56" s="2"/>
      <c r="DD56" s="2"/>
      <c r="DE56" s="2"/>
      <c r="DF56" s="2"/>
      <c r="DG56" s="2"/>
      <c r="DH56" s="2"/>
      <c r="DI56" s="2"/>
      <c r="DJ56" s="2" t="s">
        <v>135</v>
      </c>
      <c r="DK56" s="2" t="s">
        <v>136</v>
      </c>
      <c r="DL56" s="2" t="s">
        <v>137</v>
      </c>
      <c r="DM56" s="2" t="s">
        <v>190</v>
      </c>
      <c r="DN56" s="2"/>
      <c r="DO56" s="2"/>
      <c r="DP56" s="2"/>
      <c r="DQ56" s="2" t="s">
        <v>1024</v>
      </c>
      <c r="DR56" s="2"/>
      <c r="DS56" s="2"/>
      <c r="DT56" s="2"/>
      <c r="DU56" s="2"/>
      <c r="DV56" s="2"/>
    </row>
    <row r="57" spans="1:126" ht="31.5" x14ac:dyDescent="0.5">
      <c r="A57" s="2" t="s">
        <v>1025</v>
      </c>
      <c r="B57" s="2"/>
      <c r="C57" s="2" t="s">
        <v>1026</v>
      </c>
      <c r="D57" s="2" t="s">
        <v>199</v>
      </c>
      <c r="E57" s="2"/>
      <c r="F57" s="2"/>
      <c r="G57" s="2"/>
      <c r="H57" s="2"/>
      <c r="I57" s="2"/>
      <c r="J57" s="2"/>
      <c r="K57" s="2"/>
      <c r="L57" s="2"/>
      <c r="M57" s="2"/>
      <c r="N57" s="2"/>
      <c r="O57" s="2"/>
      <c r="P57" s="2"/>
      <c r="Q57" s="2"/>
      <c r="R57" s="2"/>
      <c r="S57" s="2"/>
      <c r="T57" s="2"/>
      <c r="U57" s="2"/>
      <c r="V57" s="2"/>
      <c r="W57" s="2"/>
      <c r="X57" s="2"/>
      <c r="Y57" s="2"/>
      <c r="Z57" s="2"/>
      <c r="AA57" s="2" t="s">
        <v>2167</v>
      </c>
      <c r="AB57" s="2"/>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c r="CS57" s="2"/>
      <c r="CT57" s="2"/>
      <c r="CU57" s="2"/>
      <c r="CV57" s="2"/>
      <c r="CW57" s="2"/>
      <c r="CX57" s="2"/>
      <c r="CY57" s="2"/>
      <c r="CZ57" s="2"/>
      <c r="DA57" s="2"/>
      <c r="DB57" s="2"/>
      <c r="DC57" s="2"/>
      <c r="DD57" s="2"/>
      <c r="DE57" s="2"/>
      <c r="DF57" s="2"/>
      <c r="DG57" s="2"/>
      <c r="DH57" s="2"/>
      <c r="DI57" s="2"/>
      <c r="DJ57" s="2" t="s">
        <v>1027</v>
      </c>
      <c r="DK57" s="2" t="s">
        <v>190</v>
      </c>
      <c r="DL57" s="2"/>
      <c r="DM57" s="2"/>
      <c r="DN57" s="2"/>
      <c r="DO57" s="2"/>
      <c r="DP57" s="2"/>
      <c r="DQ57" s="2" t="s">
        <v>1028</v>
      </c>
      <c r="DR57" s="2"/>
      <c r="DS57" s="2"/>
      <c r="DT57" s="2"/>
      <c r="DU57" s="2"/>
      <c r="DV57" s="2"/>
    </row>
    <row r="58" spans="1:126" ht="63" x14ac:dyDescent="0.5">
      <c r="A58" s="2" t="s">
        <v>1029</v>
      </c>
      <c r="B58" s="2"/>
      <c r="C58" s="2" t="s">
        <v>1030</v>
      </c>
      <c r="D58" s="2" t="s">
        <v>1031</v>
      </c>
      <c r="E58" s="2" t="s">
        <v>797</v>
      </c>
      <c r="F58" s="2"/>
      <c r="G58" s="2"/>
      <c r="H58" s="2"/>
      <c r="I58" s="2"/>
      <c r="J58" s="2"/>
      <c r="K58" s="2"/>
      <c r="L58" s="2"/>
      <c r="M58" s="2"/>
      <c r="N58" s="2"/>
      <c r="O58" s="2" t="s">
        <v>1032</v>
      </c>
      <c r="P58" s="2" t="s">
        <v>917</v>
      </c>
      <c r="Q58" s="2" t="s">
        <v>1033</v>
      </c>
      <c r="R58" s="2" t="s">
        <v>1034</v>
      </c>
      <c r="S58" s="2" t="s">
        <v>1035</v>
      </c>
      <c r="T58" s="2" t="s">
        <v>1036</v>
      </c>
      <c r="U58" s="2" t="s">
        <v>1037</v>
      </c>
      <c r="V58" s="2"/>
      <c r="W58" s="2"/>
      <c r="X58" s="2"/>
      <c r="Y58" s="2"/>
      <c r="Z58" s="2"/>
      <c r="AA58" s="2" t="s">
        <v>1537</v>
      </c>
      <c r="AB58" s="2" t="s">
        <v>1554</v>
      </c>
      <c r="AC58" s="2" t="s">
        <v>1696</v>
      </c>
      <c r="AD58" s="2" t="s">
        <v>1911</v>
      </c>
      <c r="AE58" s="2" t="s">
        <v>1703</v>
      </c>
      <c r="AF58" s="2"/>
      <c r="AG58" s="2"/>
      <c r="AH58" s="2"/>
      <c r="AI58" s="2"/>
      <c r="AJ58" s="2"/>
      <c r="AK58" s="2"/>
      <c r="AL58" s="2"/>
      <c r="AM58" s="2"/>
      <c r="AN58" s="2"/>
      <c r="AO58" s="2"/>
      <c r="AP58" s="2"/>
      <c r="AQ58" s="2"/>
      <c r="AR58" s="2"/>
      <c r="AS58" s="2"/>
      <c r="AT58" s="2"/>
      <c r="AU58" s="2"/>
      <c r="AV58" s="2"/>
      <c r="AW58" s="2" t="s">
        <v>587</v>
      </c>
      <c r="AX58" s="2" t="s">
        <v>240</v>
      </c>
      <c r="AY58" s="2" t="s">
        <v>219</v>
      </c>
      <c r="AZ58" s="2" t="s">
        <v>124</v>
      </c>
      <c r="BA58" s="2" t="s">
        <v>217</v>
      </c>
      <c r="BB58" s="2"/>
      <c r="BC58" s="2"/>
      <c r="BD58" s="2"/>
      <c r="BE58" s="2"/>
      <c r="BF58" s="2"/>
      <c r="BG58" s="2"/>
      <c r="BH58" s="2"/>
      <c r="BI58" s="2" t="s">
        <v>1038</v>
      </c>
      <c r="BJ58" s="2" t="s">
        <v>1039</v>
      </c>
      <c r="BK58" s="2" t="s">
        <v>1040</v>
      </c>
      <c r="BL58" s="2" t="s">
        <v>1041</v>
      </c>
      <c r="BM58" s="2" t="s">
        <v>1042</v>
      </c>
      <c r="BN58" s="2" t="s">
        <v>292</v>
      </c>
      <c r="BO58" s="2" t="s">
        <v>1043</v>
      </c>
      <c r="BP58" s="2" t="s">
        <v>1044</v>
      </c>
      <c r="BQ58" s="2" t="s">
        <v>1045</v>
      </c>
      <c r="BR58" s="2" t="s">
        <v>1046</v>
      </c>
      <c r="BS58" s="2" t="s">
        <v>1047</v>
      </c>
      <c r="BT58" s="2" t="s">
        <v>1048</v>
      </c>
      <c r="BU58" s="2" t="s">
        <v>1049</v>
      </c>
      <c r="BV58" s="2" t="s">
        <v>510</v>
      </c>
      <c r="BW58" s="2" t="s">
        <v>1050</v>
      </c>
      <c r="BX58" s="2" t="s">
        <v>241</v>
      </c>
      <c r="BY58" s="2" t="s">
        <v>1051</v>
      </c>
      <c r="BZ58" s="2"/>
      <c r="CA58" s="2"/>
      <c r="CB58" s="2"/>
      <c r="CC58" s="2"/>
      <c r="CD58" s="2"/>
      <c r="CE58" s="2"/>
      <c r="CF58" s="2"/>
      <c r="CG58" s="2" t="s">
        <v>1052</v>
      </c>
      <c r="CH58" s="2"/>
      <c r="CI58" s="2"/>
      <c r="CJ58" s="2"/>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t="s">
        <v>189</v>
      </c>
      <c r="DK58" s="2" t="s">
        <v>135</v>
      </c>
      <c r="DL58" s="2" t="s">
        <v>231</v>
      </c>
      <c r="DM58" s="2" t="s">
        <v>190</v>
      </c>
      <c r="DN58" s="2"/>
      <c r="DO58" s="2"/>
      <c r="DP58" s="2"/>
      <c r="DQ58" s="2" t="s">
        <v>1053</v>
      </c>
      <c r="DR58" s="2"/>
      <c r="DS58" s="2"/>
      <c r="DT58" s="2"/>
      <c r="DU58" s="2"/>
      <c r="DV58" s="2"/>
    </row>
    <row r="59" spans="1:126" ht="63" x14ac:dyDescent="0.5">
      <c r="A59" s="2" t="s">
        <v>1054</v>
      </c>
      <c r="B59" s="2"/>
      <c r="C59" s="2" t="s">
        <v>1055</v>
      </c>
      <c r="D59" s="2" t="s">
        <v>360</v>
      </c>
      <c r="E59" s="2" t="s">
        <v>1056</v>
      </c>
      <c r="F59" s="2" t="s">
        <v>1057</v>
      </c>
      <c r="G59" s="2" t="s">
        <v>1058</v>
      </c>
      <c r="H59" s="2"/>
      <c r="I59" s="2"/>
      <c r="J59" s="2"/>
      <c r="K59" s="2"/>
      <c r="L59" s="2"/>
      <c r="M59" s="2"/>
      <c r="N59" s="2"/>
      <c r="O59" s="2"/>
      <c r="P59" s="2"/>
      <c r="Q59" s="2"/>
      <c r="R59" s="2"/>
      <c r="S59" s="2"/>
      <c r="T59" s="2"/>
      <c r="U59" s="2"/>
      <c r="V59" s="2"/>
      <c r="W59" s="2"/>
      <c r="X59" s="2"/>
      <c r="Y59" s="2"/>
      <c r="Z59" s="2"/>
      <c r="AA59" s="2" t="s">
        <v>1480</v>
      </c>
      <c r="AB59" s="2" t="s">
        <v>2339</v>
      </c>
      <c r="AC59" s="2" t="s">
        <v>361</v>
      </c>
      <c r="AD59" s="2" t="s">
        <v>2059</v>
      </c>
      <c r="AE59" s="2" t="s">
        <v>2452</v>
      </c>
      <c r="AF59" s="2" t="s">
        <v>2460</v>
      </c>
      <c r="AG59" s="2"/>
      <c r="AH59" s="2"/>
      <c r="AI59" s="2"/>
      <c r="AJ59" s="2"/>
      <c r="AK59" s="2"/>
      <c r="AL59" s="2"/>
      <c r="AM59" s="2"/>
      <c r="AN59" s="2"/>
      <c r="AO59" s="2"/>
      <c r="AP59" s="2"/>
      <c r="AQ59" s="2"/>
      <c r="AR59" s="2"/>
      <c r="AS59" s="2"/>
      <c r="AT59" s="2"/>
      <c r="AU59" s="2"/>
      <c r="AV59" s="2"/>
      <c r="AW59" s="2" t="s">
        <v>217</v>
      </c>
      <c r="AX59" s="2" t="s">
        <v>124</v>
      </c>
      <c r="AY59" s="2" t="s">
        <v>219</v>
      </c>
      <c r="AZ59" s="2" t="s">
        <v>289</v>
      </c>
      <c r="BA59" s="2" t="s">
        <v>364</v>
      </c>
      <c r="BB59" s="2" t="s">
        <v>389</v>
      </c>
      <c r="BC59" s="2"/>
      <c r="BD59" s="2"/>
      <c r="BE59" s="2"/>
      <c r="BF59" s="2"/>
      <c r="BG59" s="2"/>
      <c r="BH59" s="2"/>
      <c r="BI59" s="2" t="s">
        <v>644</v>
      </c>
      <c r="BJ59" s="2" t="s">
        <v>1059</v>
      </c>
      <c r="BK59" s="2" t="s">
        <v>981</v>
      </c>
      <c r="BL59" s="2" t="s">
        <v>727</v>
      </c>
      <c r="BM59" s="2" t="s">
        <v>1060</v>
      </c>
      <c r="BN59" s="2"/>
      <c r="BO59" s="2"/>
      <c r="BP59" s="2"/>
      <c r="BQ59" s="2"/>
      <c r="BR59" s="2"/>
      <c r="BS59" s="2"/>
      <c r="BT59" s="2"/>
      <c r="BU59" s="2"/>
      <c r="BV59" s="2" t="s">
        <v>372</v>
      </c>
      <c r="BW59" s="2" t="s">
        <v>241</v>
      </c>
      <c r="BX59" s="2" t="s">
        <v>1061</v>
      </c>
      <c r="BY59" s="2" t="s">
        <v>1062</v>
      </c>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t="s">
        <v>190</v>
      </c>
      <c r="DK59" s="2" t="s">
        <v>137</v>
      </c>
      <c r="DL59" s="2" t="s">
        <v>189</v>
      </c>
      <c r="DM59" s="2" t="s">
        <v>232</v>
      </c>
      <c r="DN59" s="2"/>
      <c r="DO59" s="2"/>
      <c r="DP59" s="2"/>
      <c r="DQ59" s="2" t="s">
        <v>1063</v>
      </c>
      <c r="DR59" s="2"/>
      <c r="DS59" s="2"/>
      <c r="DT59" s="2"/>
      <c r="DU59" s="2"/>
      <c r="DV59" s="2"/>
    </row>
    <row r="60" spans="1:126" ht="47.25" x14ac:dyDescent="0.5">
      <c r="A60" s="2" t="s">
        <v>1064</v>
      </c>
      <c r="B60" s="2"/>
      <c r="C60" s="2" t="s">
        <v>1065</v>
      </c>
      <c r="D60" s="2" t="s">
        <v>932</v>
      </c>
      <c r="E60" s="2" t="s">
        <v>314</v>
      </c>
      <c r="F60" s="2" t="s">
        <v>1066</v>
      </c>
      <c r="G60" s="2" t="s">
        <v>1067</v>
      </c>
      <c r="H60" s="2" t="s">
        <v>1068</v>
      </c>
      <c r="I60" s="2"/>
      <c r="J60" s="2"/>
      <c r="K60" s="2"/>
      <c r="L60" s="2"/>
      <c r="M60" s="2"/>
      <c r="N60" s="2"/>
      <c r="O60" s="2" t="s">
        <v>1069</v>
      </c>
      <c r="P60" s="2" t="s">
        <v>1070</v>
      </c>
      <c r="Q60" s="2" t="s">
        <v>1071</v>
      </c>
      <c r="R60" s="2"/>
      <c r="S60" s="2"/>
      <c r="T60" s="2"/>
      <c r="U60" s="2"/>
      <c r="V60" s="2"/>
      <c r="W60" s="2"/>
      <c r="X60" s="2"/>
      <c r="Y60" s="2"/>
      <c r="Z60" s="2"/>
      <c r="AA60" s="2" t="s">
        <v>2357</v>
      </c>
      <c r="AB60" s="2" t="s">
        <v>2041</v>
      </c>
      <c r="AC60" s="2" t="s">
        <v>2291</v>
      </c>
      <c r="AD60" s="2"/>
      <c r="AE60" s="2"/>
      <c r="AF60" s="2"/>
      <c r="AG60" s="2"/>
      <c r="AH60" s="2"/>
      <c r="AI60" s="2"/>
      <c r="AJ60" s="2"/>
      <c r="AK60" s="2"/>
      <c r="AL60" s="2"/>
      <c r="AM60" s="2"/>
      <c r="AN60" s="2"/>
      <c r="AO60" s="2"/>
      <c r="AP60" s="2"/>
      <c r="AQ60" s="2"/>
      <c r="AR60" s="2"/>
      <c r="AS60" s="2"/>
      <c r="AT60" s="2"/>
      <c r="AU60" s="2"/>
      <c r="AV60" s="2"/>
      <c r="AW60" s="2" t="s">
        <v>157</v>
      </c>
      <c r="AX60" s="2" t="s">
        <v>124</v>
      </c>
      <c r="AY60" s="2" t="s">
        <v>388</v>
      </c>
      <c r="AZ60" s="2" t="s">
        <v>290</v>
      </c>
      <c r="BA60" s="2"/>
      <c r="BB60" s="2"/>
      <c r="BC60" s="2"/>
      <c r="BD60" s="2"/>
      <c r="BE60" s="2"/>
      <c r="BF60" s="2"/>
      <c r="BG60" s="2"/>
      <c r="BH60" s="2"/>
      <c r="BI60" s="2" t="s">
        <v>635</v>
      </c>
      <c r="BJ60" s="2" t="s">
        <v>448</v>
      </c>
      <c r="BK60" s="2" t="s">
        <v>1072</v>
      </c>
      <c r="BL60" s="2" t="s">
        <v>680</v>
      </c>
      <c r="BM60" s="2" t="s">
        <v>1073</v>
      </c>
      <c r="BN60" s="2" t="s">
        <v>1074</v>
      </c>
      <c r="BO60" s="2" t="s">
        <v>1075</v>
      </c>
      <c r="BP60" s="2"/>
      <c r="BQ60" s="2"/>
      <c r="BR60" s="2"/>
      <c r="BS60" s="2"/>
      <c r="BT60" s="2"/>
      <c r="BU60" s="2"/>
      <c r="BV60" s="2" t="s">
        <v>1076</v>
      </c>
      <c r="BW60" s="2" t="s">
        <v>1077</v>
      </c>
      <c r="BX60" s="2" t="s">
        <v>617</v>
      </c>
      <c r="BY60" s="2" t="s">
        <v>1078</v>
      </c>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t="s">
        <v>232</v>
      </c>
      <c r="DK60" s="2" t="s">
        <v>137</v>
      </c>
      <c r="DL60" s="2"/>
      <c r="DM60" s="2"/>
      <c r="DN60" s="2"/>
      <c r="DO60" s="2"/>
      <c r="DP60" s="2"/>
      <c r="DQ60" s="2" t="s">
        <v>1079</v>
      </c>
      <c r="DR60" s="2"/>
      <c r="DS60" s="2"/>
      <c r="DT60" s="2"/>
      <c r="DU60" s="2"/>
      <c r="DV60" s="2"/>
    </row>
    <row r="61" spans="1:126" ht="47.25" x14ac:dyDescent="0.5">
      <c r="A61" s="2" t="s">
        <v>1080</v>
      </c>
      <c r="B61" s="2"/>
      <c r="C61" s="2" t="s">
        <v>1081</v>
      </c>
      <c r="D61" s="2" t="s">
        <v>1082</v>
      </c>
      <c r="E61" s="2"/>
      <c r="F61" s="2"/>
      <c r="G61" s="2"/>
      <c r="H61" s="2"/>
      <c r="I61" s="2"/>
      <c r="J61" s="2"/>
      <c r="K61" s="2"/>
      <c r="L61" s="2"/>
      <c r="M61" s="2"/>
      <c r="N61" s="2"/>
      <c r="O61" s="2" t="s">
        <v>1083</v>
      </c>
      <c r="P61" s="2"/>
      <c r="Q61" s="2"/>
      <c r="R61" s="2"/>
      <c r="S61" s="2"/>
      <c r="T61" s="2"/>
      <c r="U61" s="2"/>
      <c r="V61" s="2"/>
      <c r="W61" s="2"/>
      <c r="X61" s="2"/>
      <c r="Y61" s="2"/>
      <c r="Z61" s="2"/>
      <c r="AA61" s="2" t="s">
        <v>2423</v>
      </c>
      <c r="AB61" s="2" t="s">
        <v>1456</v>
      </c>
      <c r="AC61" s="2" t="s">
        <v>2205</v>
      </c>
      <c r="AD61" s="2"/>
      <c r="AE61" s="2"/>
      <c r="AF61" s="2"/>
      <c r="AG61" s="2"/>
      <c r="AH61" s="2"/>
      <c r="AI61" s="2"/>
      <c r="AJ61" s="2"/>
      <c r="AK61" s="2"/>
      <c r="AL61" s="2"/>
      <c r="AM61" s="2"/>
      <c r="AN61" s="2"/>
      <c r="AO61" s="2"/>
      <c r="AP61" s="2"/>
      <c r="AQ61" s="2"/>
      <c r="AR61" s="2"/>
      <c r="AS61" s="2"/>
      <c r="AT61" s="2"/>
      <c r="AU61" s="2"/>
      <c r="AV61" s="2"/>
      <c r="AW61" s="2" t="s">
        <v>289</v>
      </c>
      <c r="AX61" s="2" t="s">
        <v>218</v>
      </c>
      <c r="AY61" s="2"/>
      <c r="AZ61" s="2"/>
      <c r="BA61" s="2"/>
      <c r="BB61" s="2"/>
      <c r="BC61" s="2"/>
      <c r="BD61" s="2"/>
      <c r="BE61" s="2"/>
      <c r="BF61" s="2"/>
      <c r="BG61" s="2"/>
      <c r="BH61" s="2"/>
      <c r="BI61" s="2" t="s">
        <v>644</v>
      </c>
      <c r="BJ61" s="2" t="s">
        <v>1084</v>
      </c>
      <c r="BK61" s="2" t="s">
        <v>1085</v>
      </c>
      <c r="BL61" s="2" t="s">
        <v>1086</v>
      </c>
      <c r="BM61" s="2" t="s">
        <v>1087</v>
      </c>
      <c r="BN61" s="2" t="s">
        <v>1088</v>
      </c>
      <c r="BO61" s="2" t="s">
        <v>1089</v>
      </c>
      <c r="BP61" s="2" t="s">
        <v>1090</v>
      </c>
      <c r="BQ61" s="2"/>
      <c r="BR61" s="2"/>
      <c r="BS61" s="2"/>
      <c r="BT61" s="2"/>
      <c r="BU61" s="2"/>
      <c r="BV61" s="2" t="s">
        <v>1091</v>
      </c>
      <c r="BW61" s="2" t="s">
        <v>301</v>
      </c>
      <c r="BX61" s="2" t="s">
        <v>172</v>
      </c>
      <c r="BY61" s="2"/>
      <c r="BZ61" s="2"/>
      <c r="CA61" s="2"/>
      <c r="CB61" s="2"/>
      <c r="CC61" s="2"/>
      <c r="CD61" s="2"/>
      <c r="CE61" s="2"/>
      <c r="CF61" s="2"/>
      <c r="CG61" s="2"/>
      <c r="CH61" s="2"/>
      <c r="CI61" s="2"/>
      <c r="CJ61" s="2"/>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t="s">
        <v>137</v>
      </c>
      <c r="DK61" s="2" t="s">
        <v>189</v>
      </c>
      <c r="DL61" s="2"/>
      <c r="DM61" s="2"/>
      <c r="DN61" s="2"/>
      <c r="DO61" s="2"/>
      <c r="DP61" s="2"/>
      <c r="DQ61" s="2" t="s">
        <v>1092</v>
      </c>
      <c r="DR61" s="2"/>
      <c r="DS61" s="2"/>
      <c r="DT61" s="2"/>
      <c r="DU61" s="2"/>
      <c r="DV61" s="2"/>
    </row>
    <row r="62" spans="1:126" ht="31.5" x14ac:dyDescent="0.5">
      <c r="A62" s="2" t="s">
        <v>1093</v>
      </c>
      <c r="B62" s="2"/>
      <c r="C62" s="2" t="s">
        <v>1094</v>
      </c>
      <c r="D62" s="2" t="s">
        <v>1095</v>
      </c>
      <c r="E62" s="2"/>
      <c r="F62" s="2"/>
      <c r="G62" s="2"/>
      <c r="H62" s="2"/>
      <c r="I62" s="2"/>
      <c r="J62" s="2"/>
      <c r="K62" s="2"/>
      <c r="L62" s="2"/>
      <c r="M62" s="2"/>
      <c r="N62" s="2"/>
      <c r="O62" s="2"/>
      <c r="P62" s="2"/>
      <c r="Q62" s="2"/>
      <c r="R62" s="2"/>
      <c r="S62" s="2"/>
      <c r="T62" s="2"/>
      <c r="U62" s="2"/>
      <c r="V62" s="2"/>
      <c r="W62" s="2"/>
      <c r="X62" s="2"/>
      <c r="Y62" s="2"/>
      <c r="Z62" s="2"/>
      <c r="AA62" s="2" t="s">
        <v>2365</v>
      </c>
      <c r="AB62" s="2"/>
      <c r="AC62" s="2"/>
      <c r="AD62" s="2"/>
      <c r="AE62" s="2"/>
      <c r="AF62" s="2"/>
      <c r="AG62" s="2"/>
      <c r="AH62" s="2"/>
      <c r="AI62" s="2"/>
      <c r="AJ62" s="2"/>
      <c r="AK62" s="2"/>
      <c r="AL62" s="2"/>
      <c r="AM62" s="2"/>
      <c r="AN62" s="2"/>
      <c r="AO62" s="2"/>
      <c r="AP62" s="2"/>
      <c r="AQ62" s="2"/>
      <c r="AR62" s="2"/>
      <c r="AS62" s="2"/>
      <c r="AT62" s="2"/>
      <c r="AU62" s="2"/>
      <c r="AV62" s="2"/>
      <c r="AW62" s="2" t="s">
        <v>157</v>
      </c>
      <c r="AX62" s="2" t="s">
        <v>533</v>
      </c>
      <c r="AY62" s="2"/>
      <c r="AZ62" s="2"/>
      <c r="BA62" s="2"/>
      <c r="BB62" s="2"/>
      <c r="BC62" s="2"/>
      <c r="BD62" s="2"/>
      <c r="BE62" s="2"/>
      <c r="BF62" s="2"/>
      <c r="BG62" s="2"/>
      <c r="BH62" s="2"/>
      <c r="BI62" s="2" t="s">
        <v>1096</v>
      </c>
      <c r="BJ62" s="2" t="s">
        <v>1097</v>
      </c>
      <c r="BK62" s="2" t="s">
        <v>1098</v>
      </c>
      <c r="BL62" s="2" t="s">
        <v>1099</v>
      </c>
      <c r="BM62" s="2" t="s">
        <v>1100</v>
      </c>
      <c r="BN62" s="2"/>
      <c r="BO62" s="2"/>
      <c r="BP62" s="2"/>
      <c r="BQ62" s="2"/>
      <c r="BR62" s="2"/>
      <c r="BS62" s="2"/>
      <c r="BT62" s="2"/>
      <c r="BU62" s="2"/>
      <c r="BV62" s="2" t="s">
        <v>255</v>
      </c>
      <c r="BW62" s="2"/>
      <c r="BX62" s="2"/>
      <c r="BY62" s="2"/>
      <c r="BZ62" s="2"/>
      <c r="CA62" s="2"/>
      <c r="CB62" s="2"/>
      <c r="CC62" s="2"/>
      <c r="CD62" s="2"/>
      <c r="CE62" s="2"/>
      <c r="CF62" s="2"/>
      <c r="CG62" s="2"/>
      <c r="CH62" s="2"/>
      <c r="CI62" s="2"/>
      <c r="CJ62" s="2"/>
      <c r="CK62" s="2"/>
      <c r="CL62" s="2"/>
      <c r="CM62" s="2"/>
      <c r="CN62" s="2"/>
      <c r="CO62" s="2"/>
      <c r="CP62" s="2"/>
      <c r="CQ62" s="2"/>
      <c r="CR62" s="2"/>
      <c r="CS62" s="2"/>
      <c r="CT62" s="2"/>
      <c r="CU62" s="2"/>
      <c r="CV62" s="2"/>
      <c r="CW62" s="2"/>
      <c r="CX62" s="2"/>
      <c r="CY62" s="2"/>
      <c r="CZ62" s="2"/>
      <c r="DA62" s="2"/>
      <c r="DB62" s="2"/>
      <c r="DC62" s="2"/>
      <c r="DD62" s="2"/>
      <c r="DE62" s="2"/>
      <c r="DF62" s="2"/>
      <c r="DG62" s="2"/>
      <c r="DH62" s="2"/>
      <c r="DI62" s="2"/>
      <c r="DJ62" s="2" t="s">
        <v>189</v>
      </c>
      <c r="DK62" s="2" t="s">
        <v>137</v>
      </c>
      <c r="DL62" s="2"/>
      <c r="DM62" s="2"/>
      <c r="DN62" s="2"/>
      <c r="DO62" s="2"/>
      <c r="DP62" s="2"/>
      <c r="DQ62" s="2" t="s">
        <v>1101</v>
      </c>
      <c r="DR62" s="2"/>
      <c r="DS62" s="2"/>
      <c r="DT62" s="2"/>
      <c r="DU62" s="2"/>
      <c r="DV62" s="2"/>
    </row>
    <row r="63" spans="1:126" ht="47.25" x14ac:dyDescent="0.5">
      <c r="A63" s="2" t="s">
        <v>1102</v>
      </c>
      <c r="B63" s="2"/>
      <c r="C63" s="2" t="s">
        <v>1103</v>
      </c>
      <c r="D63" s="2" t="s">
        <v>199</v>
      </c>
      <c r="E63" s="2" t="s">
        <v>1104</v>
      </c>
      <c r="F63" s="2"/>
      <c r="G63" s="2"/>
      <c r="H63" s="2"/>
      <c r="I63" s="2"/>
      <c r="J63" s="2"/>
      <c r="K63" s="2"/>
      <c r="L63" s="2"/>
      <c r="M63" s="2"/>
      <c r="N63" s="2"/>
      <c r="O63" s="2" t="s">
        <v>1105</v>
      </c>
      <c r="P63" s="2" t="s">
        <v>1106</v>
      </c>
      <c r="Q63" s="2"/>
      <c r="R63" s="2"/>
      <c r="S63" s="2"/>
      <c r="T63" s="2"/>
      <c r="U63" s="2"/>
      <c r="V63" s="2"/>
      <c r="W63" s="2"/>
      <c r="X63" s="2"/>
      <c r="Y63" s="2"/>
      <c r="Z63" s="2"/>
      <c r="AA63" s="2" t="s">
        <v>2138</v>
      </c>
      <c r="AB63" s="2" t="s">
        <v>2012</v>
      </c>
      <c r="AC63" s="2" t="s">
        <v>2355</v>
      </c>
      <c r="AD63" s="2" t="s">
        <v>1775</v>
      </c>
      <c r="AE63" s="2" t="s">
        <v>1861</v>
      </c>
      <c r="AF63" s="2" t="s">
        <v>2305</v>
      </c>
      <c r="AG63" s="2" t="s">
        <v>1709</v>
      </c>
      <c r="AH63" s="2" t="s">
        <v>1634</v>
      </c>
      <c r="AI63" s="2"/>
      <c r="AJ63" s="2"/>
      <c r="AK63" s="2"/>
      <c r="AL63" s="2"/>
      <c r="AM63" s="2"/>
      <c r="AN63" s="2"/>
      <c r="AO63" s="2"/>
      <c r="AP63" s="2"/>
      <c r="AQ63" s="2"/>
      <c r="AR63" s="2"/>
      <c r="AS63" s="2"/>
      <c r="AT63" s="2"/>
      <c r="AU63" s="2"/>
      <c r="AV63" s="2"/>
      <c r="AW63" s="2" t="s">
        <v>289</v>
      </c>
      <c r="AX63" s="2"/>
      <c r="AY63" s="2"/>
      <c r="AZ63" s="2"/>
      <c r="BA63" s="2"/>
      <c r="BB63" s="2"/>
      <c r="BC63" s="2"/>
      <c r="BD63" s="2"/>
      <c r="BE63" s="2"/>
      <c r="BF63" s="2"/>
      <c r="BG63" s="2"/>
      <c r="BH63" s="2"/>
      <c r="BI63" s="2" t="s">
        <v>1107</v>
      </c>
      <c r="BJ63" s="2" t="s">
        <v>953</v>
      </c>
      <c r="BK63" s="2" t="s">
        <v>428</v>
      </c>
      <c r="BL63" s="2" t="s">
        <v>1108</v>
      </c>
      <c r="BM63" s="2" t="s">
        <v>1109</v>
      </c>
      <c r="BN63" s="2" t="s">
        <v>1110</v>
      </c>
      <c r="BO63" s="2" t="s">
        <v>1111</v>
      </c>
      <c r="BP63" s="2" t="s">
        <v>390</v>
      </c>
      <c r="BQ63" s="2" t="s">
        <v>1112</v>
      </c>
      <c r="BR63" s="2"/>
      <c r="BS63" s="2"/>
      <c r="BT63" s="2"/>
      <c r="BU63" s="2"/>
      <c r="BV63" s="2" t="s">
        <v>514</v>
      </c>
      <c r="BW63" s="2"/>
      <c r="BX63" s="2"/>
      <c r="BY63" s="2"/>
      <c r="BZ63" s="2"/>
      <c r="CA63" s="2"/>
      <c r="CB63" s="2"/>
      <c r="CC63" s="2"/>
      <c r="CD63" s="2"/>
      <c r="CE63" s="2"/>
      <c r="CF63" s="2"/>
      <c r="CG63" s="2" t="s">
        <v>1113</v>
      </c>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t="s">
        <v>190</v>
      </c>
      <c r="DK63" s="2" t="s">
        <v>137</v>
      </c>
      <c r="DL63" s="2" t="s">
        <v>232</v>
      </c>
      <c r="DM63" s="2"/>
      <c r="DN63" s="2"/>
      <c r="DO63" s="2"/>
      <c r="DP63" s="2"/>
      <c r="DQ63" s="2" t="s">
        <v>1114</v>
      </c>
      <c r="DR63" s="2"/>
      <c r="DS63" s="2"/>
      <c r="DT63" s="2"/>
      <c r="DU63" s="2"/>
      <c r="DV63" s="2"/>
    </row>
    <row r="64" spans="1:126" ht="63" x14ac:dyDescent="0.5">
      <c r="A64" s="2" t="s">
        <v>1115</v>
      </c>
      <c r="B64" s="2"/>
      <c r="C64" s="2" t="s">
        <v>1116</v>
      </c>
      <c r="D64" s="2" t="s">
        <v>1117</v>
      </c>
      <c r="E64" s="2"/>
      <c r="F64" s="2"/>
      <c r="G64" s="2"/>
      <c r="H64" s="2"/>
      <c r="I64" s="2"/>
      <c r="J64" s="2"/>
      <c r="K64" s="2"/>
      <c r="L64" s="2"/>
      <c r="M64" s="2"/>
      <c r="N64" s="2"/>
      <c r="O64" s="2" t="s">
        <v>1118</v>
      </c>
      <c r="P64" s="2" t="s">
        <v>1119</v>
      </c>
      <c r="Q64" s="2" t="s">
        <v>1120</v>
      </c>
      <c r="R64" s="2"/>
      <c r="S64" s="2"/>
      <c r="T64" s="2"/>
      <c r="U64" s="2"/>
      <c r="V64" s="2"/>
      <c r="W64" s="2"/>
      <c r="X64" s="2"/>
      <c r="Y64" s="2"/>
      <c r="Z64" s="2"/>
      <c r="AA64" s="2" t="s">
        <v>1777</v>
      </c>
      <c r="AB64" s="2" t="s">
        <v>1515</v>
      </c>
      <c r="AC64" s="2" t="s">
        <v>1906</v>
      </c>
      <c r="AD64" s="2" t="s">
        <v>2324</v>
      </c>
      <c r="AE64" s="2" t="s">
        <v>1121</v>
      </c>
      <c r="AF64" s="2" t="s">
        <v>1122</v>
      </c>
      <c r="AG64" s="2" t="s">
        <v>1123</v>
      </c>
      <c r="AH64" s="2"/>
      <c r="AI64" s="2"/>
      <c r="AJ64" s="2"/>
      <c r="AK64" s="2"/>
      <c r="AL64" s="2"/>
      <c r="AM64" s="2"/>
      <c r="AN64" s="2"/>
      <c r="AO64" s="2"/>
      <c r="AP64" s="2"/>
      <c r="AQ64" s="2"/>
      <c r="AR64" s="2"/>
      <c r="AS64" s="2"/>
      <c r="AT64" s="2"/>
      <c r="AU64" s="2"/>
      <c r="AV64" s="2"/>
      <c r="AW64" s="2" t="s">
        <v>587</v>
      </c>
      <c r="AX64" s="2" t="s">
        <v>218</v>
      </c>
      <c r="AY64" s="2" t="s">
        <v>334</v>
      </c>
      <c r="AZ64" s="2"/>
      <c r="BA64" s="2"/>
      <c r="BB64" s="2"/>
      <c r="BC64" s="2"/>
      <c r="BD64" s="2"/>
      <c r="BE64" s="2"/>
      <c r="BF64" s="2"/>
      <c r="BG64" s="2"/>
      <c r="BH64" s="2"/>
      <c r="BI64" s="2" t="s">
        <v>1124</v>
      </c>
      <c r="BJ64" s="2" t="s">
        <v>1125</v>
      </c>
      <c r="BK64" s="2" t="s">
        <v>1126</v>
      </c>
      <c r="BL64" s="2" t="s">
        <v>1127</v>
      </c>
      <c r="BM64" s="2" t="s">
        <v>1128</v>
      </c>
      <c r="BN64" s="2" t="s">
        <v>1129</v>
      </c>
      <c r="BO64" s="2" t="s">
        <v>1130</v>
      </c>
      <c r="BP64" s="2" t="s">
        <v>1131</v>
      </c>
      <c r="BQ64" s="2"/>
      <c r="BR64" s="2"/>
      <c r="BS64" s="2"/>
      <c r="BT64" s="2"/>
      <c r="BU64" s="2"/>
      <c r="BV64" s="2" t="s">
        <v>171</v>
      </c>
      <c r="BW64" s="2"/>
      <c r="BX64" s="2"/>
      <c r="BY64" s="2"/>
      <c r="BZ64" s="2"/>
      <c r="CA64" s="2"/>
      <c r="CB64" s="2"/>
      <c r="CC64" s="2"/>
      <c r="CD64" s="2"/>
      <c r="CE64" s="2"/>
      <c r="CF64" s="2"/>
      <c r="CG64" s="2"/>
      <c r="CH64" s="2"/>
      <c r="CI64" s="2"/>
      <c r="CJ64" s="2"/>
      <c r="CK64" s="2"/>
      <c r="CL64" s="2"/>
      <c r="CM64" s="2"/>
      <c r="CN64" s="2"/>
      <c r="CO64" s="2"/>
      <c r="CP64" s="2"/>
      <c r="CQ64" s="2"/>
      <c r="CR64" s="2"/>
      <c r="CS64" s="2"/>
      <c r="CT64" s="2"/>
      <c r="CU64" s="2"/>
      <c r="CV64" s="2"/>
      <c r="CW64" s="2"/>
      <c r="CX64" s="2"/>
      <c r="CY64" s="2"/>
      <c r="CZ64" s="2"/>
      <c r="DA64" s="2"/>
      <c r="DB64" s="2"/>
      <c r="DC64" s="2"/>
      <c r="DD64" s="2"/>
      <c r="DE64" s="2"/>
      <c r="DF64" s="2"/>
      <c r="DG64" s="2"/>
      <c r="DH64" s="2"/>
      <c r="DI64" s="2"/>
      <c r="DJ64" s="2" t="s">
        <v>137</v>
      </c>
      <c r="DK64" s="2" t="s">
        <v>135</v>
      </c>
      <c r="DL64" s="2" t="s">
        <v>190</v>
      </c>
      <c r="DM64" s="2"/>
      <c r="DN64" s="2"/>
      <c r="DO64" s="2"/>
      <c r="DP64" s="2"/>
      <c r="DQ64" s="2" t="s">
        <v>1132</v>
      </c>
      <c r="DR64" s="2"/>
      <c r="DS64" s="2"/>
      <c r="DT64" s="2"/>
      <c r="DU64" s="2"/>
      <c r="DV64" s="2"/>
    </row>
    <row r="65" spans="1:126" x14ac:dyDescent="0.5">
      <c r="A65" s="2" t="s">
        <v>1133</v>
      </c>
      <c r="B65" s="2"/>
      <c r="C65" s="2" t="s">
        <v>1134</v>
      </c>
      <c r="D65" s="2" t="s">
        <v>199</v>
      </c>
      <c r="E65" s="2"/>
      <c r="F65" s="2"/>
      <c r="G65" s="2"/>
      <c r="H65" s="2"/>
      <c r="I65" s="2"/>
      <c r="J65" s="2"/>
      <c r="K65" s="2"/>
      <c r="L65" s="2"/>
      <c r="M65" s="2"/>
      <c r="N65" s="2"/>
      <c r="O65" s="2"/>
      <c r="P65" s="2"/>
      <c r="Q65" s="2"/>
      <c r="R65" s="2"/>
      <c r="S65" s="2"/>
      <c r="T65" s="2"/>
      <c r="U65" s="2"/>
      <c r="V65" s="2"/>
      <c r="W65" s="2"/>
      <c r="X65" s="2"/>
      <c r="Y65" s="2"/>
      <c r="Z65" s="2"/>
      <c r="AA65" s="2" t="s">
        <v>1705</v>
      </c>
      <c r="AB65" s="2"/>
      <c r="AC65" s="2"/>
      <c r="AD65" s="2"/>
      <c r="AE65" s="2"/>
      <c r="AF65" s="2"/>
      <c r="AG65" s="2"/>
      <c r="AH65" s="2"/>
      <c r="AI65" s="2"/>
      <c r="AJ65" s="2"/>
      <c r="AK65" s="2"/>
      <c r="AL65" s="2"/>
      <c r="AM65" s="2"/>
      <c r="AN65" s="2"/>
      <c r="AO65" s="2"/>
      <c r="AP65" s="2"/>
      <c r="AQ65" s="2"/>
      <c r="AR65" s="2"/>
      <c r="AS65" s="2"/>
      <c r="AT65" s="2"/>
      <c r="AU65" s="2"/>
      <c r="AV65" s="2"/>
      <c r="AW65" s="2" t="s">
        <v>334</v>
      </c>
      <c r="AX65" s="2"/>
      <c r="AY65" s="2"/>
      <c r="AZ65" s="2"/>
      <c r="BA65" s="2"/>
      <c r="BB65" s="2"/>
      <c r="BC65" s="2"/>
      <c r="BD65" s="2"/>
      <c r="BE65" s="2"/>
      <c r="BF65" s="2"/>
      <c r="BG65" s="2"/>
      <c r="BH65" s="2"/>
      <c r="BI65" s="2"/>
      <c r="BJ65" s="2"/>
      <c r="BK65" s="2"/>
      <c r="BL65" s="2"/>
      <c r="BM65" s="2"/>
      <c r="BN65" s="2"/>
      <c r="BO65" s="2"/>
      <c r="BP65" s="2"/>
      <c r="BQ65" s="2"/>
      <c r="BR65" s="2"/>
      <c r="BS65" s="2"/>
      <c r="BT65" s="2"/>
      <c r="BU65" s="2"/>
      <c r="BV65" s="2" t="s">
        <v>134</v>
      </c>
      <c r="BW65" s="2"/>
      <c r="BX65" s="2"/>
      <c r="BY65" s="2"/>
      <c r="BZ65" s="2"/>
      <c r="CA65" s="2"/>
      <c r="CB65" s="2"/>
      <c r="CC65" s="2"/>
      <c r="CD65" s="2"/>
      <c r="CE65" s="2"/>
      <c r="CF65" s="2"/>
      <c r="CG65" s="2" t="s">
        <v>1135</v>
      </c>
      <c r="CH65" s="2"/>
      <c r="CI65" s="2"/>
      <c r="CJ65" s="2"/>
      <c r="CK65" s="2"/>
      <c r="CL65" s="2"/>
      <c r="CM65" s="2"/>
      <c r="CN65" s="2"/>
      <c r="CO65" s="2"/>
      <c r="CP65" s="2"/>
      <c r="CQ65" s="2"/>
      <c r="CR65" s="2"/>
      <c r="CS65" s="2"/>
      <c r="CT65" s="2"/>
      <c r="CU65" s="2"/>
      <c r="CV65" s="2"/>
      <c r="CW65" s="2"/>
      <c r="CX65" s="2"/>
      <c r="CY65" s="2"/>
      <c r="CZ65" s="2"/>
      <c r="DA65" s="2"/>
      <c r="DB65" s="2"/>
      <c r="DC65" s="2"/>
      <c r="DD65" s="2"/>
      <c r="DE65" s="2"/>
      <c r="DF65" s="2"/>
      <c r="DG65" s="2"/>
      <c r="DH65" s="2"/>
      <c r="DI65" s="2"/>
      <c r="DJ65" s="2" t="s">
        <v>190</v>
      </c>
      <c r="DK65" s="2" t="s">
        <v>232</v>
      </c>
      <c r="DL65" s="2"/>
      <c r="DM65" s="2"/>
      <c r="DN65" s="2"/>
      <c r="DO65" s="2"/>
      <c r="DP65" s="2"/>
      <c r="DQ65" s="2" t="s">
        <v>1136</v>
      </c>
      <c r="DR65" s="2"/>
      <c r="DS65" s="2"/>
      <c r="DT65" s="2"/>
      <c r="DU65" s="2"/>
      <c r="DV65" s="2"/>
    </row>
    <row r="66" spans="1:126" ht="31.5" x14ac:dyDescent="0.5">
      <c r="A66" s="2" t="s">
        <v>1137</v>
      </c>
      <c r="B66" s="2"/>
      <c r="C66" s="2" t="s">
        <v>1138</v>
      </c>
      <c r="D66" s="2" t="s">
        <v>199</v>
      </c>
      <c r="E66" s="2" t="s">
        <v>143</v>
      </c>
      <c r="F66" s="2" t="s">
        <v>633</v>
      </c>
      <c r="G66" s="2" t="s">
        <v>199</v>
      </c>
      <c r="H66" s="2" t="s">
        <v>1139</v>
      </c>
      <c r="I66" s="2" t="s">
        <v>195</v>
      </c>
      <c r="J66" s="2" t="s">
        <v>1140</v>
      </c>
      <c r="K66" s="2" t="s">
        <v>771</v>
      </c>
      <c r="L66" s="2" t="s">
        <v>1141</v>
      </c>
      <c r="M66" s="2"/>
      <c r="N66" s="2"/>
      <c r="O66" s="2"/>
      <c r="P66" s="2"/>
      <c r="Q66" s="2"/>
      <c r="R66" s="2"/>
      <c r="S66" s="2"/>
      <c r="T66" s="2"/>
      <c r="U66" s="2"/>
      <c r="V66" s="2"/>
      <c r="W66" s="2"/>
      <c r="X66" s="2"/>
      <c r="Y66" s="2"/>
      <c r="Z66" s="2"/>
      <c r="AA66" s="2" t="s">
        <v>2115</v>
      </c>
      <c r="AB66" s="2" t="s">
        <v>2232</v>
      </c>
      <c r="AC66" s="2" t="s">
        <v>2155</v>
      </c>
      <c r="AD66" s="2" t="s">
        <v>2370</v>
      </c>
      <c r="AE66" s="2" t="s">
        <v>1595</v>
      </c>
      <c r="AF66" s="2"/>
      <c r="AG66" s="2" t="s">
        <v>260</v>
      </c>
      <c r="AH66" s="2" t="s">
        <v>1733</v>
      </c>
      <c r="AI66" s="2" t="s">
        <v>1940</v>
      </c>
      <c r="AJ66" s="2" t="s">
        <v>1763</v>
      </c>
      <c r="AK66" s="2" t="s">
        <v>2261</v>
      </c>
      <c r="AL66" s="2" t="s">
        <v>2024</v>
      </c>
      <c r="AM66" s="2" t="s">
        <v>123</v>
      </c>
      <c r="AN66" s="2"/>
      <c r="AO66" s="2"/>
      <c r="AP66" s="2"/>
      <c r="AQ66" s="2"/>
      <c r="AR66" s="2"/>
      <c r="AS66" s="2"/>
      <c r="AT66" s="2"/>
      <c r="AU66" s="2"/>
      <c r="AV66" s="2"/>
      <c r="AW66" s="2" t="s">
        <v>240</v>
      </c>
      <c r="AX66" s="2" t="s">
        <v>389</v>
      </c>
      <c r="AY66" s="2" t="s">
        <v>124</v>
      </c>
      <c r="AZ66" s="2" t="s">
        <v>218</v>
      </c>
      <c r="BA66" s="2"/>
      <c r="BB66" s="2"/>
      <c r="BC66" s="2"/>
      <c r="BD66" s="2"/>
      <c r="BE66" s="2"/>
      <c r="BF66" s="2"/>
      <c r="BG66" s="2"/>
      <c r="BH66" s="2"/>
      <c r="BI66" s="2" t="s">
        <v>1142</v>
      </c>
      <c r="BJ66" s="2" t="s">
        <v>1143</v>
      </c>
      <c r="BK66" s="2" t="s">
        <v>1144</v>
      </c>
      <c r="BL66" s="2" t="s">
        <v>1145</v>
      </c>
      <c r="BM66" s="2" t="s">
        <v>1146</v>
      </c>
      <c r="BN66" s="2"/>
      <c r="BO66" s="2"/>
      <c r="BP66" s="2"/>
      <c r="BQ66" s="2"/>
      <c r="BR66" s="2"/>
      <c r="BS66" s="2"/>
      <c r="BT66" s="2"/>
      <c r="BU66" s="2"/>
      <c r="BV66" s="2" t="s">
        <v>134</v>
      </c>
      <c r="BW66" s="2" t="s">
        <v>1147</v>
      </c>
      <c r="BX66" s="2" t="s">
        <v>230</v>
      </c>
      <c r="BY66" s="2" t="s">
        <v>503</v>
      </c>
      <c r="BZ66" s="2" t="s">
        <v>1148</v>
      </c>
      <c r="CA66" s="2" t="s">
        <v>267</v>
      </c>
      <c r="CB66" s="2"/>
      <c r="CC66" s="2"/>
      <c r="CD66" s="2"/>
      <c r="CE66" s="2"/>
      <c r="CF66" s="2"/>
      <c r="CG66" s="2" t="s">
        <v>1149</v>
      </c>
      <c r="CH66" s="2" t="s">
        <v>1150</v>
      </c>
      <c r="CI66" s="2" t="s">
        <v>1151</v>
      </c>
      <c r="CJ66" s="2" t="s">
        <v>1152</v>
      </c>
      <c r="CK66" s="2" t="s">
        <v>1153</v>
      </c>
      <c r="CL66" s="2" t="s">
        <v>1154</v>
      </c>
      <c r="CM66" s="2" t="s">
        <v>1155</v>
      </c>
      <c r="CN66" s="2" t="s">
        <v>1156</v>
      </c>
      <c r="CO66" s="2" t="s">
        <v>1157</v>
      </c>
      <c r="CP66" s="2" t="s">
        <v>1158</v>
      </c>
      <c r="CQ66" s="2" t="s">
        <v>1159</v>
      </c>
      <c r="CR66" s="2" t="s">
        <v>1160</v>
      </c>
      <c r="CS66" s="2" t="s">
        <v>1161</v>
      </c>
      <c r="CT66" s="2" t="s">
        <v>1162</v>
      </c>
      <c r="CU66" s="2" t="s">
        <v>1163</v>
      </c>
      <c r="CV66" s="2" t="s">
        <v>1164</v>
      </c>
      <c r="CW66" s="2" t="s">
        <v>1165</v>
      </c>
      <c r="CX66" s="2" t="s">
        <v>1166</v>
      </c>
      <c r="CY66" s="2"/>
      <c r="CZ66" s="2"/>
      <c r="DA66" s="2"/>
      <c r="DB66" s="2"/>
      <c r="DC66" s="2"/>
      <c r="DD66" s="2"/>
      <c r="DE66" s="2"/>
      <c r="DF66" s="2"/>
      <c r="DG66" s="2"/>
      <c r="DH66" s="2"/>
      <c r="DI66" s="2"/>
      <c r="DJ66" s="2" t="s">
        <v>137</v>
      </c>
      <c r="DK66" s="2" t="s">
        <v>135</v>
      </c>
      <c r="DL66" s="2"/>
      <c r="DM66" s="2"/>
      <c r="DN66" s="2"/>
      <c r="DO66" s="2"/>
      <c r="DP66" s="2"/>
      <c r="DQ66" s="2" t="s">
        <v>1167</v>
      </c>
      <c r="DR66" s="2"/>
      <c r="DS66" s="2"/>
      <c r="DT66" s="2"/>
      <c r="DU66" s="2"/>
      <c r="DV66" s="2"/>
    </row>
    <row r="67" spans="1:126" ht="47.25" x14ac:dyDescent="0.5">
      <c r="A67" s="2" t="s">
        <v>1168</v>
      </c>
      <c r="B67" s="2"/>
      <c r="C67" s="2" t="s">
        <v>1169</v>
      </c>
      <c r="D67" s="2" t="s">
        <v>1170</v>
      </c>
      <c r="E67" s="2"/>
      <c r="F67" s="2"/>
      <c r="G67" s="2"/>
      <c r="H67" s="2"/>
      <c r="I67" s="2"/>
      <c r="J67" s="2"/>
      <c r="K67" s="2"/>
      <c r="L67" s="2"/>
      <c r="M67" s="2"/>
      <c r="N67" s="2"/>
      <c r="O67" s="2" t="s">
        <v>1171</v>
      </c>
      <c r="P67" s="2"/>
      <c r="Q67" s="2"/>
      <c r="R67" s="2"/>
      <c r="S67" s="2"/>
      <c r="T67" s="2"/>
      <c r="U67" s="2"/>
      <c r="V67" s="2"/>
      <c r="W67" s="2"/>
      <c r="X67" s="2"/>
      <c r="Y67" s="2"/>
      <c r="Z67" s="2"/>
      <c r="AA67" s="2" t="s">
        <v>1663</v>
      </c>
      <c r="AB67" s="2" t="s">
        <v>1486</v>
      </c>
      <c r="AC67" s="2" t="s">
        <v>196</v>
      </c>
      <c r="AD67" s="2" t="s">
        <v>2394</v>
      </c>
      <c r="AE67" s="2" t="s">
        <v>2051</v>
      </c>
      <c r="AF67" s="2" t="s">
        <v>1902</v>
      </c>
      <c r="AG67" s="2"/>
      <c r="AH67" s="2"/>
      <c r="AI67" s="2"/>
      <c r="AJ67" s="2"/>
      <c r="AK67" s="2"/>
      <c r="AL67" s="2"/>
      <c r="AM67" s="2"/>
      <c r="AN67" s="2"/>
      <c r="AO67" s="2"/>
      <c r="AP67" s="2"/>
      <c r="AQ67" s="2"/>
      <c r="AR67" s="2"/>
      <c r="AS67" s="2"/>
      <c r="AT67" s="2"/>
      <c r="AU67" s="2"/>
      <c r="AV67" s="2"/>
      <c r="AW67" s="2" t="s">
        <v>587</v>
      </c>
      <c r="AX67" s="2" t="s">
        <v>219</v>
      </c>
      <c r="AY67" s="2" t="s">
        <v>157</v>
      </c>
      <c r="AZ67" s="2" t="s">
        <v>156</v>
      </c>
      <c r="BA67" s="2"/>
      <c r="BB67" s="2"/>
      <c r="BC67" s="2"/>
      <c r="BD67" s="2"/>
      <c r="BE67" s="2"/>
      <c r="BF67" s="2"/>
      <c r="BG67" s="2"/>
      <c r="BH67" s="2"/>
      <c r="BI67" s="2"/>
      <c r="BJ67" s="2"/>
      <c r="BK67" s="2"/>
      <c r="BL67" s="2"/>
      <c r="BM67" s="2"/>
      <c r="BN67" s="2"/>
      <c r="BO67" s="2"/>
      <c r="BP67" s="2"/>
      <c r="BQ67" s="2"/>
      <c r="BR67" s="2"/>
      <c r="BS67" s="2"/>
      <c r="BT67" s="2"/>
      <c r="BU67" s="2"/>
      <c r="BV67" s="2" t="s">
        <v>134</v>
      </c>
      <c r="BW67" s="2" t="s">
        <v>171</v>
      </c>
      <c r="BX67" s="2" t="s">
        <v>173</v>
      </c>
      <c r="BY67" s="2" t="s">
        <v>1172</v>
      </c>
      <c r="BZ67" s="2"/>
      <c r="CA67" s="2"/>
      <c r="CB67" s="2"/>
      <c r="CC67" s="2"/>
      <c r="CD67" s="2"/>
      <c r="CE67" s="2"/>
      <c r="CF67" s="2"/>
      <c r="CG67" s="2" t="s">
        <v>1173</v>
      </c>
      <c r="CH67" s="2"/>
      <c r="CI67" s="2"/>
      <c r="CJ67" s="2"/>
      <c r="CK67" s="2"/>
      <c r="CL67" s="2"/>
      <c r="CM67" s="2"/>
      <c r="CN67" s="2"/>
      <c r="CO67" s="2"/>
      <c r="CP67" s="2"/>
      <c r="CQ67" s="2"/>
      <c r="CR67" s="2"/>
      <c r="CS67" s="2"/>
      <c r="CT67" s="2"/>
      <c r="CU67" s="2"/>
      <c r="CV67" s="2"/>
      <c r="CW67" s="2"/>
      <c r="CX67" s="2"/>
      <c r="CY67" s="2"/>
      <c r="CZ67" s="2"/>
      <c r="DA67" s="2"/>
      <c r="DB67" s="2"/>
      <c r="DC67" s="2"/>
      <c r="DD67" s="2"/>
      <c r="DE67" s="2"/>
      <c r="DF67" s="2"/>
      <c r="DG67" s="2"/>
      <c r="DH67" s="2"/>
      <c r="DI67" s="2"/>
      <c r="DJ67" s="2" t="s">
        <v>190</v>
      </c>
      <c r="DK67" s="2" t="s">
        <v>191</v>
      </c>
      <c r="DL67" s="2"/>
      <c r="DM67" s="2"/>
      <c r="DN67" s="2"/>
      <c r="DO67" s="2"/>
      <c r="DP67" s="2"/>
      <c r="DQ67" s="2" t="s">
        <v>1174</v>
      </c>
      <c r="DR67" s="2"/>
      <c r="DS67" s="2"/>
      <c r="DT67" s="2"/>
      <c r="DU67" s="2"/>
      <c r="DV67" s="2"/>
    </row>
    <row r="68" spans="1:126" ht="126" x14ac:dyDescent="0.5">
      <c r="A68" s="2" t="s">
        <v>1191</v>
      </c>
      <c r="B68" s="2"/>
      <c r="C68" s="2" t="s">
        <v>694</v>
      </c>
      <c r="D68" s="2" t="s">
        <v>378</v>
      </c>
      <c r="E68" s="2" t="s">
        <v>259</v>
      </c>
      <c r="F68" s="2" t="s">
        <v>1192</v>
      </c>
      <c r="G68" s="2" t="s">
        <v>377</v>
      </c>
      <c r="H68" s="2" t="s">
        <v>961</v>
      </c>
      <c r="I68" s="2" t="s">
        <v>1193</v>
      </c>
      <c r="J68" s="2"/>
      <c r="K68" s="2"/>
      <c r="L68" s="2"/>
      <c r="M68" s="2"/>
      <c r="N68" s="2"/>
      <c r="O68" s="2"/>
      <c r="P68" s="2"/>
      <c r="Q68" s="2"/>
      <c r="R68" s="2"/>
      <c r="S68" s="2"/>
      <c r="T68" s="2"/>
      <c r="U68" s="2"/>
      <c r="V68" s="2"/>
      <c r="W68" s="2"/>
      <c r="X68" s="2"/>
      <c r="Y68" s="2"/>
      <c r="Z68" s="2"/>
      <c r="AA68" s="2" t="s">
        <v>1542</v>
      </c>
      <c r="AB68" s="2" t="s">
        <v>2163</v>
      </c>
      <c r="AC68" s="2" t="s">
        <v>2198</v>
      </c>
      <c r="AD68" s="2" t="s">
        <v>1836</v>
      </c>
      <c r="AE68" s="2" t="s">
        <v>1510</v>
      </c>
      <c r="AF68" s="2"/>
      <c r="AG68" s="2"/>
      <c r="AH68" s="2"/>
      <c r="AI68" s="2"/>
      <c r="AJ68" s="2"/>
      <c r="AK68" s="2"/>
      <c r="AL68" s="2"/>
      <c r="AM68" s="2"/>
      <c r="AN68" s="2"/>
      <c r="AO68" s="2"/>
      <c r="AP68" s="2"/>
      <c r="AQ68" s="2"/>
      <c r="AR68" s="2"/>
      <c r="AS68" s="2"/>
      <c r="AT68" s="2"/>
      <c r="AU68" s="2"/>
      <c r="AV68" s="2"/>
      <c r="AW68" s="2" t="s">
        <v>660</v>
      </c>
      <c r="AX68" s="2" t="s">
        <v>287</v>
      </c>
      <c r="AY68" s="2" t="s">
        <v>156</v>
      </c>
      <c r="AZ68" s="2" t="s">
        <v>124</v>
      </c>
      <c r="BA68" s="2"/>
      <c r="BB68" s="2"/>
      <c r="BC68" s="2"/>
      <c r="BD68" s="2"/>
      <c r="BE68" s="2"/>
      <c r="BF68" s="2"/>
      <c r="BG68" s="2"/>
      <c r="BH68" s="35" t="s">
        <v>2480</v>
      </c>
      <c r="BI68" s="2" t="s">
        <v>390</v>
      </c>
      <c r="BJ68" s="2" t="s">
        <v>1194</v>
      </c>
      <c r="BK68" s="2" t="s">
        <v>448</v>
      </c>
      <c r="BL68" s="2" t="s">
        <v>1195</v>
      </c>
      <c r="BM68" s="2" t="s">
        <v>1196</v>
      </c>
      <c r="BN68" s="2"/>
      <c r="BO68" s="2"/>
      <c r="BP68" s="2"/>
      <c r="BQ68" s="2"/>
      <c r="BR68" s="2"/>
      <c r="BS68" s="2"/>
      <c r="BT68" s="2"/>
      <c r="BU68" s="2"/>
      <c r="BV68" s="2" t="s">
        <v>267</v>
      </c>
      <c r="BW68" s="2" t="s">
        <v>173</v>
      </c>
      <c r="BX68" s="2" t="s">
        <v>172</v>
      </c>
      <c r="BY68" s="2" t="s">
        <v>230</v>
      </c>
      <c r="BZ68" s="2" t="s">
        <v>171</v>
      </c>
      <c r="CA68" s="2"/>
      <c r="CB68" s="2"/>
      <c r="CC68" s="2"/>
      <c r="CD68" s="2"/>
      <c r="CE68" s="2"/>
      <c r="CF68" s="2"/>
      <c r="CG68" s="2" t="s">
        <v>1197</v>
      </c>
      <c r="CH68" s="2" t="s">
        <v>695</v>
      </c>
      <c r="CI68" s="2" t="s">
        <v>1198</v>
      </c>
      <c r="CJ68" s="2" t="s">
        <v>1199</v>
      </c>
      <c r="CK68" s="2" t="s">
        <v>992</v>
      </c>
      <c r="CL68" s="2" t="s">
        <v>1200</v>
      </c>
      <c r="CM68" s="2" t="s">
        <v>1201</v>
      </c>
      <c r="CN68" s="2" t="s">
        <v>1202</v>
      </c>
      <c r="CO68" s="2" t="s">
        <v>1203</v>
      </c>
      <c r="CP68" s="2" t="s">
        <v>1204</v>
      </c>
      <c r="CQ68" s="2" t="s">
        <v>1205</v>
      </c>
      <c r="CR68" s="2" t="s">
        <v>1206</v>
      </c>
      <c r="CS68" s="2" t="s">
        <v>1207</v>
      </c>
      <c r="CT68" s="2"/>
      <c r="CU68" s="2"/>
      <c r="CV68" s="2"/>
      <c r="CW68" s="2"/>
      <c r="CX68" s="2"/>
      <c r="CY68" s="2"/>
      <c r="CZ68" s="2"/>
      <c r="DA68" s="2"/>
      <c r="DB68" s="2"/>
      <c r="DC68" s="2"/>
      <c r="DD68" s="2"/>
      <c r="DE68" s="2"/>
      <c r="DF68" s="2"/>
      <c r="DG68" s="2"/>
      <c r="DH68" s="2"/>
      <c r="DI68" s="2"/>
      <c r="DJ68" s="2" t="s">
        <v>190</v>
      </c>
      <c r="DK68" s="2"/>
      <c r="DL68" s="2"/>
      <c r="DM68" s="2"/>
      <c r="DN68" s="2"/>
      <c r="DO68" s="2"/>
      <c r="DP68" s="2"/>
      <c r="DQ68" s="2" t="s">
        <v>1208</v>
      </c>
      <c r="DR68" s="2"/>
      <c r="DS68" s="2"/>
      <c r="DT68" s="2"/>
      <c r="DU68" s="2"/>
      <c r="DV68" s="2"/>
    </row>
    <row r="69" spans="1:126" ht="47.25" x14ac:dyDescent="0.5">
      <c r="A69" s="2" t="s">
        <v>1175</v>
      </c>
      <c r="B69" s="2"/>
      <c r="C69" s="2" t="s">
        <v>1176</v>
      </c>
      <c r="D69" s="2" t="s">
        <v>1177</v>
      </c>
      <c r="E69" s="2" t="s">
        <v>199</v>
      </c>
      <c r="F69" s="2" t="s">
        <v>633</v>
      </c>
      <c r="G69" s="2" t="s">
        <v>141</v>
      </c>
      <c r="H69" s="2" t="s">
        <v>382</v>
      </c>
      <c r="I69" s="2" t="s">
        <v>195</v>
      </c>
      <c r="J69" s="2"/>
      <c r="K69" s="2"/>
      <c r="L69" s="2"/>
      <c r="M69" s="2"/>
      <c r="N69" s="2"/>
      <c r="O69" s="2"/>
      <c r="P69" s="2"/>
      <c r="Q69" s="2"/>
      <c r="R69" s="2"/>
      <c r="S69" s="2"/>
      <c r="T69" s="2"/>
      <c r="U69" s="2"/>
      <c r="V69" s="2"/>
      <c r="W69" s="2"/>
      <c r="X69" s="2"/>
      <c r="Y69" s="2"/>
      <c r="Z69" s="2"/>
      <c r="AA69" s="2" t="s">
        <v>1923</v>
      </c>
      <c r="AB69" s="2" t="s">
        <v>2421</v>
      </c>
      <c r="AC69" s="2" t="s">
        <v>2097</v>
      </c>
      <c r="AD69" s="2" t="s">
        <v>2101</v>
      </c>
      <c r="AE69" s="2" t="s">
        <v>1676</v>
      </c>
      <c r="AF69" s="2" t="s">
        <v>1759</v>
      </c>
      <c r="AG69" s="2" t="s">
        <v>1628</v>
      </c>
      <c r="AH69" s="2" t="s">
        <v>1178</v>
      </c>
      <c r="AI69" s="2"/>
      <c r="AJ69" s="2"/>
      <c r="AK69" s="2"/>
      <c r="AL69" s="2"/>
      <c r="AM69" s="2"/>
      <c r="AN69" s="2"/>
      <c r="AO69" s="2"/>
      <c r="AP69" s="2"/>
      <c r="AQ69" s="2"/>
      <c r="AR69" s="2"/>
      <c r="AS69" s="2"/>
      <c r="AT69" s="2"/>
      <c r="AU69" s="2"/>
      <c r="AV69" s="2"/>
      <c r="AW69" s="2" t="s">
        <v>634</v>
      </c>
      <c r="AX69" s="2" t="s">
        <v>588</v>
      </c>
      <c r="AY69" s="2" t="s">
        <v>218</v>
      </c>
      <c r="AZ69" s="2" t="s">
        <v>364</v>
      </c>
      <c r="BA69" s="2" t="s">
        <v>124</v>
      </c>
      <c r="BB69" s="2"/>
      <c r="BC69" s="2"/>
      <c r="BD69" s="2"/>
      <c r="BE69" s="2"/>
      <c r="BF69" s="2"/>
      <c r="BG69" s="2"/>
      <c r="BH69" s="2"/>
      <c r="BI69" s="2" t="s">
        <v>1179</v>
      </c>
      <c r="BJ69" s="2" t="s">
        <v>1180</v>
      </c>
      <c r="BK69" s="2" t="s">
        <v>1181</v>
      </c>
      <c r="BL69" s="2" t="s">
        <v>476</v>
      </c>
      <c r="BM69" s="2" t="s">
        <v>1182</v>
      </c>
      <c r="BN69" s="2" t="s">
        <v>226</v>
      </c>
      <c r="BO69" s="2" t="s">
        <v>1183</v>
      </c>
      <c r="BP69" s="2"/>
      <c r="BQ69" s="2"/>
      <c r="BR69" s="2"/>
      <c r="BS69" s="2"/>
      <c r="BT69" s="2"/>
      <c r="BU69" s="2"/>
      <c r="BV69" s="2" t="s">
        <v>230</v>
      </c>
      <c r="BW69" s="2" t="s">
        <v>229</v>
      </c>
      <c r="BX69" s="2" t="s">
        <v>134</v>
      </c>
      <c r="BY69" s="2" t="s">
        <v>173</v>
      </c>
      <c r="BZ69" s="2" t="s">
        <v>396</v>
      </c>
      <c r="CA69" s="2"/>
      <c r="CB69" s="2"/>
      <c r="CC69" s="2"/>
      <c r="CD69" s="2"/>
      <c r="CE69" s="2"/>
      <c r="CF69" s="2"/>
      <c r="CG69" s="2" t="s">
        <v>1184</v>
      </c>
      <c r="CH69" s="2" t="s">
        <v>1185</v>
      </c>
      <c r="CI69" s="2" t="s">
        <v>1186</v>
      </c>
      <c r="CJ69" s="2" t="s">
        <v>1187</v>
      </c>
      <c r="CK69" s="2" t="s">
        <v>1188</v>
      </c>
      <c r="CL69" s="2" t="s">
        <v>1189</v>
      </c>
      <c r="CM69" s="2"/>
      <c r="CN69" s="2"/>
      <c r="CO69" s="2"/>
      <c r="CP69" s="2"/>
      <c r="CQ69" s="2"/>
      <c r="CR69" s="2"/>
      <c r="CS69" s="2"/>
      <c r="CT69" s="2"/>
      <c r="CU69" s="2"/>
      <c r="CV69" s="2"/>
      <c r="CW69" s="2"/>
      <c r="CX69" s="2"/>
      <c r="CY69" s="2"/>
      <c r="CZ69" s="2"/>
      <c r="DA69" s="2"/>
      <c r="DB69" s="2"/>
      <c r="DC69" s="2"/>
      <c r="DD69" s="2"/>
      <c r="DE69" s="2"/>
      <c r="DF69" s="2"/>
      <c r="DG69" s="2"/>
      <c r="DH69" s="2"/>
      <c r="DI69" s="2"/>
      <c r="DJ69" s="2" t="s">
        <v>137</v>
      </c>
      <c r="DK69" s="2" t="s">
        <v>191</v>
      </c>
      <c r="DL69" s="2"/>
      <c r="DM69" s="2"/>
      <c r="DN69" s="2"/>
      <c r="DO69" s="2"/>
      <c r="DP69" s="2"/>
      <c r="DQ69" s="2" t="s">
        <v>1190</v>
      </c>
      <c r="DR69" s="2"/>
      <c r="DS69" s="2"/>
      <c r="DT69" s="2"/>
      <c r="DU69" s="2"/>
      <c r="DV69" s="2"/>
    </row>
    <row r="70" spans="1:126" ht="189" x14ac:dyDescent="0.5">
      <c r="A70" s="2" t="s">
        <v>1209</v>
      </c>
      <c r="B70" s="2"/>
      <c r="C70" s="2" t="s">
        <v>1210</v>
      </c>
      <c r="D70" s="2" t="s">
        <v>1868</v>
      </c>
      <c r="E70" s="2" t="s">
        <v>586</v>
      </c>
      <c r="F70" s="2" t="s">
        <v>437</v>
      </c>
      <c r="G70" s="2" t="s">
        <v>492</v>
      </c>
      <c r="H70" s="2"/>
      <c r="I70" s="2"/>
      <c r="J70" s="2"/>
      <c r="K70" s="2"/>
      <c r="L70" s="2"/>
      <c r="M70" s="2"/>
      <c r="N70" s="2"/>
      <c r="O70" s="2" t="s">
        <v>1211</v>
      </c>
      <c r="P70" s="2" t="s">
        <v>1212</v>
      </c>
      <c r="Q70" s="2" t="s">
        <v>1213</v>
      </c>
      <c r="R70" s="2" t="s">
        <v>1214</v>
      </c>
      <c r="S70" s="2" t="s">
        <v>1215</v>
      </c>
      <c r="T70" s="2" t="s">
        <v>1216</v>
      </c>
      <c r="U70" s="2" t="s">
        <v>1217</v>
      </c>
      <c r="V70" s="2" t="s">
        <v>1218</v>
      </c>
      <c r="W70" s="2"/>
      <c r="X70" s="2"/>
      <c r="Y70" s="2"/>
      <c r="Z70" s="2"/>
      <c r="AA70" s="2" t="s">
        <v>1869</v>
      </c>
      <c r="AB70" s="2"/>
      <c r="AC70" s="2" t="s">
        <v>1461</v>
      </c>
      <c r="AD70" s="2"/>
      <c r="AE70" s="2"/>
      <c r="AF70" s="2"/>
      <c r="AG70" s="2"/>
      <c r="AH70" s="2"/>
      <c r="AI70" s="2"/>
      <c r="AJ70" s="2"/>
      <c r="AK70" s="2"/>
      <c r="AL70" s="2"/>
      <c r="AM70" s="2"/>
      <c r="AN70" s="2"/>
      <c r="AO70" s="2"/>
      <c r="AP70" s="2"/>
      <c r="AQ70" s="2"/>
      <c r="AR70" s="2"/>
      <c r="AS70" s="2"/>
      <c r="AT70" s="2"/>
      <c r="AU70" s="2"/>
      <c r="AV70" s="2"/>
      <c r="AW70" s="2" t="s">
        <v>157</v>
      </c>
      <c r="AX70" s="2" t="s">
        <v>287</v>
      </c>
      <c r="AY70" s="2" t="s">
        <v>588</v>
      </c>
      <c r="AZ70" s="2"/>
      <c r="BA70" s="2"/>
      <c r="BB70" s="2"/>
      <c r="BC70" s="2"/>
      <c r="BD70" s="2"/>
      <c r="BE70" s="2"/>
      <c r="BF70" s="2"/>
      <c r="BG70" s="2"/>
      <c r="BH70" s="35" t="s">
        <v>2484</v>
      </c>
      <c r="BI70" s="2" t="s">
        <v>1219</v>
      </c>
      <c r="BJ70" s="2" t="s">
        <v>1220</v>
      </c>
      <c r="BK70" s="2" t="s">
        <v>292</v>
      </c>
      <c r="BL70" s="2" t="s">
        <v>1221</v>
      </c>
      <c r="BM70" s="2" t="s">
        <v>1010</v>
      </c>
      <c r="BN70" s="2" t="s">
        <v>1222</v>
      </c>
      <c r="BO70" s="2" t="s">
        <v>1047</v>
      </c>
      <c r="BP70" s="2" t="s">
        <v>473</v>
      </c>
      <c r="BQ70" s="2" t="s">
        <v>129</v>
      </c>
      <c r="BR70" s="2" t="s">
        <v>1223</v>
      </c>
      <c r="BS70" s="2"/>
      <c r="BT70" s="2"/>
      <c r="BU70" s="2"/>
      <c r="BV70" s="2" t="s">
        <v>173</v>
      </c>
      <c r="BW70" s="2" t="s">
        <v>757</v>
      </c>
      <c r="BX70" s="2" t="s">
        <v>756</v>
      </c>
      <c r="BY70" s="2"/>
      <c r="BZ70" s="2"/>
      <c r="CA70" s="2"/>
      <c r="CB70" s="2"/>
      <c r="CC70" s="2"/>
      <c r="CD70" s="2"/>
      <c r="CE70" s="2"/>
      <c r="CF70" s="2"/>
      <c r="CG70" s="2"/>
      <c r="CH70" s="2"/>
      <c r="CI70" s="2"/>
      <c r="CJ70" s="2"/>
      <c r="CK70" s="2"/>
      <c r="CL70" s="2"/>
      <c r="CM70" s="2"/>
      <c r="CN70" s="2"/>
      <c r="CO70" s="2"/>
      <c r="CP70" s="2"/>
      <c r="CQ70" s="2"/>
      <c r="CR70" s="2"/>
      <c r="CS70" s="2"/>
      <c r="CT70" s="2"/>
      <c r="CU70" s="2"/>
      <c r="CV70" s="2"/>
      <c r="CW70" s="2"/>
      <c r="CX70" s="2"/>
      <c r="CY70" s="2"/>
      <c r="CZ70" s="2"/>
      <c r="DA70" s="2"/>
      <c r="DB70" s="2"/>
      <c r="DC70" s="2"/>
      <c r="DD70" s="2"/>
      <c r="DE70" s="2"/>
      <c r="DF70" s="2"/>
      <c r="DG70" s="2"/>
      <c r="DH70" s="2"/>
      <c r="DI70" s="2"/>
      <c r="DJ70" s="2" t="s">
        <v>135</v>
      </c>
      <c r="DK70" s="2" t="s">
        <v>137</v>
      </c>
      <c r="DL70" s="2" t="s">
        <v>232</v>
      </c>
      <c r="DM70" s="2" t="s">
        <v>190</v>
      </c>
      <c r="DN70" s="2"/>
      <c r="DO70" s="2"/>
      <c r="DP70" s="2"/>
      <c r="DQ70" s="2" t="s">
        <v>1224</v>
      </c>
      <c r="DR70" s="2"/>
      <c r="DS70" s="2"/>
      <c r="DT70" s="2"/>
      <c r="DU70" s="2"/>
      <c r="DV70" s="2"/>
    </row>
    <row r="71" spans="1:126" ht="63" x14ac:dyDescent="0.5">
      <c r="A71" s="2" t="s">
        <v>1225</v>
      </c>
      <c r="B71" s="2"/>
      <c r="C71" s="2" t="s">
        <v>1226</v>
      </c>
      <c r="D71" s="2" t="s">
        <v>141</v>
      </c>
      <c r="E71" s="2" t="s">
        <v>382</v>
      </c>
      <c r="F71" s="2" t="s">
        <v>1227</v>
      </c>
      <c r="G71" s="2" t="s">
        <v>544</v>
      </c>
      <c r="H71" s="2" t="s">
        <v>1228</v>
      </c>
      <c r="I71" s="2" t="s">
        <v>382</v>
      </c>
      <c r="J71" s="2" t="s">
        <v>1229</v>
      </c>
      <c r="K71" s="2"/>
      <c r="L71" s="2"/>
      <c r="M71" s="2"/>
      <c r="N71" s="2"/>
      <c r="O71" s="2" t="s">
        <v>1230</v>
      </c>
      <c r="P71" s="2" t="s">
        <v>1231</v>
      </c>
      <c r="Q71" s="2" t="s">
        <v>1232</v>
      </c>
      <c r="R71" s="2" t="s">
        <v>1233</v>
      </c>
      <c r="S71" s="2"/>
      <c r="T71" s="2"/>
      <c r="U71" s="2"/>
      <c r="V71" s="2"/>
      <c r="W71" s="2"/>
      <c r="X71" s="2"/>
      <c r="Y71" s="2"/>
      <c r="Z71" s="2"/>
      <c r="AA71" s="2" t="s">
        <v>2188</v>
      </c>
      <c r="AB71" s="2" t="s">
        <v>1474</v>
      </c>
      <c r="AC71" s="2" t="s">
        <v>2066</v>
      </c>
      <c r="AD71" s="2" t="s">
        <v>1767</v>
      </c>
      <c r="AE71" s="2" t="s">
        <v>1889</v>
      </c>
      <c r="AF71" s="2" t="s">
        <v>2147</v>
      </c>
      <c r="AG71" s="2" t="s">
        <v>1793</v>
      </c>
      <c r="AH71" s="2"/>
      <c r="AI71" s="2"/>
      <c r="AJ71" s="2"/>
      <c r="AK71" s="2"/>
      <c r="AL71" s="2"/>
      <c r="AM71" s="2"/>
      <c r="AN71" s="2"/>
      <c r="AO71" s="2"/>
      <c r="AP71" s="2"/>
      <c r="AQ71" s="2"/>
      <c r="AR71" s="2"/>
      <c r="AS71" s="2"/>
      <c r="AT71" s="2"/>
      <c r="AU71" s="2"/>
      <c r="AV71" s="2"/>
      <c r="AW71" s="2" t="s">
        <v>219</v>
      </c>
      <c r="AX71" s="2" t="s">
        <v>440</v>
      </c>
      <c r="AY71" s="2" t="s">
        <v>218</v>
      </c>
      <c r="AZ71" s="2" t="s">
        <v>124</v>
      </c>
      <c r="BA71" s="2" t="s">
        <v>289</v>
      </c>
      <c r="BB71" s="2" t="s">
        <v>533</v>
      </c>
      <c r="BC71" s="2"/>
      <c r="BD71" s="2"/>
      <c r="BE71" s="2"/>
      <c r="BF71" s="2"/>
      <c r="BG71" s="2"/>
      <c r="BH71" s="35" t="s">
        <v>1501</v>
      </c>
      <c r="BI71" s="2" t="s">
        <v>1234</v>
      </c>
      <c r="BJ71" s="2" t="s">
        <v>1235</v>
      </c>
      <c r="BK71" s="2" t="s">
        <v>1236</v>
      </c>
      <c r="BL71" s="2" t="s">
        <v>780</v>
      </c>
      <c r="BM71" s="2" t="s">
        <v>1237</v>
      </c>
      <c r="BN71" s="2" t="s">
        <v>1238</v>
      </c>
      <c r="BO71" s="2" t="s">
        <v>1239</v>
      </c>
      <c r="BP71" s="2"/>
      <c r="BQ71" s="2"/>
      <c r="BR71" s="2"/>
      <c r="BS71" s="2"/>
      <c r="BT71" s="2"/>
      <c r="BU71" s="2"/>
      <c r="BV71" s="2" t="s">
        <v>396</v>
      </c>
      <c r="BW71" s="2" t="s">
        <v>503</v>
      </c>
      <c r="BX71" s="2" t="s">
        <v>1240</v>
      </c>
      <c r="BY71" s="2" t="s">
        <v>172</v>
      </c>
      <c r="BZ71" s="2"/>
      <c r="CA71" s="2"/>
      <c r="CB71" s="2"/>
      <c r="CC71" s="2"/>
      <c r="CD71" s="2"/>
      <c r="CE71" s="2"/>
      <c r="CF71" s="2"/>
      <c r="CG71" s="2"/>
      <c r="CH71" s="2"/>
      <c r="CI71" s="2"/>
      <c r="CJ71" s="2"/>
      <c r="CK71" s="2"/>
      <c r="CL71" s="2"/>
      <c r="CM71" s="2"/>
      <c r="CN71" s="2"/>
      <c r="CO71" s="2"/>
      <c r="CP71" s="2"/>
      <c r="CQ71" s="2"/>
      <c r="CR71" s="2"/>
      <c r="CS71" s="2"/>
      <c r="CT71" s="2"/>
      <c r="CU71" s="2"/>
      <c r="CV71" s="2"/>
      <c r="CW71" s="2"/>
      <c r="CX71" s="2"/>
      <c r="CY71" s="2"/>
      <c r="CZ71" s="2"/>
      <c r="DA71" s="2"/>
      <c r="DB71" s="2"/>
      <c r="DC71" s="2"/>
      <c r="DD71" s="2"/>
      <c r="DE71" s="2"/>
      <c r="DF71" s="2"/>
      <c r="DG71" s="2"/>
      <c r="DH71" s="2"/>
      <c r="DI71" s="2"/>
      <c r="DJ71" s="2" t="s">
        <v>137</v>
      </c>
      <c r="DK71" s="2" t="s">
        <v>135</v>
      </c>
      <c r="DL71" s="2" t="s">
        <v>189</v>
      </c>
      <c r="DM71" s="2" t="s">
        <v>232</v>
      </c>
      <c r="DN71" s="2" t="s">
        <v>190</v>
      </c>
      <c r="DO71" s="2"/>
      <c r="DP71" s="2"/>
      <c r="DQ71" s="2" t="s">
        <v>1241</v>
      </c>
      <c r="DR71" s="2"/>
      <c r="DS71" s="2"/>
      <c r="DT71" s="2"/>
      <c r="DU71" s="2"/>
      <c r="DV71" s="2"/>
    </row>
    <row r="72" spans="1:126" ht="141.75" x14ac:dyDescent="0.5">
      <c r="A72" s="2" t="s">
        <v>1242</v>
      </c>
      <c r="B72" s="2"/>
      <c r="C72" s="2" t="s">
        <v>1243</v>
      </c>
      <c r="D72" s="2" t="s">
        <v>202</v>
      </c>
      <c r="E72" s="2"/>
      <c r="F72" s="2"/>
      <c r="G72" s="2"/>
      <c r="H72" s="2"/>
      <c r="I72" s="2"/>
      <c r="J72" s="2"/>
      <c r="K72" s="2"/>
      <c r="L72" s="2"/>
      <c r="M72" s="2"/>
      <c r="N72" s="2"/>
      <c r="O72" s="2" t="s">
        <v>1244</v>
      </c>
      <c r="P72" s="2" t="s">
        <v>775</v>
      </c>
      <c r="Q72" s="2" t="s">
        <v>210</v>
      </c>
      <c r="R72" s="2" t="s">
        <v>1245</v>
      </c>
      <c r="S72" s="2" t="s">
        <v>1246</v>
      </c>
      <c r="T72" s="2" t="s">
        <v>1247</v>
      </c>
      <c r="U72" s="2" t="s">
        <v>1248</v>
      </c>
      <c r="V72" s="2"/>
      <c r="W72" s="2"/>
      <c r="X72" s="2"/>
      <c r="Y72" s="2"/>
      <c r="Z72" s="2"/>
      <c r="AA72" s="2" t="s">
        <v>2270</v>
      </c>
      <c r="AB72" s="2" t="s">
        <v>196</v>
      </c>
      <c r="AC72" s="2" t="s">
        <v>2155</v>
      </c>
      <c r="AD72" s="6" t="s">
        <v>1388</v>
      </c>
      <c r="AE72" s="2" t="s">
        <v>1863</v>
      </c>
      <c r="AF72" s="2"/>
      <c r="AG72" s="2"/>
      <c r="AH72" s="2"/>
      <c r="AI72" s="2"/>
      <c r="AJ72" s="2"/>
      <c r="AK72" s="2"/>
      <c r="AL72" s="2"/>
      <c r="AM72" s="2"/>
      <c r="AN72" s="2"/>
      <c r="AO72" s="2"/>
      <c r="AP72" s="2"/>
      <c r="AQ72" s="2"/>
      <c r="AR72" s="2"/>
      <c r="AS72" s="2"/>
      <c r="AT72" s="2"/>
      <c r="AU72" s="2"/>
      <c r="AV72" s="2"/>
      <c r="AW72" s="2" t="s">
        <v>221</v>
      </c>
      <c r="AX72" s="2" t="s">
        <v>389</v>
      </c>
      <c r="AY72" s="2" t="s">
        <v>240</v>
      </c>
      <c r="AZ72" s="2" t="s">
        <v>155</v>
      </c>
      <c r="BA72" s="2"/>
      <c r="BB72" s="2"/>
      <c r="BC72" s="2"/>
      <c r="BD72" s="2"/>
      <c r="BE72" s="2"/>
      <c r="BF72" s="2"/>
      <c r="BG72" s="2"/>
      <c r="BH72" s="35" t="s">
        <v>2486</v>
      </c>
      <c r="BI72" s="2" t="s">
        <v>1249</v>
      </c>
      <c r="BJ72" s="2" t="s">
        <v>1250</v>
      </c>
      <c r="BK72" s="2" t="s">
        <v>1251</v>
      </c>
      <c r="BL72" s="2" t="s">
        <v>1252</v>
      </c>
      <c r="BM72" s="2" t="s">
        <v>1238</v>
      </c>
      <c r="BN72" s="2" t="s">
        <v>1253</v>
      </c>
      <c r="BO72" s="2" t="s">
        <v>1254</v>
      </c>
      <c r="BP72" s="2" t="s">
        <v>1255</v>
      </c>
      <c r="BQ72" s="2" t="s">
        <v>1021</v>
      </c>
      <c r="BR72" s="2" t="s">
        <v>784</v>
      </c>
      <c r="BS72" s="2"/>
      <c r="BT72" s="2"/>
      <c r="BU72" s="2"/>
      <c r="BV72" s="2" t="s">
        <v>134</v>
      </c>
      <c r="BW72" s="2" t="s">
        <v>503</v>
      </c>
      <c r="BX72" s="2"/>
      <c r="BY72" s="2"/>
      <c r="BZ72" s="2"/>
      <c r="CA72" s="2"/>
      <c r="CB72" s="2"/>
      <c r="CC72" s="2"/>
      <c r="CD72" s="2"/>
      <c r="CE72" s="2"/>
      <c r="CF72" s="2"/>
      <c r="CG72" s="2"/>
      <c r="CH72" s="2"/>
      <c r="CI72" s="2"/>
      <c r="CJ72" s="2"/>
      <c r="CK72" s="2"/>
      <c r="CL72" s="2"/>
      <c r="CM72" s="2"/>
      <c r="CN72" s="2"/>
      <c r="CO72" s="2"/>
      <c r="CP72" s="2"/>
      <c r="CQ72" s="2"/>
      <c r="CR72" s="2"/>
      <c r="CS72" s="2"/>
      <c r="CT72" s="2"/>
      <c r="CU72" s="2"/>
      <c r="CV72" s="2"/>
      <c r="CW72" s="2"/>
      <c r="CX72" s="2"/>
      <c r="CY72" s="2"/>
      <c r="CZ72" s="2"/>
      <c r="DA72" s="2"/>
      <c r="DB72" s="2"/>
      <c r="DC72" s="2"/>
      <c r="DD72" s="2"/>
      <c r="DE72" s="2"/>
      <c r="DF72" s="2"/>
      <c r="DG72" s="2"/>
      <c r="DH72" s="2"/>
      <c r="DI72" s="2"/>
      <c r="DJ72" s="2" t="s">
        <v>137</v>
      </c>
      <c r="DK72" s="2" t="s">
        <v>232</v>
      </c>
      <c r="DL72" s="2" t="s">
        <v>190</v>
      </c>
      <c r="DM72" s="2"/>
      <c r="DN72" s="2"/>
      <c r="DO72" s="2"/>
      <c r="DP72" s="2"/>
      <c r="DQ72" s="2" t="s">
        <v>1256</v>
      </c>
      <c r="DR72" s="2"/>
      <c r="DS72" s="2"/>
      <c r="DT72" s="2"/>
      <c r="DU72" s="2"/>
      <c r="DV72" s="2"/>
    </row>
    <row r="73" spans="1:126" ht="63" x14ac:dyDescent="0.5">
      <c r="A73" s="2" t="s">
        <v>1257</v>
      </c>
      <c r="B73" s="2"/>
      <c r="C73" s="2" t="s">
        <v>1258</v>
      </c>
      <c r="D73" s="2" t="s">
        <v>195</v>
      </c>
      <c r="E73" s="2" t="s">
        <v>633</v>
      </c>
      <c r="F73" s="2" t="s">
        <v>492</v>
      </c>
      <c r="G73" s="2" t="s">
        <v>1140</v>
      </c>
      <c r="H73" s="2" t="s">
        <v>1259</v>
      </c>
      <c r="I73" s="2" t="s">
        <v>360</v>
      </c>
      <c r="J73" s="2" t="s">
        <v>1260</v>
      </c>
      <c r="K73" s="2" t="s">
        <v>1261</v>
      </c>
      <c r="L73" s="2" t="s">
        <v>1262</v>
      </c>
      <c r="M73" s="2"/>
      <c r="N73" s="2"/>
      <c r="O73" s="2" t="s">
        <v>207</v>
      </c>
      <c r="P73" s="2" t="s">
        <v>775</v>
      </c>
      <c r="Q73" s="2"/>
      <c r="R73" s="2"/>
      <c r="S73" s="2"/>
      <c r="T73" s="2"/>
      <c r="U73" s="2"/>
      <c r="V73" s="2"/>
      <c r="W73" s="2"/>
      <c r="X73" s="2"/>
      <c r="Y73" s="2"/>
      <c r="Z73" s="2"/>
      <c r="AA73" s="2" t="s">
        <v>1586</v>
      </c>
      <c r="AB73" s="2" t="s">
        <v>1474</v>
      </c>
      <c r="AC73" s="2" t="s">
        <v>2003</v>
      </c>
      <c r="AD73" s="2" t="s">
        <v>2265</v>
      </c>
      <c r="AE73" s="2" t="s">
        <v>2122</v>
      </c>
      <c r="AF73" s="2" t="s">
        <v>1783</v>
      </c>
      <c r="AG73" s="2" t="s">
        <v>1684</v>
      </c>
      <c r="AH73" s="2" t="s">
        <v>196</v>
      </c>
      <c r="AI73" s="2"/>
      <c r="AJ73" s="2"/>
      <c r="AK73" s="2"/>
      <c r="AL73" s="2"/>
      <c r="AM73" s="2"/>
      <c r="AN73" s="2"/>
      <c r="AO73" s="2"/>
      <c r="AP73" s="2"/>
      <c r="AQ73" s="2"/>
      <c r="AR73" s="2"/>
      <c r="AS73" s="2"/>
      <c r="AT73" s="2"/>
      <c r="AU73" s="2"/>
      <c r="AV73" s="2"/>
      <c r="AW73" s="2" t="s">
        <v>533</v>
      </c>
      <c r="AX73" s="2" t="s">
        <v>286</v>
      </c>
      <c r="AY73" s="2" t="s">
        <v>389</v>
      </c>
      <c r="AZ73" s="2"/>
      <c r="BA73" s="2"/>
      <c r="BB73" s="2"/>
      <c r="BC73" s="2"/>
      <c r="BD73" s="2"/>
      <c r="BE73" s="2"/>
      <c r="BF73" s="2"/>
      <c r="BG73" s="2"/>
      <c r="BH73" s="2"/>
      <c r="BI73" s="2" t="s">
        <v>1263</v>
      </c>
      <c r="BJ73" s="2" t="s">
        <v>1264</v>
      </c>
      <c r="BK73" s="2" t="s">
        <v>390</v>
      </c>
      <c r="BL73" s="2" t="s">
        <v>1265</v>
      </c>
      <c r="BM73" s="2" t="s">
        <v>1266</v>
      </c>
      <c r="BN73" s="2"/>
      <c r="BO73" s="2"/>
      <c r="BP73" s="2"/>
      <c r="BQ73" s="2"/>
      <c r="BR73" s="2"/>
      <c r="BS73" s="2"/>
      <c r="BT73" s="2"/>
      <c r="BU73" s="2"/>
      <c r="BV73" s="2" t="s">
        <v>134</v>
      </c>
      <c r="BW73" s="2" t="s">
        <v>1147</v>
      </c>
      <c r="BX73" s="2" t="s">
        <v>372</v>
      </c>
      <c r="BY73" s="2" t="s">
        <v>173</v>
      </c>
      <c r="BZ73" s="2" t="s">
        <v>170</v>
      </c>
      <c r="CA73" s="2" t="s">
        <v>503</v>
      </c>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t="s">
        <v>190</v>
      </c>
      <c r="DK73" s="2" t="s">
        <v>135</v>
      </c>
      <c r="DL73" s="2" t="s">
        <v>137</v>
      </c>
      <c r="DM73" s="2" t="s">
        <v>232</v>
      </c>
      <c r="DN73" s="2"/>
      <c r="DO73" s="2"/>
      <c r="DP73" s="2"/>
      <c r="DQ73" s="2" t="s">
        <v>1267</v>
      </c>
      <c r="DR73" s="2"/>
      <c r="DS73" s="2"/>
      <c r="DT73" s="2"/>
      <c r="DU73" s="2"/>
      <c r="DV73" s="2"/>
    </row>
    <row r="74" spans="1:126" ht="63" x14ac:dyDescent="0.5">
      <c r="A74" s="2" t="s">
        <v>1268</v>
      </c>
      <c r="B74" s="2"/>
      <c r="C74" s="2" t="s">
        <v>1269</v>
      </c>
      <c r="D74" s="2" t="s">
        <v>259</v>
      </c>
      <c r="E74" s="2" t="s">
        <v>199</v>
      </c>
      <c r="F74" s="2" t="s">
        <v>1270</v>
      </c>
      <c r="G74" s="2" t="s">
        <v>1261</v>
      </c>
      <c r="H74" s="2" t="s">
        <v>1271</v>
      </c>
      <c r="I74" s="2"/>
      <c r="J74" s="2"/>
      <c r="K74" s="2"/>
      <c r="L74" s="2"/>
      <c r="M74" s="2"/>
      <c r="N74" s="2"/>
      <c r="O74" s="2" t="s">
        <v>1272</v>
      </c>
      <c r="P74" s="2" t="s">
        <v>1273</v>
      </c>
      <c r="Q74" s="2"/>
      <c r="R74" s="2"/>
      <c r="S74" s="2"/>
      <c r="T74" s="2"/>
      <c r="U74" s="2"/>
      <c r="V74" s="2"/>
      <c r="W74" s="2"/>
      <c r="X74" s="2"/>
      <c r="Y74" s="2"/>
      <c r="Z74" s="2"/>
      <c r="AA74" s="2" t="s">
        <v>1565</v>
      </c>
      <c r="AB74" s="2" t="s">
        <v>260</v>
      </c>
      <c r="AC74" s="2" t="s">
        <v>1933</v>
      </c>
      <c r="AD74" s="2" t="s">
        <v>1877</v>
      </c>
      <c r="AE74" s="2"/>
      <c r="AF74" s="2"/>
      <c r="AG74" s="2"/>
      <c r="AH74" s="2"/>
      <c r="AI74" s="2"/>
      <c r="AJ74" s="2"/>
      <c r="AK74" s="2"/>
      <c r="AL74" s="2"/>
      <c r="AM74" s="2"/>
      <c r="AN74" s="2"/>
      <c r="AO74" s="2"/>
      <c r="AP74" s="2"/>
      <c r="AQ74" s="2"/>
      <c r="AR74" s="2"/>
      <c r="AS74" s="2"/>
      <c r="AT74" s="2"/>
      <c r="AU74" s="2"/>
      <c r="AV74" s="2"/>
      <c r="AW74" s="2" t="s">
        <v>533</v>
      </c>
      <c r="AX74" s="2" t="s">
        <v>286</v>
      </c>
      <c r="AY74" s="2" t="s">
        <v>218</v>
      </c>
      <c r="AZ74" s="2" t="s">
        <v>289</v>
      </c>
      <c r="BA74" s="2"/>
      <c r="BB74" s="2"/>
      <c r="BC74" s="2"/>
      <c r="BD74" s="2"/>
      <c r="BE74" s="2"/>
      <c r="BF74" s="2"/>
      <c r="BG74" s="2"/>
      <c r="BH74" s="2"/>
      <c r="BI74" s="2" t="s">
        <v>1274</v>
      </c>
      <c r="BJ74" s="2" t="s">
        <v>1275</v>
      </c>
      <c r="BK74" s="2" t="s">
        <v>1276</v>
      </c>
      <c r="BL74" s="2" t="s">
        <v>1277</v>
      </c>
      <c r="BM74" s="2" t="s">
        <v>1278</v>
      </c>
      <c r="BN74" s="2"/>
      <c r="BO74" s="2"/>
      <c r="BP74" s="2"/>
      <c r="BQ74" s="2"/>
      <c r="BR74" s="2"/>
      <c r="BS74" s="2"/>
      <c r="BT74" s="2"/>
      <c r="BU74" s="2"/>
      <c r="BV74" s="2" t="s">
        <v>267</v>
      </c>
      <c r="BW74" s="2" t="s">
        <v>229</v>
      </c>
      <c r="BX74" s="2" t="s">
        <v>1279</v>
      </c>
      <c r="BY74" s="2" t="s">
        <v>170</v>
      </c>
      <c r="BZ74" s="2"/>
      <c r="CA74" s="2"/>
      <c r="CB74" s="2"/>
      <c r="CC74" s="2"/>
      <c r="CD74" s="2"/>
      <c r="CE74" s="2"/>
      <c r="CF74" s="2"/>
      <c r="CG74" s="2"/>
      <c r="CH74" s="2"/>
      <c r="CI74" s="2"/>
      <c r="CJ74" s="2"/>
      <c r="CK74" s="2"/>
      <c r="CL74" s="2"/>
      <c r="CM74" s="2"/>
      <c r="CN74" s="2"/>
      <c r="CO74" s="2"/>
      <c r="CP74" s="2"/>
      <c r="CQ74" s="2"/>
      <c r="CR74" s="2"/>
      <c r="CS74" s="2"/>
      <c r="CT74" s="2"/>
      <c r="CU74" s="2"/>
      <c r="CV74" s="2"/>
      <c r="CW74" s="2"/>
      <c r="CX74" s="2"/>
      <c r="CY74" s="2"/>
      <c r="CZ74" s="2"/>
      <c r="DA74" s="2"/>
      <c r="DB74" s="2"/>
      <c r="DC74" s="2"/>
      <c r="DD74" s="2"/>
      <c r="DE74" s="2"/>
      <c r="DF74" s="2"/>
      <c r="DG74" s="2"/>
      <c r="DH74" s="2"/>
      <c r="DI74" s="2"/>
      <c r="DJ74" s="2" t="s">
        <v>189</v>
      </c>
      <c r="DK74" s="2" t="s">
        <v>137</v>
      </c>
      <c r="DL74" s="2" t="s">
        <v>190</v>
      </c>
      <c r="DM74" s="2"/>
      <c r="DN74" s="2"/>
      <c r="DO74" s="2"/>
      <c r="DP74" s="2"/>
      <c r="DQ74" s="2" t="s">
        <v>1280</v>
      </c>
      <c r="DR74" s="2"/>
      <c r="DS74" s="2"/>
      <c r="DT74" s="2"/>
      <c r="DU74" s="2"/>
      <c r="DV74" s="2"/>
    </row>
    <row r="75" spans="1:126" ht="31.5" x14ac:dyDescent="0.5">
      <c r="A75" s="2" t="s">
        <v>1308</v>
      </c>
      <c r="B75" s="2"/>
      <c r="C75" s="2" t="s">
        <v>1309</v>
      </c>
      <c r="D75" s="2" t="s">
        <v>633</v>
      </c>
      <c r="E75" s="2"/>
      <c r="F75" s="2"/>
      <c r="G75" s="2"/>
      <c r="H75" s="2"/>
      <c r="I75" s="2"/>
      <c r="J75" s="2"/>
      <c r="K75" s="2"/>
      <c r="L75" s="2"/>
      <c r="M75" s="2"/>
      <c r="N75" s="2"/>
      <c r="O75" s="2"/>
      <c r="P75" s="2"/>
      <c r="Q75" s="2"/>
      <c r="R75" s="2"/>
      <c r="S75" s="2"/>
      <c r="T75" s="2"/>
      <c r="U75" s="2"/>
      <c r="V75" s="2"/>
      <c r="W75" s="2"/>
      <c r="X75" s="2"/>
      <c r="Y75" s="2"/>
      <c r="Z75" s="2"/>
      <c r="AA75" s="2" t="s">
        <v>2055</v>
      </c>
      <c r="AB75" s="2" t="s">
        <v>196</v>
      </c>
      <c r="AC75" s="2" t="s">
        <v>2399</v>
      </c>
      <c r="AD75" s="2" t="s">
        <v>1680</v>
      </c>
      <c r="AE75" s="2" t="s">
        <v>1956</v>
      </c>
      <c r="AF75" s="2" t="s">
        <v>1515</v>
      </c>
      <c r="AG75" s="2" t="s">
        <v>1821</v>
      </c>
      <c r="AH75" s="2" t="s">
        <v>2249</v>
      </c>
      <c r="AI75" s="2" t="s">
        <v>1572</v>
      </c>
      <c r="AJ75" s="2"/>
      <c r="AK75" s="2"/>
      <c r="AL75" s="2"/>
      <c r="AM75" s="2"/>
      <c r="AN75" s="2"/>
      <c r="AO75" s="2"/>
      <c r="AP75" s="2"/>
      <c r="AQ75" s="2"/>
      <c r="AR75" s="2"/>
      <c r="AS75" s="2"/>
      <c r="AT75" s="2"/>
      <c r="AU75" s="2"/>
      <c r="AV75" s="2"/>
      <c r="AW75" s="2" t="s">
        <v>587</v>
      </c>
      <c r="AX75" s="2" t="s">
        <v>219</v>
      </c>
      <c r="AY75" s="2" t="s">
        <v>388</v>
      </c>
      <c r="AZ75" s="2" t="s">
        <v>588</v>
      </c>
      <c r="BA75" s="2" t="s">
        <v>155</v>
      </c>
      <c r="BB75" s="2"/>
      <c r="BC75" s="2"/>
      <c r="BD75" s="2"/>
      <c r="BE75" s="2"/>
      <c r="BF75" s="2"/>
      <c r="BG75" s="2"/>
      <c r="BH75" s="2"/>
      <c r="BI75" s="2" t="s">
        <v>1310</v>
      </c>
      <c r="BJ75" s="2" t="s">
        <v>298</v>
      </c>
      <c r="BK75" s="2" t="s">
        <v>1311</v>
      </c>
      <c r="BL75" s="2" t="s">
        <v>1011</v>
      </c>
      <c r="BM75" s="2" t="s">
        <v>1312</v>
      </c>
      <c r="BN75" s="2" t="s">
        <v>1313</v>
      </c>
      <c r="BO75" s="2" t="s">
        <v>1314</v>
      </c>
      <c r="BP75" s="2" t="s">
        <v>1315</v>
      </c>
      <c r="BQ75" s="2" t="s">
        <v>1316</v>
      </c>
      <c r="BR75" s="2"/>
      <c r="BS75" s="2"/>
      <c r="BT75" s="2"/>
      <c r="BU75" s="2"/>
      <c r="BV75" s="2" t="s">
        <v>134</v>
      </c>
      <c r="BW75" s="2" t="s">
        <v>173</v>
      </c>
      <c r="BX75" s="2" t="s">
        <v>171</v>
      </c>
      <c r="BY75" s="2" t="s">
        <v>595</v>
      </c>
      <c r="BZ75" s="2"/>
      <c r="CA75" s="2"/>
      <c r="CB75" s="2"/>
      <c r="CC75" s="2"/>
      <c r="CD75" s="2"/>
      <c r="CE75" s="2"/>
      <c r="CF75" s="2"/>
      <c r="CG75" s="2"/>
      <c r="CH75" s="2"/>
      <c r="CI75" s="2"/>
      <c r="CJ75" s="2"/>
      <c r="CK75" s="2"/>
      <c r="CL75" s="2"/>
      <c r="CM75" s="2"/>
      <c r="CN75" s="2"/>
      <c r="CO75" s="2"/>
      <c r="CP75" s="2"/>
      <c r="CQ75" s="2"/>
      <c r="CR75" s="2"/>
      <c r="CS75" s="2"/>
      <c r="CT75" s="2"/>
      <c r="CU75" s="2"/>
      <c r="CV75" s="2"/>
      <c r="CW75" s="2"/>
      <c r="CX75" s="2"/>
      <c r="CY75" s="2"/>
      <c r="CZ75" s="2"/>
      <c r="DA75" s="2"/>
      <c r="DB75" s="2"/>
      <c r="DC75" s="2"/>
      <c r="DD75" s="2"/>
      <c r="DE75" s="2"/>
      <c r="DF75" s="2"/>
      <c r="DG75" s="2"/>
      <c r="DH75" s="2"/>
      <c r="DI75" s="2"/>
      <c r="DJ75" s="2" t="s">
        <v>135</v>
      </c>
      <c r="DK75" s="2" t="s">
        <v>137</v>
      </c>
      <c r="DL75" s="2" t="s">
        <v>190</v>
      </c>
      <c r="DM75" s="2" t="s">
        <v>136</v>
      </c>
      <c r="DN75" s="2"/>
      <c r="DO75" s="2"/>
      <c r="DP75" s="2"/>
      <c r="DQ75" s="2" t="s">
        <v>1317</v>
      </c>
      <c r="DR75" s="2"/>
      <c r="DS75" s="2"/>
      <c r="DT75" s="2"/>
      <c r="DU75" s="2"/>
      <c r="DV75" s="2"/>
    </row>
    <row r="76" spans="1:126" s="2" customFormat="1" ht="92" customHeight="1" x14ac:dyDescent="0.5">
      <c r="A76" s="2" t="s">
        <v>1281</v>
      </c>
      <c r="C76" s="2" t="s">
        <v>1282</v>
      </c>
      <c r="D76" s="2" t="s">
        <v>1726</v>
      </c>
      <c r="E76" s="2" t="s">
        <v>195</v>
      </c>
      <c r="F76" s="2" t="s">
        <v>633</v>
      </c>
      <c r="G76" s="2" t="s">
        <v>959</v>
      </c>
      <c r="H76" s="2" t="s">
        <v>1283</v>
      </c>
      <c r="O76" s="2" t="s">
        <v>1284</v>
      </c>
      <c r="P76" s="2" t="s">
        <v>1285</v>
      </c>
      <c r="Q76" s="2" t="s">
        <v>1286</v>
      </c>
      <c r="AA76" s="2" t="s">
        <v>1426</v>
      </c>
      <c r="AB76" s="2" t="s">
        <v>2503</v>
      </c>
      <c r="AC76" s="2" t="s">
        <v>1968</v>
      </c>
      <c r="AD76" s="2" t="s">
        <v>2155</v>
      </c>
      <c r="AW76" s="2" t="s">
        <v>587</v>
      </c>
      <c r="AX76" s="2" t="s">
        <v>533</v>
      </c>
      <c r="AY76" s="2" t="s">
        <v>240</v>
      </c>
      <c r="AZ76" s="2" t="s">
        <v>574</v>
      </c>
      <c r="BA76" s="2" t="s">
        <v>748</v>
      </c>
      <c r="BB76" s="2" t="s">
        <v>588</v>
      </c>
      <c r="BC76" s="2" t="s">
        <v>218</v>
      </c>
      <c r="BH76" s="35" t="s">
        <v>1408</v>
      </c>
      <c r="BI76" s="2" t="s">
        <v>1287</v>
      </c>
      <c r="BJ76" s="2" t="s">
        <v>1288</v>
      </c>
      <c r="BK76" s="2" t="s">
        <v>727</v>
      </c>
      <c r="BL76" s="2" t="s">
        <v>1289</v>
      </c>
      <c r="BM76" s="2" t="s">
        <v>1290</v>
      </c>
      <c r="BN76" s="2" t="s">
        <v>1291</v>
      </c>
      <c r="BO76" s="2" t="s">
        <v>1292</v>
      </c>
      <c r="BP76" s="2" t="s">
        <v>1293</v>
      </c>
      <c r="BQ76" s="2" t="s">
        <v>1294</v>
      </c>
      <c r="BV76" s="2" t="s">
        <v>134</v>
      </c>
      <c r="BW76" s="2" t="s">
        <v>785</v>
      </c>
      <c r="BX76" s="2" t="s">
        <v>1295</v>
      </c>
      <c r="BY76" s="2" t="s">
        <v>1296</v>
      </c>
      <c r="CG76" s="2" t="s">
        <v>1297</v>
      </c>
      <c r="CH76" s="2" t="s">
        <v>1298</v>
      </c>
      <c r="CI76" s="2" t="s">
        <v>1299</v>
      </c>
      <c r="CJ76" s="2" t="s">
        <v>1300</v>
      </c>
      <c r="CK76" s="2" t="s">
        <v>1301</v>
      </c>
      <c r="CL76" s="2" t="s">
        <v>1302</v>
      </c>
      <c r="CM76" s="2" t="s">
        <v>1303</v>
      </c>
      <c r="CN76" s="2" t="s">
        <v>1304</v>
      </c>
      <c r="CO76" s="2" t="s">
        <v>1305</v>
      </c>
      <c r="CP76" s="2" t="s">
        <v>1306</v>
      </c>
      <c r="DJ76" s="2" t="s">
        <v>190</v>
      </c>
      <c r="DK76" s="2" t="s">
        <v>191</v>
      </c>
      <c r="DQ76" s="2" t="s">
        <v>1307</v>
      </c>
    </row>
    <row r="77" spans="1:126" ht="63" x14ac:dyDescent="0.5">
      <c r="A77" s="2" t="s">
        <v>1318</v>
      </c>
      <c r="B77" s="2"/>
      <c r="C77" s="2" t="s">
        <v>1319</v>
      </c>
      <c r="D77" s="2" t="s">
        <v>1320</v>
      </c>
      <c r="E77" s="2" t="s">
        <v>1321</v>
      </c>
      <c r="F77" s="2" t="s">
        <v>1322</v>
      </c>
      <c r="G77" s="2" t="s">
        <v>1323</v>
      </c>
      <c r="H77" s="2" t="s">
        <v>1324</v>
      </c>
      <c r="I77" s="2"/>
      <c r="J77" s="2"/>
      <c r="K77" s="2"/>
      <c r="L77" s="2"/>
      <c r="M77" s="2"/>
      <c r="N77" s="2"/>
      <c r="O77" s="2"/>
      <c r="P77" s="2"/>
      <c r="Q77" s="2"/>
      <c r="R77" s="2"/>
      <c r="S77" s="2"/>
      <c r="T77" s="2"/>
      <c r="U77" s="2"/>
      <c r="V77" s="2"/>
      <c r="W77" s="2"/>
      <c r="X77" s="2"/>
      <c r="Y77" s="2"/>
      <c r="Z77" s="2"/>
      <c r="AA77" s="2" t="s">
        <v>1388</v>
      </c>
      <c r="AB77" s="2" t="s">
        <v>1756</v>
      </c>
      <c r="AC77" s="2" t="s">
        <v>1944</v>
      </c>
      <c r="AD77" s="2" t="s">
        <v>2277</v>
      </c>
      <c r="AE77" s="2" t="s">
        <v>1985</v>
      </c>
      <c r="AF77" s="2" t="s">
        <v>2282</v>
      </c>
      <c r="AG77" s="2"/>
      <c r="AH77" s="2"/>
      <c r="AI77" s="2"/>
      <c r="AJ77" s="2"/>
      <c r="AK77" s="2"/>
      <c r="AL77" s="2"/>
      <c r="AM77" s="2"/>
      <c r="AN77" s="2"/>
      <c r="AO77" s="2"/>
      <c r="AP77" s="2"/>
      <c r="AQ77" s="2"/>
      <c r="AR77" s="2"/>
      <c r="AS77" s="2"/>
      <c r="AT77" s="2"/>
      <c r="AU77" s="2"/>
      <c r="AV77" s="2"/>
      <c r="AW77" s="2" t="s">
        <v>389</v>
      </c>
      <c r="AX77" s="2" t="s">
        <v>240</v>
      </c>
      <c r="AY77" s="2" t="s">
        <v>969</v>
      </c>
      <c r="AZ77" s="2"/>
      <c r="BA77" s="2"/>
      <c r="BB77" s="2"/>
      <c r="BC77" s="2"/>
      <c r="BD77" s="2"/>
      <c r="BE77" s="2"/>
      <c r="BF77" s="2"/>
      <c r="BG77" s="2"/>
      <c r="BH77" s="35" t="s">
        <v>2478</v>
      </c>
      <c r="BI77" s="2" t="s">
        <v>1325</v>
      </c>
      <c r="BJ77" s="2" t="s">
        <v>1326</v>
      </c>
      <c r="BK77" s="2" t="s">
        <v>1327</v>
      </c>
      <c r="BL77" s="2" t="s">
        <v>1328</v>
      </c>
      <c r="BM77" s="2" t="s">
        <v>1329</v>
      </c>
      <c r="BN77" s="2" t="s">
        <v>1330</v>
      </c>
      <c r="BO77" s="2" t="s">
        <v>1331</v>
      </c>
      <c r="BP77" s="2" t="s">
        <v>1332</v>
      </c>
      <c r="BQ77" s="2" t="s">
        <v>1277</v>
      </c>
      <c r="BR77" s="2" t="s">
        <v>1333</v>
      </c>
      <c r="BS77" s="2"/>
      <c r="BT77" s="2"/>
      <c r="BU77" s="2"/>
      <c r="BV77" s="2" t="s">
        <v>503</v>
      </c>
      <c r="BW77" s="2" t="s">
        <v>1334</v>
      </c>
      <c r="BX77" s="2" t="s">
        <v>173</v>
      </c>
      <c r="BY77" s="2"/>
      <c r="BZ77" s="2"/>
      <c r="CA77" s="2"/>
      <c r="CB77" s="2"/>
      <c r="CC77" s="2"/>
      <c r="CD77" s="2"/>
      <c r="CE77" s="2"/>
      <c r="CF77" s="2"/>
      <c r="CG77" s="2"/>
      <c r="CH77" s="2"/>
      <c r="CI77" s="2"/>
      <c r="CJ77" s="2"/>
      <c r="CK77" s="2"/>
      <c r="CL77" s="2"/>
      <c r="CM77" s="2"/>
      <c r="CN77" s="2"/>
      <c r="CO77" s="2"/>
      <c r="CP77" s="2"/>
      <c r="CQ77" s="2"/>
      <c r="CR77" s="2"/>
      <c r="CS77" s="2"/>
      <c r="CT77" s="2"/>
      <c r="CU77" s="2"/>
      <c r="CV77" s="2"/>
      <c r="CW77" s="2"/>
      <c r="CX77" s="2"/>
      <c r="CY77" s="2"/>
      <c r="CZ77" s="2"/>
      <c r="DA77" s="2"/>
      <c r="DB77" s="2"/>
      <c r="DC77" s="2"/>
      <c r="DD77" s="2"/>
      <c r="DE77" s="2"/>
      <c r="DF77" s="2"/>
      <c r="DG77" s="2"/>
      <c r="DH77" s="2"/>
      <c r="DI77" s="2"/>
      <c r="DJ77" s="2" t="s">
        <v>232</v>
      </c>
      <c r="DK77" s="2" t="s">
        <v>190</v>
      </c>
      <c r="DL77" s="2"/>
      <c r="DM77" s="2"/>
      <c r="DN77" s="2"/>
      <c r="DO77" s="2"/>
      <c r="DP77" s="2"/>
      <c r="DQ77" s="2" t="s">
        <v>1335</v>
      </c>
      <c r="DR77" s="2"/>
      <c r="DS77" s="2"/>
      <c r="DT77" s="2"/>
      <c r="DU77" s="2"/>
      <c r="DV77" s="2"/>
    </row>
    <row r="78" spans="1:126" ht="47.25" x14ac:dyDescent="0.5">
      <c r="A78" s="2" t="s">
        <v>1336</v>
      </c>
      <c r="B78" s="2"/>
      <c r="C78" s="2" t="s">
        <v>1337</v>
      </c>
      <c r="D78" s="2" t="s">
        <v>199</v>
      </c>
      <c r="E78" s="2"/>
      <c r="F78" s="2"/>
      <c r="G78" s="2"/>
      <c r="H78" s="2"/>
      <c r="I78" s="2"/>
      <c r="J78" s="2"/>
      <c r="K78" s="2"/>
      <c r="L78" s="2"/>
      <c r="M78" s="2"/>
      <c r="N78" s="2"/>
      <c r="O78" s="2"/>
      <c r="P78" s="2"/>
      <c r="Q78" s="2"/>
      <c r="R78" s="2"/>
      <c r="S78" s="2"/>
      <c r="T78" s="2"/>
      <c r="U78" s="2"/>
      <c r="V78" s="2"/>
      <c r="W78" s="2"/>
      <c r="X78" s="2"/>
      <c r="Y78" s="2"/>
      <c r="Z78" s="2"/>
      <c r="AA78" s="2" t="s">
        <v>2355</v>
      </c>
      <c r="AB78" s="2"/>
      <c r="AC78" s="2"/>
      <c r="AD78" s="2"/>
      <c r="AE78" s="2"/>
      <c r="AF78" s="2"/>
      <c r="AG78" s="2"/>
      <c r="AH78" s="2"/>
      <c r="AI78" s="2"/>
      <c r="AJ78" s="2"/>
      <c r="AK78" s="2"/>
      <c r="AL78" s="2"/>
      <c r="AM78" s="2"/>
      <c r="AN78" s="2"/>
      <c r="AO78" s="2"/>
      <c r="AP78" s="2"/>
      <c r="AQ78" s="2"/>
      <c r="AR78" s="2"/>
      <c r="AS78" s="2"/>
      <c r="AT78" s="2"/>
      <c r="AU78" s="2"/>
      <c r="AV78" s="2"/>
      <c r="AW78" s="2" t="s">
        <v>240</v>
      </c>
      <c r="AX78" s="2" t="s">
        <v>218</v>
      </c>
      <c r="AY78" s="2" t="s">
        <v>219</v>
      </c>
      <c r="AZ78" s="2" t="s">
        <v>1338</v>
      </c>
      <c r="BA78" s="2"/>
      <c r="BB78" s="2"/>
      <c r="BC78" s="2"/>
      <c r="BD78" s="2"/>
      <c r="BE78" s="2"/>
      <c r="BF78" s="2"/>
      <c r="BG78" s="2"/>
      <c r="BH78" s="2"/>
      <c r="BI78" s="2" t="s">
        <v>1234</v>
      </c>
      <c r="BJ78" s="2" t="s">
        <v>1339</v>
      </c>
      <c r="BK78" s="2" t="s">
        <v>1340</v>
      </c>
      <c r="BL78" s="2" t="s">
        <v>561</v>
      </c>
      <c r="BM78" s="2" t="s">
        <v>1341</v>
      </c>
      <c r="BN78" s="2" t="s">
        <v>1342</v>
      </c>
      <c r="BO78" s="2" t="s">
        <v>1327</v>
      </c>
      <c r="BP78" s="2" t="s">
        <v>888</v>
      </c>
      <c r="BQ78" s="2"/>
      <c r="BR78" s="2"/>
      <c r="BS78" s="2"/>
      <c r="BT78" s="2"/>
      <c r="BU78" s="2"/>
      <c r="BV78" s="2" t="s">
        <v>1343</v>
      </c>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c r="CX78" s="2"/>
      <c r="CY78" s="2"/>
      <c r="CZ78" s="2"/>
      <c r="DA78" s="2"/>
      <c r="DB78" s="2"/>
      <c r="DC78" s="2"/>
      <c r="DD78" s="2"/>
      <c r="DE78" s="2"/>
      <c r="DF78" s="2"/>
      <c r="DG78" s="2"/>
      <c r="DH78" s="2"/>
      <c r="DI78" s="2"/>
      <c r="DJ78" s="2" t="s">
        <v>190</v>
      </c>
      <c r="DK78" s="2" t="s">
        <v>189</v>
      </c>
      <c r="DL78" s="2" t="s">
        <v>191</v>
      </c>
      <c r="DM78" s="2"/>
      <c r="DN78" s="2"/>
      <c r="DO78" s="2"/>
      <c r="DP78" s="2"/>
      <c r="DQ78" s="2" t="s">
        <v>1344</v>
      </c>
      <c r="DR78" s="2"/>
      <c r="DS78" s="2"/>
      <c r="DT78" s="2"/>
      <c r="DU78" s="2"/>
      <c r="DV78" s="2"/>
    </row>
    <row r="81" spans="1:1" x14ac:dyDescent="0.5">
      <c r="A81" s="1" t="s">
        <v>2663</v>
      </c>
    </row>
  </sheetData>
  <pageMargins left="0.7" right="0.7" top="0.75" bottom="0.75" header="0.3" footer="0.3"/>
  <pageSetup paperSize="9" orientation="portrait"/>
  <tableParts count="1">
    <tablePart r:id="rId1"/>
  </tableParts>
  <extLst>
    <ext xmlns:x14="http://schemas.microsoft.com/office/spreadsheetml/2009/9/main" uri="{CCE6A557-97BC-4b89-ADB6-D9C93CAAB3DF}">
      <x14:dataValidations xmlns:xm="http://schemas.microsoft.com/office/excel/2006/main" count="11">
        <x14:dataValidation type="list" allowBlank="1" showInputMessage="1" showErrorMessage="1" xr:uid="{00000000-0002-0000-0000-000000000000}">
          <x14:formula1>
            <xm:f>Disciplines!$A:$A</xm:f>
          </x14:formula1>
          <xm:sqref>AV79:AV100</xm:sqref>
        </x14:dataValidation>
        <x14:dataValidation type="list" allowBlank="1" showInputMessage="1" showErrorMessage="1" xr:uid="{78403B6C-B2EF-4FC5-82D8-07A17227B0D9}">
          <x14:formula1>
            <xm:f>Sites!$A$2:$A$75</xm:f>
          </x14:formula1>
          <xm:sqref>BV2:CF78</xm:sqref>
        </x14:dataValidation>
        <x14:dataValidation type="list" allowBlank="1" showInputMessage="1" showErrorMessage="1" xr:uid="{47B42143-F752-4A50-8BED-F30944EF30AF}">
          <x14:formula1>
            <xm:f>Defis!$A$2:$A$8</xm:f>
          </x14:formula1>
          <xm:sqref>DJ2:DP78</xm:sqref>
        </x14:dataValidation>
        <x14:dataValidation type="list" allowBlank="1" showInputMessage="1" showErrorMessage="1" xr:uid="{B101DFAB-4143-48B5-A85F-A9FA7EC73875}">
          <x14:formula1>
            <xm:f>Disciplines!$A$2:$A$22</xm:f>
          </x14:formula1>
          <xm:sqref>BH30:BH78 AW2:BG78</xm:sqref>
        </x14:dataValidation>
        <x14:dataValidation type="list" allowBlank="1" showInputMessage="1" showErrorMessage="1" xr:uid="{DAD809DC-D23B-4CCD-AD99-00D9B34AC55C}">
          <x14:formula1>
            <xm:f>Labo!$E$2:$E$249</xm:f>
          </x14:formula1>
          <xm:sqref>AF3:AF78 AN3:AV78</xm:sqref>
        </x14:dataValidation>
        <x14:dataValidation type="list" allowBlank="1" showInputMessage="1" showErrorMessage="1" xr:uid="{B5A5D933-9282-45B6-AA1C-B786EFCDD71E}">
          <x14:formula1>
            <xm:f>Labo!$E$2:$E$250</xm:f>
          </x14:formula1>
          <xm:sqref>AD1:AD1048576 AH1:AM1048576</xm:sqref>
        </x14:dataValidation>
        <x14:dataValidation type="list" allowBlank="1" showInputMessage="1" showErrorMessage="1" xr:uid="{855963F5-E6DD-465C-9F0A-4829F969B8A7}">
          <x14:formula1>
            <xm:f>ERC!$E$2:$E$29</xm:f>
          </x14:formula1>
          <xm:sqref>BH2:BH29</xm:sqref>
        </x14:dataValidation>
        <x14:dataValidation type="list" allowBlank="1" showInputMessage="1" showErrorMessage="1" xr:uid="{00000000-0002-0000-0000-000002000000}">
          <x14:formula1>
            <xm:f>Etablissements!$A:$A</xm:f>
          </x14:formula1>
          <xm:sqref>D1:N1048576</xm:sqref>
        </x14:dataValidation>
        <x14:dataValidation type="list" allowBlank="1" showInputMessage="1" showErrorMessage="1" xr:uid="{21F7A226-15EA-4F95-B550-E5662C2284A9}">
          <x14:formula1>
            <xm:f>Partenaires!$A$1:$A$155</xm:f>
          </x14:formula1>
          <xm:sqref>O3:Z78</xm:sqref>
        </x14:dataValidation>
        <x14:dataValidation type="list" allowBlank="1" showInputMessage="1" showErrorMessage="1" xr:uid="{00000000-0002-0000-0000-000003000000}">
          <x14:formula1>
            <xm:f>Partenaires!$A:$A</xm:f>
          </x14:formula1>
          <xm:sqref>O2:P2</xm:sqref>
        </x14:dataValidation>
        <x14:dataValidation type="list" allowBlank="1" showInputMessage="1" showErrorMessage="1" xr:uid="{00000000-0002-0000-0000-000001000000}">
          <x14:formula1>
            <xm:f>Labo!$F:$F</xm:f>
          </x14:formula1>
          <xm:sqref>AG1:AG1048576 AC2:AC78 AA1:AB1048576 AE1:AE1048576</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77"/>
  <sheetViews>
    <sheetView topLeftCell="A61" workbookViewId="0">
      <selection activeCell="A23" sqref="A23"/>
    </sheetView>
  </sheetViews>
  <sheetFormatPr baseColWidth="10" defaultRowHeight="15.75" x14ac:dyDescent="0.5"/>
  <cols>
    <col min="1" max="1" width="42.1875" customWidth="1"/>
  </cols>
  <sheetData>
    <row r="1" spans="1:2" x14ac:dyDescent="0.5">
      <c r="A1" t="str">
        <f>'Projets Phase 1'!C2</f>
        <v>PEGUY Pierre-Yves</v>
      </c>
      <c r="B1">
        <f>COUNTIF(Tableau1[NOM et prénom],Porteurs!A1)</f>
        <v>1</v>
      </c>
    </row>
    <row r="2" spans="1:2" x14ac:dyDescent="0.5">
      <c r="A2" t="str">
        <f>'Projets Phase 1'!C3</f>
        <v>DELILE HUGO</v>
      </c>
      <c r="B2">
        <f>COUNTIF(Tableau1[NOM et prénom],Porteurs!A2)</f>
        <v>1</v>
      </c>
    </row>
    <row r="3" spans="1:2" x14ac:dyDescent="0.5">
      <c r="A3" t="str">
        <f>'Projets Phase 1'!C4</f>
        <v>VAREILLES Sophie</v>
      </c>
      <c r="B3">
        <f>COUNTIF(Tableau1[NOM et prénom],Porteurs!A3)</f>
        <v>1</v>
      </c>
    </row>
    <row r="4" spans="1:2" x14ac:dyDescent="0.5">
      <c r="A4" t="str">
        <f>'Projets Phase 1'!C5</f>
        <v>BOUZOUINA Louafi</v>
      </c>
      <c r="B4">
        <f>COUNTIF(Tableau1[NOM et prénom],Porteurs!A4)</f>
        <v>1</v>
      </c>
    </row>
    <row r="5" spans="1:2" x14ac:dyDescent="0.5">
      <c r="A5" t="str">
        <f>'Projets Phase 1'!C6</f>
        <v>CORMIER Pierre-Antoine</v>
      </c>
      <c r="B5">
        <f>COUNTIF(Tableau1[NOM et prénom],Porteurs!A5)</f>
        <v>1</v>
      </c>
    </row>
    <row r="6" spans="1:2" x14ac:dyDescent="0.5">
      <c r="A6" t="str">
        <f>'Projets Phase 1'!C7</f>
        <v>MONGEARD Laetitia</v>
      </c>
      <c r="B6">
        <f>COUNTIF(Tableau1[NOM et prénom],Porteurs!A6)</f>
        <v>1</v>
      </c>
    </row>
    <row r="7" spans="1:2" x14ac:dyDescent="0.5">
      <c r="A7" t="str">
        <f>'Projets Phase 1'!C8</f>
        <v>BARROCA Bruno</v>
      </c>
      <c r="B7">
        <f>COUNTIF(Tableau1[NOM et prénom],Porteurs!A7)</f>
        <v>1</v>
      </c>
    </row>
    <row r="8" spans="1:2" x14ac:dyDescent="0.5">
      <c r="A8" t="str">
        <f>'Projets Phase 1'!C9</f>
        <v>REBUFA Catherine</v>
      </c>
      <c r="B8">
        <f>COUNTIF(Tableau1[NOM et prénom],Porteurs!A8)</f>
        <v>1</v>
      </c>
    </row>
    <row r="9" spans="1:2" x14ac:dyDescent="0.5">
      <c r="A9" t="str">
        <f>'Projets Phase 1'!C10</f>
        <v>RIVIERE Nicolas</v>
      </c>
      <c r="B9">
        <f>COUNTIF(Tableau1[NOM et prénom],Porteurs!A9)</f>
        <v>1</v>
      </c>
    </row>
    <row r="10" spans="1:2" x14ac:dyDescent="0.5">
      <c r="A10" t="str">
        <f>'Projets Phase 1'!C11</f>
        <v>YOUNSI Zohir</v>
      </c>
      <c r="B10">
        <f>COUNTIF(Tableau1[NOM et prénom],Porteurs!A10)</f>
        <v>1</v>
      </c>
    </row>
    <row r="11" spans="1:2" x14ac:dyDescent="0.5">
      <c r="A11" t="str">
        <f>'Projets Phase 1'!C12</f>
        <v>HALLIL Hamida</v>
      </c>
      <c r="B11">
        <f>COUNTIF(Tableau1[NOM et prénom],Porteurs!A11)</f>
        <v>1</v>
      </c>
    </row>
    <row r="12" spans="1:2" x14ac:dyDescent="0.5">
      <c r="A12" t="str">
        <f>'Projets Phase 1'!C13</f>
        <v>THIEBAULT Thomas</v>
      </c>
      <c r="B12">
        <f>COUNTIF(Tableau1[NOM et prénom],Porteurs!A12)</f>
        <v>1</v>
      </c>
    </row>
    <row r="13" spans="1:2" x14ac:dyDescent="0.5">
      <c r="A13" t="str">
        <f>'Projets Phase 1'!C14</f>
        <v>ROBIN Bénédicte</v>
      </c>
      <c r="B13">
        <f>COUNTIF(Tableau1[NOM et prénom],Porteurs!A13)</f>
        <v>1</v>
      </c>
    </row>
    <row r="14" spans="1:2" x14ac:dyDescent="0.5">
      <c r="A14" t="str">
        <f>'Projets Phase 1'!C15</f>
        <v>MOTTE-BAUMOL Benjamin</v>
      </c>
      <c r="B14">
        <f>COUNTIF(Tableau1[NOM et prénom],Porteurs!A14)</f>
        <v>1</v>
      </c>
    </row>
    <row r="15" spans="1:2" x14ac:dyDescent="0.5">
      <c r="A15" t="str">
        <f>'Projets Phase 1'!C16</f>
        <v>TRAORE Mamadou Kaba</v>
      </c>
      <c r="B15">
        <f>COUNTIF(Tableau1[NOM et prénom],Porteurs!A15)</f>
        <v>1</v>
      </c>
    </row>
    <row r="16" spans="1:2" x14ac:dyDescent="0.5">
      <c r="A16" t="str">
        <f>'Projets Phase 1'!C17</f>
        <v>TAHLAITI Mahfoud</v>
      </c>
      <c r="B16">
        <f>COUNTIF(Tableau1[NOM et prénom],Porteurs!A16)</f>
        <v>1</v>
      </c>
    </row>
    <row r="17" spans="1:2" x14ac:dyDescent="0.5">
      <c r="A17" t="str">
        <f>'Projets Phase 1'!C18</f>
        <v>CAZALS Clarisse</v>
      </c>
      <c r="B17">
        <f>COUNTIF(Tableau1[NOM et prénom],Porteurs!A17)</f>
        <v>1</v>
      </c>
    </row>
    <row r="18" spans="1:2" x14ac:dyDescent="0.5">
      <c r="A18" t="str">
        <f>'Projets Phase 1'!C19</f>
        <v>BOUTEILLER Véronique</v>
      </c>
      <c r="B18">
        <f>COUNTIF(Tableau1[NOM et prénom],Porteurs!A18)</f>
        <v>1</v>
      </c>
    </row>
    <row r="19" spans="1:2" x14ac:dyDescent="0.5">
      <c r="A19" t="str">
        <f>'Projets Phase 1'!C20</f>
        <v>SERERO David</v>
      </c>
      <c r="B19">
        <f>COUNTIF(Tableau1[NOM et prénom],Porteurs!A19)</f>
        <v>1</v>
      </c>
    </row>
    <row r="20" spans="1:2" x14ac:dyDescent="0.5">
      <c r="A20" t="str">
        <f>'Projets Phase 1'!C21</f>
        <v>ROBICHET Antoine</v>
      </c>
      <c r="B20">
        <f>COUNTIF(Tableau1[NOM et prénom],Porteurs!A20)</f>
        <v>1</v>
      </c>
    </row>
    <row r="21" spans="1:2" x14ac:dyDescent="0.5">
      <c r="A21" t="str">
        <f>'Projets Phase 1'!C22</f>
        <v>SAME Allou</v>
      </c>
      <c r="B21">
        <f>COUNTIF(Tableau1[NOM et prénom],Porteurs!A21)</f>
        <v>1</v>
      </c>
    </row>
    <row r="22" spans="1:2" x14ac:dyDescent="0.5">
      <c r="A22" t="str">
        <f>'Projets Phase 1'!C23</f>
        <v>TRIC Emmanuel</v>
      </c>
      <c r="B22">
        <f>COUNTIF(Tableau1[NOM et prénom],Porteurs!A22)</f>
        <v>1</v>
      </c>
    </row>
    <row r="23" spans="1:2" x14ac:dyDescent="0.5">
      <c r="A23" t="str">
        <f>'Projets Phase 1'!C24</f>
        <v>BOUANIS Fatima</v>
      </c>
      <c r="B23">
        <f>COUNTIF(Tableau1[NOM et prénom],Porteurs!A23)</f>
        <v>1</v>
      </c>
    </row>
    <row r="24" spans="1:2" x14ac:dyDescent="0.5">
      <c r="A24" t="str">
        <f>'Projets Phase 1'!C25</f>
        <v>PORTÉ Annabel</v>
      </c>
      <c r="B24">
        <f>COUNTIF(Tableau1[NOM et prénom],Porteurs!A24)</f>
        <v>1</v>
      </c>
    </row>
    <row r="25" spans="1:2" x14ac:dyDescent="0.5">
      <c r="A25" t="str">
        <f>'Projets Phase 1'!C26</f>
        <v>CATRY Thibault</v>
      </c>
      <c r="B25">
        <f>COUNTIF(Tableau1[NOM et prénom],Porteurs!A25)</f>
        <v>1</v>
      </c>
    </row>
    <row r="26" spans="1:2" x14ac:dyDescent="0.5">
      <c r="A26" t="str">
        <f>'Projets Phase 1'!C27</f>
        <v>TOUGNE RODET Laure</v>
      </c>
      <c r="B26">
        <f>COUNTIF(Tableau1[NOM et prénom],Porteurs!A26)</f>
        <v>1</v>
      </c>
    </row>
    <row r="27" spans="1:2" x14ac:dyDescent="0.5">
      <c r="A27" t="str">
        <f>'Projets Phase 1'!C28</f>
        <v>RAZIK Hubert</v>
      </c>
      <c r="B27">
        <f>COUNTIF(Tableau1[NOM et prénom],Porteurs!A27)</f>
        <v>1</v>
      </c>
    </row>
    <row r="28" spans="1:2" x14ac:dyDescent="0.5">
      <c r="A28" t="str">
        <f>'Projets Phase 1'!C29</f>
        <v>BADINIER Thibault</v>
      </c>
      <c r="B28">
        <f>COUNTIF(Tableau1[NOM et prénom],Porteurs!A28)</f>
        <v>2</v>
      </c>
    </row>
    <row r="29" spans="1:2" x14ac:dyDescent="0.5">
      <c r="A29" t="str">
        <f>'Projets Phase 1'!C30</f>
        <v>AIT HADDOU Hassan</v>
      </c>
      <c r="B29">
        <f>COUNTIF(Tableau1[NOM et prénom],Porteurs!A29)</f>
        <v>1</v>
      </c>
    </row>
    <row r="30" spans="1:2" x14ac:dyDescent="0.5">
      <c r="A30" t="str">
        <f>'Projets Phase 1'!C31</f>
        <v>BOUYER Julien</v>
      </c>
      <c r="B30">
        <f>COUNTIF(Tableau1[NOM et prénom],Porteurs!A30)</f>
        <v>1</v>
      </c>
    </row>
    <row r="31" spans="1:2" x14ac:dyDescent="0.5">
      <c r="A31" t="str">
        <f>'Projets Phase 1'!C32</f>
        <v>CHENAF-NICET Dalila</v>
      </c>
      <c r="B31">
        <f>COUNTIF(Tableau1[NOM et prénom],Porteurs!A31)</f>
        <v>1</v>
      </c>
    </row>
    <row r="32" spans="1:2" x14ac:dyDescent="0.5">
      <c r="A32" t="str">
        <f>'Projets Phase 1'!C33</f>
        <v>KOTTHAUS-BOUSSAAD Simone</v>
      </c>
      <c r="B32">
        <f>COUNTIF(Tableau1[NOM et prénom],Porteurs!A32)</f>
        <v>1</v>
      </c>
    </row>
    <row r="33" spans="1:2" x14ac:dyDescent="0.5">
      <c r="A33" t="str">
        <f>'Projets Phase 1'!C34</f>
        <v>BUDTOVA Tatiana</v>
      </c>
      <c r="B33">
        <f>COUNTIF(Tableau1[NOM et prénom],Porteurs!A33)</f>
        <v>1</v>
      </c>
    </row>
    <row r="34" spans="1:2" x14ac:dyDescent="0.5">
      <c r="A34" t="str">
        <f>'Projets Phase 1'!C35</f>
        <v>CARRIER Marion</v>
      </c>
      <c r="B34">
        <f>COUNTIF(Tableau1[NOM et prénom],Porteurs!A34)</f>
        <v>1</v>
      </c>
    </row>
    <row r="35" spans="1:2" x14ac:dyDescent="0.5">
      <c r="A35" t="str">
        <f>'Projets Phase 1'!C36</f>
        <v>POULHÉS Alexis</v>
      </c>
      <c r="B35">
        <f>COUNTIF(Tableau1[NOM et prénom],Porteurs!A35)</f>
        <v>1</v>
      </c>
    </row>
    <row r="36" spans="1:2" x14ac:dyDescent="0.5">
      <c r="A36" t="str">
        <f>'Projets Phase 1'!C37</f>
        <v>RODRIGUEZ Fabrice</v>
      </c>
      <c r="B36">
        <f>COUNTIF(Tableau1[NOM et prénom],Porteurs!A36)</f>
        <v>1</v>
      </c>
    </row>
    <row r="37" spans="1:2" x14ac:dyDescent="0.5">
      <c r="A37" t="str">
        <f>'Projets Phase 1'!C38</f>
        <v>LEMIRE Vincent</v>
      </c>
      <c r="B37">
        <f>COUNTIF(Tableau1[NOM et prénom],Porteurs!A37)</f>
        <v>1</v>
      </c>
    </row>
    <row r="38" spans="1:2" x14ac:dyDescent="0.5">
      <c r="A38" t="str">
        <f>'Projets Phase 1'!C39</f>
        <v>MONIN Sébastien</v>
      </c>
      <c r="B38">
        <f>COUNTIF(Tableau1[NOM et prénom],Porteurs!A38)</f>
        <v>1</v>
      </c>
    </row>
    <row r="39" spans="1:2" x14ac:dyDescent="0.5">
      <c r="A39" t="str">
        <f>'Projets Phase 1'!C41</f>
        <v>LIU Yao</v>
      </c>
      <c r="B39">
        <f>COUNTIF(Tableau1[NOM et prénom],Porteurs!A39)</f>
        <v>1</v>
      </c>
    </row>
    <row r="40" spans="1:2" x14ac:dyDescent="0.5">
      <c r="A40" t="str">
        <f>'Projets Phase 1'!C42</f>
        <v>JOSSELIN Didier</v>
      </c>
      <c r="B40">
        <f>COUNTIF(Tableau1[NOM et prénom],Porteurs!A40)</f>
        <v>1</v>
      </c>
    </row>
    <row r="41" spans="1:2" x14ac:dyDescent="0.5">
      <c r="A41" t="str">
        <f>'Projets Phase 1'!C43</f>
        <v>THOYER Sophie</v>
      </c>
      <c r="B41">
        <f>COUNTIF(Tableau1[NOM et prénom],Porteurs!A41)</f>
        <v>1</v>
      </c>
    </row>
    <row r="42" spans="1:2" x14ac:dyDescent="0.5">
      <c r="A42" t="str">
        <f>'Projets Phase 1'!C44</f>
        <v>BHOURI Neila</v>
      </c>
      <c r="B42">
        <f>COUNTIF(Tableau1[NOM et prénom],Porteurs!A42)</f>
        <v>1</v>
      </c>
    </row>
    <row r="43" spans="1:2" x14ac:dyDescent="0.5">
      <c r="A43" t="str">
        <f>'Projets Phase 1'!C45</f>
        <v>MENEZO Christophe</v>
      </c>
      <c r="B43">
        <f>COUNTIF(Tableau1[NOM et prénom],Porteurs!A43)</f>
        <v>1</v>
      </c>
    </row>
    <row r="44" spans="1:2" x14ac:dyDescent="0.5">
      <c r="A44" t="str">
        <f>'Projets Phase 1'!C46</f>
        <v>HALBERT Ludovic</v>
      </c>
      <c r="B44">
        <f>COUNTIF(Tableau1[NOM et prénom],Porteurs!A44)</f>
        <v>1</v>
      </c>
    </row>
    <row r="45" spans="1:2" x14ac:dyDescent="0.5">
      <c r="A45" t="str">
        <f>'Projets Phase 1'!C47</f>
        <v>SCHOEMAECKER Coralie</v>
      </c>
      <c r="B45">
        <f>COUNTIF(Tableau1[NOM et prénom],Porteurs!A45)</f>
        <v>1</v>
      </c>
    </row>
    <row r="46" spans="1:2" x14ac:dyDescent="0.5">
      <c r="A46" t="str">
        <f>'Projets Phase 1'!C48</f>
        <v>BARBOT Michela</v>
      </c>
      <c r="B46">
        <f>COUNTIF(Tableau1[NOM et prénom],Porteurs!A46)</f>
        <v>1</v>
      </c>
    </row>
    <row r="47" spans="1:2" x14ac:dyDescent="0.5">
      <c r="A47" t="str">
        <f>'Projets Phase 1'!C49</f>
        <v>D'ANNA Barbara</v>
      </c>
      <c r="B47">
        <f>COUNTIF(Tableau1[NOM et prénom],Porteurs!A47)</f>
        <v>1</v>
      </c>
    </row>
    <row r="48" spans="1:2" x14ac:dyDescent="0.5">
      <c r="A48" t="str">
        <f>'Projets Phase 1'!C50</f>
        <v>GARNIER Philippe</v>
      </c>
      <c r="B48">
        <f>COUNTIF(Tableau1[NOM et prénom],Porteurs!A48)</f>
        <v>1</v>
      </c>
    </row>
    <row r="49" spans="1:2" x14ac:dyDescent="0.5">
      <c r="A49" t="str">
        <f>'Projets Phase 1'!C51</f>
        <v>ROSPARS Claude</v>
      </c>
      <c r="B49">
        <f>COUNTIF(Tableau1[NOM et prénom],Porteurs!A49)</f>
        <v>1</v>
      </c>
    </row>
    <row r="50" spans="1:2" x14ac:dyDescent="0.5">
      <c r="A50" t="str">
        <f>'Projets Phase 1'!C52</f>
        <v>SALIZZONI Pietro</v>
      </c>
      <c r="B50">
        <f>COUNTIF(Tableau1[NOM et prénom],Porteurs!A50)</f>
        <v>1</v>
      </c>
    </row>
    <row r="51" spans="1:2" x14ac:dyDescent="0.5">
      <c r="A51" t="str">
        <f>'Projets Phase 1'!C53</f>
        <v>DUJARDIN Nicolas</v>
      </c>
      <c r="B51">
        <f>COUNTIF(Tableau1[NOM et prénom],Porteurs!A51)</f>
        <v>1</v>
      </c>
    </row>
    <row r="52" spans="1:2" x14ac:dyDescent="0.5">
      <c r="A52" t="str">
        <f>'Projets Phase 1'!C54</f>
        <v>ZEPF Marcus</v>
      </c>
      <c r="B52">
        <f>COUNTIF(Tableau1[NOM et prénom],Porteurs!A52)</f>
        <v>1</v>
      </c>
    </row>
    <row r="53" spans="1:2" x14ac:dyDescent="0.5">
      <c r="A53" t="str">
        <f>'Projets Phase 1'!C55</f>
        <v>BECHET Béatrice</v>
      </c>
      <c r="B53">
        <f>COUNTIF(Tableau1[NOM et prénom],Porteurs!A53)</f>
        <v>1</v>
      </c>
    </row>
    <row r="54" spans="1:2" x14ac:dyDescent="0.5">
      <c r="A54" t="str">
        <f>'Projets Phase 1'!C56</f>
        <v>L'HOSTIS Alain</v>
      </c>
      <c r="B54">
        <f>COUNTIF(Tableau1[NOM et prénom],Porteurs!A54)</f>
        <v>1</v>
      </c>
    </row>
    <row r="55" spans="1:2" x14ac:dyDescent="0.5">
      <c r="A55" t="str">
        <f>'Projets Phase 1'!C57</f>
        <v>DAHAN Kevin</v>
      </c>
      <c r="B55">
        <f>COUNTIF(Tableau1[NOM et prénom],Porteurs!A55)</f>
        <v>1</v>
      </c>
    </row>
    <row r="56" spans="1:2" x14ac:dyDescent="0.5">
      <c r="A56" t="str">
        <f>'Projets Phase 1'!C58</f>
        <v>DEIMER Arnaud</v>
      </c>
      <c r="B56">
        <f>COUNTIF(Tableau1[NOM et prénom],Porteurs!A56)</f>
        <v>1</v>
      </c>
    </row>
    <row r="57" spans="1:2" x14ac:dyDescent="0.5">
      <c r="A57" t="str">
        <f>'Projets Phase 1'!C59</f>
        <v>ZERGUINI Seghir</v>
      </c>
      <c r="B57">
        <f>COUNTIF(Tableau1[NOM et prénom],Porteurs!A57)</f>
        <v>1</v>
      </c>
    </row>
    <row r="58" spans="1:2" x14ac:dyDescent="0.5">
      <c r="A58" t="str">
        <f>'Projets Phase 1'!C60</f>
        <v>BERNARD Fiona</v>
      </c>
      <c r="B58">
        <f>COUNTIF(Tableau1[NOM et prénom],Porteurs!A58)</f>
        <v>1</v>
      </c>
    </row>
    <row r="59" spans="1:2" x14ac:dyDescent="0.5">
      <c r="A59" t="str">
        <f>'Projets Phase 1'!C61</f>
        <v>DUPPORT Nicolas</v>
      </c>
      <c r="B59">
        <f>COUNTIF(Tableau1[NOM et prénom],Porteurs!A59)</f>
        <v>1</v>
      </c>
    </row>
    <row r="60" spans="1:2" x14ac:dyDescent="0.5">
      <c r="A60" t="str">
        <f>'Projets Phase 1'!C62</f>
        <v>RAIBAUDO Cédric</v>
      </c>
      <c r="B60">
        <f>COUNTIF(Tableau1[NOM et prénom],Porteurs!A60)</f>
        <v>1</v>
      </c>
    </row>
    <row r="61" spans="1:2" x14ac:dyDescent="0.5">
      <c r="A61" t="str">
        <f>'Projets Phase 1'!C63</f>
        <v>RACHEDI Abderrzak</v>
      </c>
      <c r="B61">
        <f>COUNTIF(Tableau1[NOM et prénom],Porteurs!A61)</f>
        <v>1</v>
      </c>
    </row>
    <row r="62" spans="1:2" x14ac:dyDescent="0.5">
      <c r="A62" t="str">
        <f>'Projets Phase 1'!C64</f>
        <v>PERRIN Jean-Louis</v>
      </c>
      <c r="B62">
        <f>COUNTIF(Tableau1[NOM et prénom],Porteurs!A62)</f>
        <v>1</v>
      </c>
    </row>
    <row r="63" spans="1:2" x14ac:dyDescent="0.5">
      <c r="A63" t="str">
        <f>'Projets Phase 1'!C65</f>
        <v>VERNET Céline</v>
      </c>
      <c r="B63">
        <f>COUNTIF(Tableau1[NOM et prénom],Porteurs!A63)</f>
        <v>1</v>
      </c>
    </row>
    <row r="64" spans="1:2" x14ac:dyDescent="0.5">
      <c r="A64" t="str">
        <f>'Projets Phase 1'!C66</f>
        <v>FUMO Angelo</v>
      </c>
      <c r="B64">
        <f>COUNTIF(Tableau1[NOM et prénom],Porteurs!A64)</f>
        <v>1</v>
      </c>
    </row>
    <row r="65" spans="1:2" x14ac:dyDescent="0.5">
      <c r="A65" t="str">
        <f>'Projets Phase 1'!C67</f>
        <v>GALIA Wessam</v>
      </c>
      <c r="B65">
        <f>COUNTIF(Tableau1[NOM et prénom],Porteurs!A65)</f>
        <v>1</v>
      </c>
    </row>
    <row r="66" spans="1:2" x14ac:dyDescent="0.5">
      <c r="A66" t="str">
        <f>'Projets Phase 1'!C68</f>
        <v>SARTELET Karine</v>
      </c>
      <c r="B66">
        <f>COUNTIF(Tableau1[NOM et prénom],Porteurs!A66)</f>
        <v>1</v>
      </c>
    </row>
    <row r="67" spans="1:2" x14ac:dyDescent="0.5">
      <c r="A67" t="str">
        <f>'Projets Phase 1'!C69</f>
        <v>GUEGUEN Philip</v>
      </c>
      <c r="B67">
        <f>COUNTIF(Tableau1[NOM et prénom],Porteurs!A67)</f>
        <v>1</v>
      </c>
    </row>
    <row r="68" spans="1:2" x14ac:dyDescent="0.5">
      <c r="A68" t="str">
        <f>'Projets Phase 1'!C70</f>
        <v>BETIS Gilles</v>
      </c>
      <c r="B68">
        <f>COUNTIF(Tableau1[NOM et prénom],Porteurs!A68)</f>
        <v>1</v>
      </c>
    </row>
    <row r="69" spans="1:2" x14ac:dyDescent="0.5">
      <c r="A69" t="str">
        <f>'Projets Phase 1'!C71</f>
        <v>BLOND Nadège</v>
      </c>
      <c r="B69">
        <f>COUNTIF(Tableau1[NOM et prénom],Porteurs!A69)</f>
        <v>1</v>
      </c>
    </row>
    <row r="70" spans="1:2" x14ac:dyDescent="0.5">
      <c r="A70" t="str">
        <f>'Projets Phase 1'!C72</f>
        <v>LEQUAY Hervé</v>
      </c>
      <c r="B70">
        <f>COUNTIF(Tableau1[NOM et prénom],Porteurs!A70)</f>
        <v>1</v>
      </c>
    </row>
    <row r="71" spans="1:2" x14ac:dyDescent="0.5">
      <c r="A71" t="str">
        <f>'Projets Phase 1'!C73</f>
        <v>MERLIER Lucie</v>
      </c>
      <c r="B71">
        <f>COUNTIF(Tableau1[NOM et prénom],Porteurs!A71)</f>
        <v>1</v>
      </c>
    </row>
    <row r="72" spans="1:2" x14ac:dyDescent="0.5">
      <c r="A72" t="str">
        <f>'Projets Phase 1'!C74</f>
        <v>IBOS Laurent</v>
      </c>
      <c r="B72">
        <f>COUNTIF(Tableau1[NOM et prénom],Porteurs!A72)</f>
        <v>1</v>
      </c>
    </row>
    <row r="73" spans="1:2" x14ac:dyDescent="0.5">
      <c r="A73" t="str">
        <f>'Projets Phase 1'!C75</f>
        <v>KAUFMANN Bernard</v>
      </c>
      <c r="B73">
        <f>COUNTIF(Tableau1[NOM et prénom],Porteurs!A73)</f>
        <v>1</v>
      </c>
    </row>
    <row r="74" spans="1:2" x14ac:dyDescent="0.5">
      <c r="A74" t="str">
        <f>'Projets Phase 1'!C76</f>
        <v>LESIEUR Claire</v>
      </c>
      <c r="B74">
        <f>COUNTIF(Tableau1[NOM et prénom],Porteurs!A74)</f>
        <v>1</v>
      </c>
    </row>
    <row r="75" spans="1:2" x14ac:dyDescent="0.5">
      <c r="A75" t="str">
        <f>'Projets Phase 1'!C77</f>
        <v>SERVIERES Myriam</v>
      </c>
      <c r="B75">
        <f>COUNTIF(Tableau1[NOM et prénom],Porteurs!A75)</f>
        <v>1</v>
      </c>
    </row>
    <row r="76" spans="1:2" x14ac:dyDescent="0.5">
      <c r="A76" t="str">
        <f>'Projets Phase 1'!C78</f>
        <v>CARO Stéphane</v>
      </c>
      <c r="B76">
        <f>COUNTIF(Tableau1[NOM et prénom],Porteurs!A76)</f>
        <v>1</v>
      </c>
    </row>
    <row r="77" spans="1:2" x14ac:dyDescent="0.5">
      <c r="A77">
        <f>'Projets Phase 1'!C79</f>
        <v>0</v>
      </c>
    </row>
  </sheetData>
  <conditionalFormatting sqref="B1:B1048576">
    <cfRule type="colorScale" priority="1">
      <colorScale>
        <cfvo type="min"/>
        <cfvo type="max"/>
        <color rgb="FF63BE7B"/>
        <color rgb="FFFFEF9C"/>
      </colorScale>
    </cfRule>
  </conditionalFormatting>
  <pageMargins left="0.7" right="0.7"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
  <sheetViews>
    <sheetView workbookViewId="0"/>
  </sheetViews>
  <sheetFormatPr baseColWidth="10" defaultRowHeight="15.75" x14ac:dyDescent="0.5"/>
  <sheetData/>
  <pageMargins left="0.7" right="0.7" top="0.75" bottom="0.75" header="0.3" footer="0.3"/>
  <pageSetup paperSize="9"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80"/>
  <sheetViews>
    <sheetView zoomScale="115" zoomScaleNormal="115" workbookViewId="0">
      <selection activeCell="D28" sqref="D28"/>
    </sheetView>
  </sheetViews>
  <sheetFormatPr baseColWidth="10" defaultRowHeight="15.75" x14ac:dyDescent="0.5"/>
  <cols>
    <col min="1" max="1" width="32" customWidth="1"/>
  </cols>
  <sheetData>
    <row r="1" spans="1:1" x14ac:dyDescent="0.5">
      <c r="A1" t="s">
        <v>2496</v>
      </c>
    </row>
    <row r="2" spans="1:1" x14ac:dyDescent="0.5">
      <c r="A2" s="2" t="s">
        <v>170</v>
      </c>
    </row>
    <row r="3" spans="1:1" x14ac:dyDescent="0.5">
      <c r="A3" s="2" t="s">
        <v>479</v>
      </c>
    </row>
    <row r="4" spans="1:1" x14ac:dyDescent="0.5">
      <c r="A4" s="8" t="s">
        <v>487</v>
      </c>
    </row>
    <row r="5" spans="1:1" x14ac:dyDescent="0.5">
      <c r="A5" s="2" t="s">
        <v>1091</v>
      </c>
    </row>
    <row r="6" spans="1:1" x14ac:dyDescent="0.5">
      <c r="A6" s="2" t="s">
        <v>1240</v>
      </c>
    </row>
    <row r="7" spans="1:1" x14ac:dyDescent="0.5">
      <c r="A7" s="2" t="s">
        <v>596</v>
      </c>
    </row>
    <row r="8" spans="1:1" x14ac:dyDescent="0.5">
      <c r="A8" s="2" t="s">
        <v>1295</v>
      </c>
    </row>
    <row r="9" spans="1:1" x14ac:dyDescent="0.5">
      <c r="A9" s="8" t="s">
        <v>565</v>
      </c>
    </row>
    <row r="10" spans="1:1" x14ac:dyDescent="0.5">
      <c r="A10" s="8" t="s">
        <v>485</v>
      </c>
    </row>
    <row r="11" spans="1:1" x14ac:dyDescent="0.5">
      <c r="A11" s="2" t="s">
        <v>450</v>
      </c>
    </row>
    <row r="12" spans="1:1" x14ac:dyDescent="0.5">
      <c r="A12" s="2" t="s">
        <v>372</v>
      </c>
    </row>
    <row r="13" spans="1:1" x14ac:dyDescent="0.5">
      <c r="A13" s="2" t="s">
        <v>1334</v>
      </c>
    </row>
    <row r="14" spans="1:1" x14ac:dyDescent="0.5">
      <c r="A14" s="2" t="s">
        <v>868</v>
      </c>
    </row>
    <row r="15" spans="1:1" x14ac:dyDescent="0.5">
      <c r="A15" s="2" t="s">
        <v>568</v>
      </c>
    </row>
    <row r="16" spans="1:1" x14ac:dyDescent="0.5">
      <c r="A16" s="8" t="s">
        <v>948</v>
      </c>
    </row>
    <row r="17" spans="1:1" x14ac:dyDescent="0.5">
      <c r="A17" s="2" t="s">
        <v>785</v>
      </c>
    </row>
    <row r="18" spans="1:1" x14ac:dyDescent="0.5">
      <c r="A18" s="2" t="s">
        <v>833</v>
      </c>
    </row>
    <row r="19" spans="1:1" x14ac:dyDescent="0.5">
      <c r="A19" s="8" t="s">
        <v>483</v>
      </c>
    </row>
    <row r="20" spans="1:1" x14ac:dyDescent="0.5">
      <c r="A20" s="8" t="s">
        <v>510</v>
      </c>
    </row>
    <row r="21" spans="1:1" x14ac:dyDescent="0.5">
      <c r="A21" s="8" t="s">
        <v>301</v>
      </c>
    </row>
    <row r="22" spans="1:1" x14ac:dyDescent="0.5">
      <c r="A22" s="2" t="s">
        <v>566</v>
      </c>
    </row>
    <row r="23" spans="1:1" x14ac:dyDescent="0.5">
      <c r="A23" s="2" t="s">
        <v>563</v>
      </c>
    </row>
    <row r="24" spans="1:1" x14ac:dyDescent="0.5">
      <c r="A24" s="2" t="s">
        <v>267</v>
      </c>
    </row>
    <row r="25" spans="1:1" x14ac:dyDescent="0.5">
      <c r="A25" s="8" t="s">
        <v>757</v>
      </c>
    </row>
    <row r="26" spans="1:1" x14ac:dyDescent="0.5">
      <c r="A26" s="2" t="s">
        <v>807</v>
      </c>
    </row>
    <row r="27" spans="1:1" x14ac:dyDescent="0.5">
      <c r="A27" s="8" t="s">
        <v>484</v>
      </c>
    </row>
    <row r="28" spans="1:1" x14ac:dyDescent="0.5">
      <c r="A28" s="8" t="s">
        <v>2498</v>
      </c>
    </row>
    <row r="29" spans="1:1" x14ac:dyDescent="0.5">
      <c r="A29" s="8" t="s">
        <v>230</v>
      </c>
    </row>
    <row r="30" spans="1:1" x14ac:dyDescent="0.5">
      <c r="A30" s="8" t="s">
        <v>617</v>
      </c>
    </row>
    <row r="31" spans="1:1" x14ac:dyDescent="0.5">
      <c r="A31" s="2" t="s">
        <v>451</v>
      </c>
    </row>
    <row r="32" spans="1:1" x14ac:dyDescent="0.5">
      <c r="A32" s="2" t="s">
        <v>756</v>
      </c>
    </row>
    <row r="33" spans="1:1" x14ac:dyDescent="0.5">
      <c r="A33" s="8" t="s">
        <v>1078</v>
      </c>
    </row>
    <row r="34" spans="1:1" x14ac:dyDescent="0.5">
      <c r="A34" s="2" t="s">
        <v>1296</v>
      </c>
    </row>
    <row r="35" spans="1:1" x14ac:dyDescent="0.5">
      <c r="A35" s="8" t="s">
        <v>1051</v>
      </c>
    </row>
    <row r="36" spans="1:1" x14ac:dyDescent="0.5">
      <c r="A36" s="8" t="s">
        <v>482</v>
      </c>
    </row>
    <row r="37" spans="1:1" x14ac:dyDescent="0.5">
      <c r="A37" s="8" t="s">
        <v>947</v>
      </c>
    </row>
    <row r="38" spans="1:1" x14ac:dyDescent="0.5">
      <c r="A38" s="8" t="s">
        <v>1147</v>
      </c>
    </row>
    <row r="39" spans="1:1" x14ac:dyDescent="0.5">
      <c r="A39" s="8" t="s">
        <v>1050</v>
      </c>
    </row>
    <row r="40" spans="1:1" x14ac:dyDescent="0.5">
      <c r="A40" s="2" t="s">
        <v>241</v>
      </c>
    </row>
    <row r="41" spans="1:1" x14ac:dyDescent="0.5">
      <c r="A41" s="2" t="s">
        <v>1061</v>
      </c>
    </row>
    <row r="42" spans="1:1" x14ac:dyDescent="0.5">
      <c r="A42" s="8" t="s">
        <v>1279</v>
      </c>
    </row>
    <row r="43" spans="1:1" x14ac:dyDescent="0.5">
      <c r="A43" s="2" t="s">
        <v>355</v>
      </c>
    </row>
    <row r="44" spans="1:1" x14ac:dyDescent="0.5">
      <c r="A44" s="2" t="s">
        <v>134</v>
      </c>
    </row>
    <row r="45" spans="1:1" x14ac:dyDescent="0.5">
      <c r="A45" s="2" t="s">
        <v>514</v>
      </c>
    </row>
    <row r="46" spans="1:1" x14ac:dyDescent="0.5">
      <c r="A46" s="2" t="s">
        <v>2497</v>
      </c>
    </row>
    <row r="47" spans="1:1" x14ac:dyDescent="0.5">
      <c r="A47" s="8" t="s">
        <v>900</v>
      </c>
    </row>
    <row r="48" spans="1:1" x14ac:dyDescent="0.5">
      <c r="A48" s="8" t="s">
        <v>899</v>
      </c>
    </row>
    <row r="49" spans="1:1" x14ac:dyDescent="0.5">
      <c r="A49" s="2" t="s">
        <v>171</v>
      </c>
    </row>
    <row r="50" spans="1:1" x14ac:dyDescent="0.5">
      <c r="A50" s="2" t="s">
        <v>595</v>
      </c>
    </row>
    <row r="51" spans="1:1" x14ac:dyDescent="0.5">
      <c r="A51" s="2" t="s">
        <v>503</v>
      </c>
    </row>
    <row r="52" spans="1:1" x14ac:dyDescent="0.5">
      <c r="A52" s="2" t="s">
        <v>567</v>
      </c>
    </row>
    <row r="53" spans="1:1" x14ac:dyDescent="0.5">
      <c r="A53" s="8" t="s">
        <v>656</v>
      </c>
    </row>
    <row r="54" spans="1:1" x14ac:dyDescent="0.5">
      <c r="A54" s="8" t="s">
        <v>946</v>
      </c>
    </row>
    <row r="55" spans="1:1" x14ac:dyDescent="0.5">
      <c r="A55" s="2" t="s">
        <v>255</v>
      </c>
    </row>
    <row r="56" spans="1:1" x14ac:dyDescent="0.5">
      <c r="A56" s="2" t="s">
        <v>173</v>
      </c>
    </row>
    <row r="57" spans="1:1" x14ac:dyDescent="0.5">
      <c r="A57" s="8"/>
    </row>
    <row r="58" spans="1:1" x14ac:dyDescent="0.5">
      <c r="A58" s="8" t="s">
        <v>518</v>
      </c>
    </row>
    <row r="59" spans="1:1" x14ac:dyDescent="0.5">
      <c r="A59" s="8" t="s">
        <v>486</v>
      </c>
    </row>
    <row r="60" spans="1:1" x14ac:dyDescent="0.5">
      <c r="A60" s="8" t="s">
        <v>1148</v>
      </c>
    </row>
    <row r="61" spans="1:1" x14ac:dyDescent="0.5">
      <c r="A61" s="2" t="s">
        <v>889</v>
      </c>
    </row>
    <row r="62" spans="1:1" x14ac:dyDescent="0.5">
      <c r="A62" s="2" t="s">
        <v>1062</v>
      </c>
    </row>
    <row r="63" spans="1:1" x14ac:dyDescent="0.5">
      <c r="A63" s="2" t="s">
        <v>509</v>
      </c>
    </row>
    <row r="64" spans="1:1" x14ac:dyDescent="0.5">
      <c r="A64" s="8" t="s">
        <v>341</v>
      </c>
    </row>
    <row r="65" spans="1:1" x14ac:dyDescent="0.5">
      <c r="A65" s="8" t="s">
        <v>1076</v>
      </c>
    </row>
    <row r="66" spans="1:1" x14ac:dyDescent="0.5">
      <c r="A66" s="8" t="s">
        <v>481</v>
      </c>
    </row>
    <row r="67" spans="1:1" x14ac:dyDescent="0.5">
      <c r="A67" s="8" t="s">
        <v>432</v>
      </c>
    </row>
    <row r="68" spans="1:1" x14ac:dyDescent="0.5">
      <c r="A68" s="2" t="s">
        <v>927</v>
      </c>
    </row>
    <row r="69" spans="1:1" x14ac:dyDescent="0.5">
      <c r="A69" s="2" t="s">
        <v>867</v>
      </c>
    </row>
    <row r="70" spans="1:1" x14ac:dyDescent="0.5">
      <c r="A70" s="8" t="s">
        <v>717</v>
      </c>
    </row>
    <row r="71" spans="1:1" x14ac:dyDescent="0.5">
      <c r="A71" s="20" t="s">
        <v>396</v>
      </c>
    </row>
    <row r="72" spans="1:1" x14ac:dyDescent="0.5">
      <c r="A72" s="8" t="s">
        <v>478</v>
      </c>
    </row>
    <row r="73" spans="1:1" x14ac:dyDescent="0.5">
      <c r="A73" s="8" t="s">
        <v>1077</v>
      </c>
    </row>
    <row r="74" spans="1:1" x14ac:dyDescent="0.5">
      <c r="A74" s="2" t="s">
        <v>172</v>
      </c>
    </row>
    <row r="75" spans="1:1" x14ac:dyDescent="0.5">
      <c r="A75" s="8" t="s">
        <v>302</v>
      </c>
    </row>
    <row r="76" spans="1:1" x14ac:dyDescent="0.5">
      <c r="A76" s="8"/>
    </row>
    <row r="77" spans="1:1" x14ac:dyDescent="0.5">
      <c r="A77" s="2"/>
    </row>
    <row r="78" spans="1:1" x14ac:dyDescent="0.5">
      <c r="A78" s="2"/>
    </row>
    <row r="79" spans="1:1" x14ac:dyDescent="0.5">
      <c r="A79" s="8"/>
    </row>
    <row r="80" spans="1:1" x14ac:dyDescent="0.5">
      <c r="A80" s="8"/>
    </row>
  </sheetData>
  <autoFilter ref="A1:A80" xr:uid="{3B00782E-17FA-4F9D-B8A3-C6EBE2C9083B}">
    <sortState xmlns:xlrd2="http://schemas.microsoft.com/office/spreadsheetml/2017/richdata2" ref="A2:A80">
      <sortCondition ref="A1:A80"/>
    </sortState>
  </autoFilter>
  <pageMargins left="0.7" right="0.7" top="0.75" bottom="0.75" header="0.3" footer="0.3"/>
  <pageSetup paperSize="9"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9"/>
  <sheetViews>
    <sheetView workbookViewId="0">
      <selection activeCell="H22" sqref="H22"/>
    </sheetView>
  </sheetViews>
  <sheetFormatPr baseColWidth="10" defaultRowHeight="15.75" x14ac:dyDescent="0.5"/>
  <cols>
    <col min="1" max="1" width="23.6875" customWidth="1"/>
  </cols>
  <sheetData>
    <row r="1" spans="1:1" x14ac:dyDescent="0.5">
      <c r="A1" t="s">
        <v>2499</v>
      </c>
    </row>
    <row r="2" spans="1:1" ht="31.5" x14ac:dyDescent="0.5">
      <c r="A2" s="8" t="s">
        <v>136</v>
      </c>
    </row>
    <row r="3" spans="1:1" ht="31.5" x14ac:dyDescent="0.5">
      <c r="A3" s="8" t="s">
        <v>190</v>
      </c>
    </row>
    <row r="4" spans="1:1" ht="31.5" x14ac:dyDescent="0.5">
      <c r="A4" s="2" t="s">
        <v>232</v>
      </c>
    </row>
    <row r="5" spans="1:1" x14ac:dyDescent="0.5">
      <c r="A5" s="2" t="s">
        <v>137</v>
      </c>
    </row>
    <row r="6" spans="1:1" x14ac:dyDescent="0.5">
      <c r="A6" s="8" t="s">
        <v>189</v>
      </c>
    </row>
    <row r="7" spans="1:1" x14ac:dyDescent="0.5">
      <c r="A7" s="8" t="s">
        <v>135</v>
      </c>
    </row>
    <row r="8" spans="1:1" ht="47.25" x14ac:dyDescent="0.5">
      <c r="A8" s="2" t="s">
        <v>1027</v>
      </c>
    </row>
    <row r="9" spans="1:1" x14ac:dyDescent="0.5">
      <c r="A9" s="8"/>
    </row>
  </sheetData>
  <autoFilter ref="A1:A11" xr:uid="{C54C0CE5-E5D4-4E23-B4C5-C230F8EC1FC5}">
    <sortState xmlns:xlrd2="http://schemas.microsoft.com/office/spreadsheetml/2017/richdata2" ref="A2:A7">
      <sortCondition ref="A1:A7"/>
    </sortState>
  </autoFilter>
  <sortState xmlns:xlrd2="http://schemas.microsoft.com/office/spreadsheetml/2017/richdata2" ref="A2">
    <sortCondition ref="A1"/>
  </sortState>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125"/>
  <sheetViews>
    <sheetView tabSelected="1" topLeftCell="D11" zoomScale="80" zoomScaleNormal="80" workbookViewId="0">
      <selection activeCell="A45" sqref="A45"/>
    </sheetView>
  </sheetViews>
  <sheetFormatPr baseColWidth="10" defaultColWidth="64.6875" defaultRowHeight="14.25" x14ac:dyDescent="0.45"/>
  <cols>
    <col min="1" max="1" width="64.6875" style="24"/>
    <col min="2" max="2" width="18.1875" style="24" customWidth="1"/>
    <col min="3" max="3" width="31.9375" style="27" customWidth="1"/>
    <col min="4" max="4" width="13.6875" style="27" customWidth="1"/>
    <col min="5" max="5" width="12.8125" style="26" customWidth="1"/>
    <col min="6" max="6" width="27.6875" style="26" customWidth="1"/>
    <col min="7" max="7" width="8.4375" style="26" customWidth="1"/>
    <col min="8" max="8" width="12.75" style="26" customWidth="1"/>
    <col min="9" max="16384" width="64.6875" style="26"/>
  </cols>
  <sheetData>
    <row r="1" spans="1:5" x14ac:dyDescent="0.45">
      <c r="A1" s="28" t="s">
        <v>2488</v>
      </c>
      <c r="B1" s="28" t="s">
        <v>2489</v>
      </c>
      <c r="C1" s="29" t="s">
        <v>2490</v>
      </c>
      <c r="D1" s="29" t="s">
        <v>2491</v>
      </c>
      <c r="E1" s="41" t="s">
        <v>2612</v>
      </c>
    </row>
    <row r="2" spans="1:5" x14ac:dyDescent="0.45">
      <c r="A2" s="25" t="s">
        <v>586</v>
      </c>
      <c r="B2" s="25">
        <f>COUNTIF('Projets Phase 1'!D:D,Etablissements!A2)</f>
        <v>0</v>
      </c>
      <c r="C2" s="25">
        <f>COUNTIF('Projets Phase 1'!E:N,A2)</f>
        <v>2</v>
      </c>
      <c r="D2" s="30">
        <f t="shared" ref="D2:D33" si="0">SUM(B2:C2)</f>
        <v>2</v>
      </c>
      <c r="E2" s="41" t="s">
        <v>2613</v>
      </c>
    </row>
    <row r="3" spans="1:5" x14ac:dyDescent="0.45">
      <c r="A3" s="25" t="s">
        <v>144</v>
      </c>
      <c r="B3" s="25">
        <f>COUNTIF('Projets Phase 1'!D:D,Etablissements!A3)</f>
        <v>1</v>
      </c>
      <c r="C3" s="25">
        <f>COUNTIF('Projets Phase 1'!E:N,A3)</f>
        <v>2</v>
      </c>
      <c r="D3" s="30">
        <f t="shared" si="0"/>
        <v>3</v>
      </c>
      <c r="E3" s="41" t="s">
        <v>2614</v>
      </c>
    </row>
    <row r="4" spans="1:5" x14ac:dyDescent="0.45">
      <c r="A4" s="25" t="s">
        <v>425</v>
      </c>
      <c r="B4" s="25">
        <f>COUNTIF('Projets Phase 1'!D:D,Etablissements!A4)</f>
        <v>2</v>
      </c>
      <c r="C4" s="25">
        <f>COUNTIF('Projets Phase 1'!E:N,A4)</f>
        <v>2</v>
      </c>
      <c r="D4" s="30">
        <f t="shared" si="0"/>
        <v>4</v>
      </c>
      <c r="E4" s="41" t="s">
        <v>2613</v>
      </c>
    </row>
    <row r="5" spans="1:5" x14ac:dyDescent="0.45">
      <c r="A5" s="25" t="s">
        <v>492</v>
      </c>
      <c r="B5" s="25">
        <f>COUNTIF('Projets Phase 1'!D:D,Etablissements!A5)</f>
        <v>1</v>
      </c>
      <c r="C5" s="25">
        <f>COUNTIF('Projets Phase 1'!E:N,A5)</f>
        <v>7</v>
      </c>
      <c r="D5" s="30">
        <f t="shared" si="0"/>
        <v>8</v>
      </c>
      <c r="E5" s="41" t="s">
        <v>2613</v>
      </c>
    </row>
    <row r="6" spans="1:5" x14ac:dyDescent="0.45">
      <c r="A6" s="31" t="s">
        <v>245</v>
      </c>
      <c r="B6" s="25">
        <f>COUNTIF('Projets Phase 1'!D:D,Etablissements!A6)</f>
        <v>1</v>
      </c>
      <c r="C6" s="25">
        <f>COUNTIF('Projets Phase 1'!E:N,A6)</f>
        <v>0</v>
      </c>
      <c r="D6" s="30">
        <f t="shared" si="0"/>
        <v>1</v>
      </c>
      <c r="E6" s="41" t="s">
        <v>2613</v>
      </c>
    </row>
    <row r="7" spans="1:5" x14ac:dyDescent="0.45">
      <c r="A7" s="25" t="s">
        <v>141</v>
      </c>
      <c r="B7" s="25">
        <f>COUNTIF('Projets Phase 1'!D:D,Etablissements!A7)</f>
        <v>7</v>
      </c>
      <c r="C7" s="25">
        <f>COUNTIF('Projets Phase 1'!E:N,A7)</f>
        <v>5</v>
      </c>
      <c r="D7" s="30">
        <f t="shared" si="0"/>
        <v>12</v>
      </c>
      <c r="E7" s="41" t="s">
        <v>2613</v>
      </c>
    </row>
    <row r="8" spans="1:5" x14ac:dyDescent="0.45">
      <c r="A8" s="31" t="s">
        <v>959</v>
      </c>
      <c r="B8" s="25">
        <f>COUNTIF('Projets Phase 1'!D:D,Etablissements!A8)</f>
        <v>1</v>
      </c>
      <c r="C8" s="25">
        <f>COUNTIF('Projets Phase 1'!E:N,A8)</f>
        <v>1</v>
      </c>
      <c r="D8" s="30">
        <f t="shared" si="0"/>
        <v>2</v>
      </c>
      <c r="E8" s="41" t="s">
        <v>2616</v>
      </c>
    </row>
    <row r="9" spans="1:5" x14ac:dyDescent="0.45">
      <c r="A9" s="25" t="s">
        <v>1320</v>
      </c>
      <c r="B9" s="25">
        <f>COUNTIF('Projets Phase 1'!D:D,Etablissements!A9)</f>
        <v>1</v>
      </c>
      <c r="C9" s="25">
        <f>COUNTIF('Projets Phase 1'!E:N,A9)</f>
        <v>0</v>
      </c>
      <c r="D9" s="30">
        <f t="shared" si="0"/>
        <v>1</v>
      </c>
      <c r="E9" s="41" t="s">
        <v>503</v>
      </c>
    </row>
    <row r="10" spans="1:5" x14ac:dyDescent="0.45">
      <c r="A10" s="31" t="s">
        <v>985</v>
      </c>
      <c r="B10" s="25">
        <f>COUNTIF('Projets Phase 1'!D:D,Etablissements!A10)</f>
        <v>1</v>
      </c>
      <c r="C10" s="25">
        <f>COUNTIF('Projets Phase 1'!E:N,A10)</f>
        <v>0</v>
      </c>
      <c r="D10" s="30">
        <f t="shared" si="0"/>
        <v>1</v>
      </c>
      <c r="E10" s="41" t="s">
        <v>173</v>
      </c>
    </row>
    <row r="11" spans="1:5" x14ac:dyDescent="0.45">
      <c r="A11" s="31" t="s">
        <v>378</v>
      </c>
      <c r="B11" s="25">
        <f>COUNTIF('Projets Phase 1'!D:D,Etablissements!A11)</f>
        <v>2</v>
      </c>
      <c r="C11" s="25">
        <f>COUNTIF('Projets Phase 1'!E:N,A11)</f>
        <v>5</v>
      </c>
      <c r="D11" s="30">
        <f t="shared" si="0"/>
        <v>7</v>
      </c>
      <c r="E11" s="41" t="s">
        <v>173</v>
      </c>
    </row>
    <row r="12" spans="1:5" x14ac:dyDescent="0.45">
      <c r="A12" s="25" t="s">
        <v>1421</v>
      </c>
      <c r="B12" s="25">
        <f>COUNTIF('Projets Phase 1'!D:D,Etablissements!A12)</f>
        <v>2</v>
      </c>
      <c r="C12" s="25">
        <f>COUNTIF('Projets Phase 1'!E:N,A12)</f>
        <v>0</v>
      </c>
      <c r="D12" s="30">
        <f t="shared" si="0"/>
        <v>2</v>
      </c>
      <c r="E12" s="41" t="s">
        <v>173</v>
      </c>
    </row>
    <row r="13" spans="1:5" x14ac:dyDescent="0.45">
      <c r="A13" s="25" t="s">
        <v>1395</v>
      </c>
      <c r="B13" s="25">
        <f>COUNTIF('Projets Phase 1'!D:D,Etablissements!A13)</f>
        <v>0</v>
      </c>
      <c r="C13" s="25">
        <f>COUNTIF('Projets Phase 1'!E:N,A13)</f>
        <v>1</v>
      </c>
      <c r="D13" s="30">
        <f t="shared" si="0"/>
        <v>1</v>
      </c>
      <c r="E13" s="41" t="s">
        <v>230</v>
      </c>
    </row>
    <row r="14" spans="1:5" x14ac:dyDescent="0.45">
      <c r="A14" s="25" t="s">
        <v>934</v>
      </c>
      <c r="B14" s="25">
        <f>COUNTIF('Projets Phase 1'!D:D,Etablissements!A14)</f>
        <v>0</v>
      </c>
      <c r="C14" s="25">
        <f>COUNTIF('Projets Phase 1'!E:N,A14)</f>
        <v>1</v>
      </c>
      <c r="D14" s="30">
        <f t="shared" si="0"/>
        <v>1</v>
      </c>
      <c r="E14" s="41" t="s">
        <v>173</v>
      </c>
    </row>
    <row r="15" spans="1:5" x14ac:dyDescent="0.45">
      <c r="A15" s="25" t="s">
        <v>381</v>
      </c>
      <c r="B15" s="25">
        <f>COUNTIF('Projets Phase 1'!D:D,Etablissements!A15)</f>
        <v>0</v>
      </c>
      <c r="C15" s="25">
        <f>COUNTIF('Projets Phase 1'!E:N,A15)</f>
        <v>1</v>
      </c>
      <c r="D15" s="30">
        <f t="shared" si="0"/>
        <v>1</v>
      </c>
      <c r="E15" s="41" t="s">
        <v>173</v>
      </c>
    </row>
    <row r="16" spans="1:5" x14ac:dyDescent="0.45">
      <c r="A16" s="25" t="s">
        <v>1820</v>
      </c>
      <c r="B16" s="25">
        <f>COUNTIF('Projets Phase 1'!D:D,Etablissements!A16)</f>
        <v>0</v>
      </c>
      <c r="C16" s="25">
        <f>COUNTIF('Projets Phase 1'!E:N,A16)</f>
        <v>1</v>
      </c>
      <c r="D16" s="30">
        <f t="shared" si="0"/>
        <v>1</v>
      </c>
      <c r="E16" s="41" t="s">
        <v>173</v>
      </c>
    </row>
    <row r="17" spans="1:5" x14ac:dyDescent="0.45">
      <c r="A17" s="25" t="s">
        <v>572</v>
      </c>
      <c r="B17" s="25">
        <f>COUNTIF('Projets Phase 1'!D:D,Etablissements!A17)</f>
        <v>1</v>
      </c>
      <c r="C17" s="25">
        <f>COUNTIF('Projets Phase 1'!E:N,A17)</f>
        <v>1</v>
      </c>
      <c r="D17" s="30">
        <f t="shared" si="0"/>
        <v>2</v>
      </c>
      <c r="E17" s="41" t="s">
        <v>173</v>
      </c>
    </row>
    <row r="18" spans="1:5" x14ac:dyDescent="0.45">
      <c r="A18" s="25" t="s">
        <v>149</v>
      </c>
      <c r="B18" s="25">
        <f>COUNTIF('Projets Phase 1'!D:D,Etablissements!A18)</f>
        <v>1</v>
      </c>
      <c r="C18" s="25">
        <f>COUNTIF('Projets Phase 1'!E:N,A18)</f>
        <v>1</v>
      </c>
      <c r="D18" s="30">
        <f t="shared" si="0"/>
        <v>2</v>
      </c>
      <c r="E18" s="41" t="s">
        <v>173</v>
      </c>
    </row>
    <row r="19" spans="1:5" x14ac:dyDescent="0.45">
      <c r="A19" s="25" t="s">
        <v>1868</v>
      </c>
      <c r="B19" s="25">
        <f>COUNTIF('Projets Phase 1'!D:D,Etablissements!A19)</f>
        <v>1</v>
      </c>
      <c r="C19" s="25">
        <f>COUNTIF('Projets Phase 1'!E:N,A19)</f>
        <v>0</v>
      </c>
      <c r="D19" s="30">
        <f t="shared" si="0"/>
        <v>1</v>
      </c>
      <c r="E19" s="41" t="s">
        <v>173</v>
      </c>
    </row>
    <row r="20" spans="1:5" x14ac:dyDescent="0.45">
      <c r="A20" s="25" t="s">
        <v>1726</v>
      </c>
      <c r="B20" s="25">
        <f>COUNTIF('Projets Phase 1'!D:D,Etablissements!A20)</f>
        <v>1</v>
      </c>
      <c r="C20" s="25">
        <f>COUNTIF('Projets Phase 1'!E:N,A20)</f>
        <v>1</v>
      </c>
      <c r="D20" s="30">
        <f t="shared" si="0"/>
        <v>2</v>
      </c>
      <c r="E20" s="41" t="s">
        <v>2616</v>
      </c>
    </row>
    <row r="21" spans="1:5" x14ac:dyDescent="0.45">
      <c r="A21" s="31" t="s">
        <v>203</v>
      </c>
      <c r="B21" s="25">
        <f>COUNTIF('Projets Phase 1'!D:D,Etablissements!A21)</f>
        <v>1</v>
      </c>
      <c r="C21" s="25">
        <f>COUNTIF('Projets Phase 1'!E:N,A21)</f>
        <v>1</v>
      </c>
      <c r="D21" s="30">
        <f t="shared" si="0"/>
        <v>2</v>
      </c>
      <c r="E21" s="41" t="s">
        <v>230</v>
      </c>
    </row>
    <row r="22" spans="1:5" x14ac:dyDescent="0.45">
      <c r="A22" s="31" t="s">
        <v>202</v>
      </c>
      <c r="B22" s="25">
        <f>COUNTIF('Projets Phase 1'!D:D,Etablissements!A22)</f>
        <v>1</v>
      </c>
      <c r="C22" s="25">
        <f>COUNTIF('Projets Phase 1'!E:N,A22)</f>
        <v>1</v>
      </c>
      <c r="D22" s="30">
        <f t="shared" si="0"/>
        <v>2</v>
      </c>
      <c r="E22" s="41" t="s">
        <v>2616</v>
      </c>
    </row>
    <row r="23" spans="1:5" x14ac:dyDescent="0.45">
      <c r="A23" s="25" t="s">
        <v>197</v>
      </c>
      <c r="B23" s="25">
        <f>COUNTIF('Projets Phase 1'!D:D,Etablissements!A23)</f>
        <v>1</v>
      </c>
      <c r="C23" s="25">
        <f>COUNTIF('Projets Phase 1'!E:N,A23)</f>
        <v>2</v>
      </c>
      <c r="D23" s="30">
        <f t="shared" si="0"/>
        <v>3</v>
      </c>
      <c r="E23" s="41" t="s">
        <v>2616</v>
      </c>
    </row>
    <row r="24" spans="1:5" x14ac:dyDescent="0.45">
      <c r="A24" s="25" t="s">
        <v>491</v>
      </c>
      <c r="B24" s="25">
        <f>COUNTIF('Projets Phase 1'!D:D,Etablissements!A24)</f>
        <v>1</v>
      </c>
      <c r="C24" s="25">
        <f>COUNTIF('Projets Phase 1'!E:N,A24)</f>
        <v>0</v>
      </c>
      <c r="D24" s="30">
        <f t="shared" si="0"/>
        <v>1</v>
      </c>
      <c r="E24" s="41" t="s">
        <v>2613</v>
      </c>
    </row>
    <row r="25" spans="1:5" x14ac:dyDescent="0.45">
      <c r="A25" s="31" t="s">
        <v>721</v>
      </c>
      <c r="B25" s="25">
        <f>COUNTIF('Projets Phase 1'!D:D,Etablissements!A25)</f>
        <v>0</v>
      </c>
      <c r="C25" s="25">
        <f>COUNTIF('Projets Phase 1'!E:N,A25)</f>
        <v>1</v>
      </c>
      <c r="D25" s="30">
        <f t="shared" si="0"/>
        <v>1</v>
      </c>
      <c r="E25" s="41" t="s">
        <v>479</v>
      </c>
    </row>
    <row r="26" spans="1:5" x14ac:dyDescent="0.45">
      <c r="A26" s="31" t="s">
        <v>797</v>
      </c>
      <c r="B26" s="25">
        <f>COUNTIF('Projets Phase 1'!D:D,Etablissements!A26)</f>
        <v>0</v>
      </c>
      <c r="C26" s="25">
        <f>COUNTIF('Projets Phase 1'!E:N,A26)</f>
        <v>4</v>
      </c>
      <c r="D26" s="30">
        <f t="shared" si="0"/>
        <v>4</v>
      </c>
      <c r="E26" s="41" t="s">
        <v>241</v>
      </c>
    </row>
    <row r="27" spans="1:5" x14ac:dyDescent="0.45">
      <c r="A27" s="25" t="s">
        <v>439</v>
      </c>
      <c r="B27" s="25">
        <f>COUNTIF('Projets Phase 1'!D:D,Etablissements!A27)</f>
        <v>0</v>
      </c>
      <c r="C27" s="25">
        <f>COUNTIF('Projets Phase 1'!E:N,A27)</f>
        <v>1</v>
      </c>
      <c r="D27" s="30">
        <f t="shared" si="0"/>
        <v>1</v>
      </c>
      <c r="E27" s="41" t="s">
        <v>2613</v>
      </c>
    </row>
    <row r="28" spans="1:5" x14ac:dyDescent="0.45">
      <c r="A28" s="25" t="s">
        <v>146</v>
      </c>
      <c r="B28" s="25">
        <f>COUNTIF('Projets Phase 1'!D:D,Etablissements!A28)</f>
        <v>3</v>
      </c>
      <c r="C28" s="25">
        <f>COUNTIF('Projets Phase 1'!E:N,A28)</f>
        <v>6</v>
      </c>
      <c r="D28" s="30">
        <f t="shared" si="0"/>
        <v>9</v>
      </c>
      <c r="E28" s="41" t="s">
        <v>2613</v>
      </c>
    </row>
    <row r="29" spans="1:5" x14ac:dyDescent="0.45">
      <c r="A29" s="25" t="s">
        <v>853</v>
      </c>
      <c r="B29" s="25">
        <f>COUNTIF('Projets Phase 1'!D:D,Etablissements!A29)</f>
        <v>0</v>
      </c>
      <c r="C29" s="25">
        <f>COUNTIF('Projets Phase 1'!E:N,A29)</f>
        <v>2</v>
      </c>
      <c r="D29" s="30">
        <f t="shared" si="0"/>
        <v>2</v>
      </c>
      <c r="E29" s="41" t="s">
        <v>2613</v>
      </c>
    </row>
    <row r="30" spans="1:5" x14ac:dyDescent="0.45">
      <c r="A30" s="25" t="s">
        <v>195</v>
      </c>
      <c r="B30" s="25">
        <f>COUNTIF('Projets Phase 1'!D:D,Etablissements!A30)</f>
        <v>3</v>
      </c>
      <c r="C30" s="25">
        <f>COUNTIF('Projets Phase 1'!E:N,A30)</f>
        <v>5</v>
      </c>
      <c r="D30" s="30">
        <f t="shared" si="0"/>
        <v>8</v>
      </c>
      <c r="E30" s="41" t="s">
        <v>2616</v>
      </c>
    </row>
    <row r="31" spans="1:5" x14ac:dyDescent="0.45">
      <c r="A31" s="25" t="s">
        <v>1229</v>
      </c>
      <c r="B31" s="25">
        <f>COUNTIF('Projets Phase 1'!D:D,Etablissements!A31)</f>
        <v>0</v>
      </c>
      <c r="C31" s="25">
        <f>COUNTIF('Projets Phase 1'!E:N,A31)</f>
        <v>1</v>
      </c>
      <c r="D31" s="30">
        <f t="shared" si="0"/>
        <v>1</v>
      </c>
      <c r="E31" s="41" t="s">
        <v>396</v>
      </c>
    </row>
    <row r="32" spans="1:5" x14ac:dyDescent="0.45">
      <c r="A32" s="25" t="s">
        <v>961</v>
      </c>
      <c r="B32" s="25">
        <f>COUNTIF('Projets Phase 1'!D:D,Etablissements!A32)</f>
        <v>0</v>
      </c>
      <c r="C32" s="25">
        <f>COUNTIF('Projets Phase 1'!E:N,A32)</f>
        <v>2</v>
      </c>
      <c r="D32" s="30">
        <f t="shared" si="0"/>
        <v>2</v>
      </c>
      <c r="E32" s="41" t="s">
        <v>2613</v>
      </c>
    </row>
    <row r="33" spans="1:5" x14ac:dyDescent="0.45">
      <c r="A33" s="25" t="s">
        <v>314</v>
      </c>
      <c r="B33" s="25">
        <f>COUNTIF('Projets Phase 1'!D:D,Etablissements!A33)</f>
        <v>1</v>
      </c>
      <c r="C33" s="25">
        <f>COUNTIF('Projets Phase 1'!E:N,A33)</f>
        <v>3</v>
      </c>
      <c r="D33" s="30">
        <f t="shared" si="0"/>
        <v>4</v>
      </c>
      <c r="E33" s="41" t="s">
        <v>2613</v>
      </c>
    </row>
    <row r="34" spans="1:5" x14ac:dyDescent="0.45">
      <c r="A34" s="31" t="s">
        <v>349</v>
      </c>
      <c r="B34" s="25">
        <f>COUNTIF('Projets Phase 1'!D:D,Etablissements!A34)</f>
        <v>0</v>
      </c>
      <c r="C34" s="25">
        <f>COUNTIF('Projets Phase 1'!E:N,A34)</f>
        <v>1</v>
      </c>
      <c r="D34" s="30">
        <f t="shared" ref="D34:D65" si="1">SUM(B34:C34)</f>
        <v>1</v>
      </c>
      <c r="E34" s="41" t="s">
        <v>2614</v>
      </c>
    </row>
    <row r="35" spans="1:5" x14ac:dyDescent="0.45">
      <c r="A35" s="31" t="s">
        <v>347</v>
      </c>
      <c r="B35" s="25">
        <f>COUNTIF('Projets Phase 1'!D:D,Etablissements!A35)</f>
        <v>1</v>
      </c>
      <c r="C35" s="25">
        <f>COUNTIF('Projets Phase 1'!E:N,A35)</f>
        <v>0</v>
      </c>
      <c r="D35" s="30">
        <f t="shared" si="1"/>
        <v>1</v>
      </c>
      <c r="E35" s="41" t="s">
        <v>372</v>
      </c>
    </row>
    <row r="36" spans="1:5" x14ac:dyDescent="0.45">
      <c r="A36" s="25" t="s">
        <v>711</v>
      </c>
      <c r="B36" s="25">
        <f>COUNTIF('Projets Phase 1'!D:D,Etablissements!A36)</f>
        <v>1</v>
      </c>
      <c r="C36" s="25">
        <f>COUNTIF('Projets Phase 1'!E:N,A36)</f>
        <v>0</v>
      </c>
      <c r="D36" s="30">
        <f t="shared" si="1"/>
        <v>1</v>
      </c>
      <c r="E36" s="41" t="s">
        <v>173</v>
      </c>
    </row>
    <row r="37" spans="1:5" x14ac:dyDescent="0.45">
      <c r="A37" s="25" t="s">
        <v>2501</v>
      </c>
      <c r="B37" s="25">
        <f>COUNTIF('Projets Phase 1'!D:D,Etablissements!A37)</f>
        <v>0</v>
      </c>
      <c r="C37" s="25">
        <f>COUNTIF('Projets Phase 1'!E:N,A37)</f>
        <v>1</v>
      </c>
      <c r="D37" s="30">
        <f t="shared" si="1"/>
        <v>1</v>
      </c>
      <c r="E37" s="41" t="s">
        <v>1629</v>
      </c>
    </row>
    <row r="38" spans="1:5" x14ac:dyDescent="0.45">
      <c r="A38" s="25" t="s">
        <v>377</v>
      </c>
      <c r="B38" s="25">
        <f>COUNTIF('Projets Phase 1'!D:D,Etablissements!A38)</f>
        <v>0</v>
      </c>
      <c r="C38" s="25">
        <f>COUNTIF('Projets Phase 1'!E:N,A38)</f>
        <v>3</v>
      </c>
      <c r="D38" s="30">
        <f t="shared" si="1"/>
        <v>3</v>
      </c>
      <c r="E38" s="41" t="s">
        <v>173</v>
      </c>
    </row>
    <row r="39" spans="1:5" x14ac:dyDescent="0.45">
      <c r="A39" s="25" t="s">
        <v>1082</v>
      </c>
      <c r="B39" s="25">
        <f>COUNTIF('Projets Phase 1'!D:D,Etablissements!A39)</f>
        <v>1</v>
      </c>
      <c r="C39" s="25">
        <f>COUNTIF('Projets Phase 1'!E:N,A39)</f>
        <v>0</v>
      </c>
      <c r="D39" s="30">
        <f t="shared" si="1"/>
        <v>1</v>
      </c>
      <c r="E39" s="41" t="s">
        <v>1091</v>
      </c>
    </row>
    <row r="40" spans="1:5" x14ac:dyDescent="0.45">
      <c r="A40" s="25" t="s">
        <v>633</v>
      </c>
      <c r="B40" s="25">
        <f>COUNTIF('Projets Phase 1'!D:D,Etablissements!A40)</f>
        <v>2</v>
      </c>
      <c r="C40" s="25">
        <f>COUNTIF('Projets Phase 1'!E:N,A40)</f>
        <v>4</v>
      </c>
      <c r="D40" s="30">
        <f t="shared" si="1"/>
        <v>6</v>
      </c>
      <c r="E40" s="41" t="s">
        <v>2616</v>
      </c>
    </row>
    <row r="41" spans="1:5" x14ac:dyDescent="0.45">
      <c r="A41" s="25" t="s">
        <v>1031</v>
      </c>
      <c r="B41" s="25">
        <f>COUNTIF('Projets Phase 1'!D:D,Etablissements!A41)</f>
        <v>1</v>
      </c>
      <c r="C41" s="25">
        <f>COUNTIF('Projets Phase 1'!E:N,A41)</f>
        <v>0</v>
      </c>
      <c r="D41" s="30">
        <f t="shared" si="1"/>
        <v>1</v>
      </c>
      <c r="E41" s="41" t="s">
        <v>2615</v>
      </c>
    </row>
    <row r="42" spans="1:5" x14ac:dyDescent="0.45">
      <c r="A42" s="25" t="s">
        <v>543</v>
      </c>
      <c r="B42" s="25">
        <f>COUNTIF('Projets Phase 1'!D:D,Etablissements!A42)</f>
        <v>1</v>
      </c>
      <c r="C42" s="25">
        <f>COUNTIF('Projets Phase 1'!E:N,A42)</f>
        <v>1</v>
      </c>
      <c r="D42" s="30">
        <f t="shared" si="1"/>
        <v>2</v>
      </c>
      <c r="E42" s="41" t="s">
        <v>567</v>
      </c>
    </row>
    <row r="43" spans="1:5" x14ac:dyDescent="0.45">
      <c r="A43" s="25" t="s">
        <v>544</v>
      </c>
      <c r="B43" s="25">
        <f>COUNTIF('Projets Phase 1'!D:D,Etablissements!A43)</f>
        <v>0</v>
      </c>
      <c r="C43" s="25">
        <f>COUNTIF('Projets Phase 1'!E:N,A43)</f>
        <v>2</v>
      </c>
      <c r="D43" s="30">
        <f t="shared" si="1"/>
        <v>2</v>
      </c>
      <c r="E43" s="41" t="s">
        <v>1240</v>
      </c>
    </row>
    <row r="44" spans="1:5" x14ac:dyDescent="0.45">
      <c r="A44" s="25" t="s">
        <v>360</v>
      </c>
      <c r="B44" s="25">
        <f>COUNTIF('Projets Phase 1'!D:D,Etablissements!A44)</f>
        <v>4</v>
      </c>
      <c r="C44" s="25">
        <f>COUNTIF('Projets Phase 1'!E:N,A44)</f>
        <v>2</v>
      </c>
      <c r="D44" s="30">
        <f t="shared" si="1"/>
        <v>6</v>
      </c>
      <c r="E44" s="41" t="s">
        <v>372</v>
      </c>
    </row>
    <row r="45" spans="1:5" x14ac:dyDescent="0.45">
      <c r="A45" s="25" t="s">
        <v>437</v>
      </c>
      <c r="B45" s="25">
        <f>COUNTIF('Projets Phase 1'!D:D,Etablissements!A45)</f>
        <v>1</v>
      </c>
      <c r="C45" s="25">
        <f>COUNTIF('Projets Phase 1'!E:N,A45)</f>
        <v>1</v>
      </c>
      <c r="D45" s="30">
        <f t="shared" si="1"/>
        <v>2</v>
      </c>
      <c r="E45" s="41" t="s">
        <v>757</v>
      </c>
    </row>
    <row r="46" spans="1:5" x14ac:dyDescent="0.45">
      <c r="A46" s="25" t="s">
        <v>854</v>
      </c>
      <c r="B46" s="25">
        <f>COUNTIF('Projets Phase 1'!D:D,Etablissements!A46)</f>
        <v>0</v>
      </c>
      <c r="C46" s="25">
        <f>COUNTIF('Projets Phase 1'!E:N,A46)</f>
        <v>1</v>
      </c>
      <c r="D46" s="30">
        <f t="shared" si="1"/>
        <v>1</v>
      </c>
      <c r="E46" s="41" t="s">
        <v>1334</v>
      </c>
    </row>
    <row r="47" spans="1:5" x14ac:dyDescent="0.45">
      <c r="A47" s="25" t="s">
        <v>1177</v>
      </c>
      <c r="B47" s="25">
        <f>COUNTIF('Projets Phase 1'!D:D,Etablissements!A47)</f>
        <v>1</v>
      </c>
      <c r="C47" s="25">
        <f>COUNTIF('Projets Phase 1'!E:N,A47)</f>
        <v>2</v>
      </c>
      <c r="D47" s="30">
        <f t="shared" si="1"/>
        <v>3</v>
      </c>
      <c r="E47" s="41" t="s">
        <v>230</v>
      </c>
    </row>
    <row r="48" spans="1:5" x14ac:dyDescent="0.45">
      <c r="A48" s="25" t="s">
        <v>931</v>
      </c>
      <c r="B48" s="25">
        <f>COUNTIF('Projets Phase 1'!D:D,Etablissements!A48)</f>
        <v>0</v>
      </c>
      <c r="C48" s="25">
        <f>COUNTIF('Projets Phase 1'!E:N,A48)</f>
        <v>1</v>
      </c>
      <c r="D48" s="30">
        <f t="shared" si="1"/>
        <v>1</v>
      </c>
      <c r="E48" s="41" t="s">
        <v>2617</v>
      </c>
    </row>
    <row r="49" spans="1:5" x14ac:dyDescent="0.45">
      <c r="A49" s="25" t="s">
        <v>932</v>
      </c>
      <c r="B49" s="25">
        <f>COUNTIF('Projets Phase 1'!D:D,Etablissements!A49)</f>
        <v>1</v>
      </c>
      <c r="C49" s="25">
        <f>COUNTIF('Projets Phase 1'!E:N,A49)</f>
        <v>1</v>
      </c>
      <c r="D49" s="30">
        <f t="shared" si="1"/>
        <v>2</v>
      </c>
      <c r="E49" s="41" t="s">
        <v>2618</v>
      </c>
    </row>
    <row r="50" spans="1:5" x14ac:dyDescent="0.45">
      <c r="A50" s="25" t="s">
        <v>1140</v>
      </c>
      <c r="B50" s="25">
        <f>COUNTIF('Projets Phase 1'!D:D,Etablissements!A50)</f>
        <v>0</v>
      </c>
      <c r="C50" s="25">
        <f>COUNTIF('Projets Phase 1'!E:N,A50)</f>
        <v>2</v>
      </c>
      <c r="D50" s="30">
        <f t="shared" si="1"/>
        <v>2</v>
      </c>
      <c r="E50" s="41" t="s">
        <v>1147</v>
      </c>
    </row>
    <row r="51" spans="1:5" x14ac:dyDescent="0.45">
      <c r="A51" s="25" t="s">
        <v>881</v>
      </c>
      <c r="B51" s="25">
        <f>COUNTIF('Projets Phase 1'!D:D,Etablissements!A51)</f>
        <v>1</v>
      </c>
      <c r="C51" s="25">
        <f>COUNTIF('Projets Phase 1'!E:N,A51)</f>
        <v>2</v>
      </c>
      <c r="D51" s="30">
        <f t="shared" si="1"/>
        <v>3</v>
      </c>
      <c r="E51" s="41" t="s">
        <v>241</v>
      </c>
    </row>
    <row r="52" spans="1:5" x14ac:dyDescent="0.45">
      <c r="A52" s="25" t="s">
        <v>351</v>
      </c>
      <c r="B52" s="25">
        <f>COUNTIF('Projets Phase 1'!D:D,Etablissements!A52)</f>
        <v>0</v>
      </c>
      <c r="C52" s="25">
        <f>COUNTIF('Projets Phase 1'!E:N,A52)</f>
        <v>2</v>
      </c>
      <c r="D52" s="30">
        <f t="shared" si="1"/>
        <v>2</v>
      </c>
      <c r="E52" s="41" t="s">
        <v>595</v>
      </c>
    </row>
    <row r="53" spans="1:5" x14ac:dyDescent="0.45">
      <c r="A53" s="31" t="s">
        <v>261</v>
      </c>
      <c r="B53" s="25">
        <f>COUNTIF('Projets Phase 1'!D:D,Etablissements!A53)</f>
        <v>0</v>
      </c>
      <c r="C53" s="25">
        <f>COUNTIF('Projets Phase 1'!E:N,A53)</f>
        <v>1</v>
      </c>
      <c r="D53" s="30">
        <f t="shared" si="1"/>
        <v>1</v>
      </c>
      <c r="E53" s="41" t="s">
        <v>2616</v>
      </c>
    </row>
    <row r="54" spans="1:5" x14ac:dyDescent="0.45">
      <c r="A54" s="25" t="s">
        <v>1117</v>
      </c>
      <c r="B54" s="25">
        <f>COUNTIF('Projets Phase 1'!D:D,Etablissements!A54)</f>
        <v>1</v>
      </c>
      <c r="C54" s="25">
        <f>COUNTIF('Projets Phase 1'!E:N,A54)</f>
        <v>0</v>
      </c>
      <c r="D54" s="30">
        <f t="shared" si="1"/>
        <v>1</v>
      </c>
      <c r="E54" s="41" t="s">
        <v>171</v>
      </c>
    </row>
    <row r="55" spans="1:5" x14ac:dyDescent="0.45">
      <c r="A55" s="25" t="s">
        <v>248</v>
      </c>
      <c r="B55" s="25">
        <f>COUNTIF('Projets Phase 1'!D:D,Etablissements!A55)</f>
        <v>0</v>
      </c>
      <c r="C55" s="25">
        <f>COUNTIF('Projets Phase 1'!E:N,A55)</f>
        <v>1</v>
      </c>
      <c r="D55" s="30">
        <f t="shared" si="1"/>
        <v>1</v>
      </c>
      <c r="E55" s="41" t="s">
        <v>173</v>
      </c>
    </row>
    <row r="56" spans="1:5" x14ac:dyDescent="0.45">
      <c r="A56" s="25" t="s">
        <v>883</v>
      </c>
      <c r="B56" s="25">
        <f>COUNTIF('Projets Phase 1'!D:D,Etablissements!A56)</f>
        <v>0</v>
      </c>
      <c r="C56" s="25">
        <f>COUNTIF('Projets Phase 1'!E:N,A56)</f>
        <v>1</v>
      </c>
      <c r="D56" s="30">
        <f t="shared" si="1"/>
        <v>1</v>
      </c>
      <c r="E56" s="41" t="s">
        <v>1091</v>
      </c>
    </row>
    <row r="57" spans="1:5" x14ac:dyDescent="0.45">
      <c r="A57" s="31" t="s">
        <v>507</v>
      </c>
      <c r="B57" s="25">
        <f>COUNTIF('Projets Phase 1'!D:D,Etablissements!A57)</f>
        <v>0</v>
      </c>
      <c r="C57" s="25">
        <f>COUNTIF('Projets Phase 1'!E:N,A57)</f>
        <v>1</v>
      </c>
      <c r="D57" s="30">
        <f t="shared" si="1"/>
        <v>1</v>
      </c>
      <c r="E57" s="41" t="s">
        <v>509</v>
      </c>
    </row>
    <row r="58" spans="1:5" x14ac:dyDescent="0.45">
      <c r="A58" s="25" t="s">
        <v>531</v>
      </c>
      <c r="B58" s="25">
        <f>COUNTIF('Projets Phase 1'!D:D,Etablissements!A58)</f>
        <v>0</v>
      </c>
      <c r="C58" s="25">
        <f>COUNTIF('Projets Phase 1'!E:N,A58)</f>
        <v>3</v>
      </c>
      <c r="D58" s="30">
        <f t="shared" si="1"/>
        <v>3</v>
      </c>
      <c r="E58" s="41" t="s">
        <v>341</v>
      </c>
    </row>
    <row r="59" spans="1:5" x14ac:dyDescent="0.45">
      <c r="A59" s="25" t="s">
        <v>852</v>
      </c>
      <c r="B59" s="25">
        <f>COUNTIF('Projets Phase 1'!D:D,Etablissements!A59)</f>
        <v>1</v>
      </c>
      <c r="C59" s="25">
        <f>COUNTIF('Projets Phase 1'!E:N,A59)</f>
        <v>0</v>
      </c>
      <c r="D59" s="30">
        <f t="shared" si="1"/>
        <v>1</v>
      </c>
      <c r="E59" s="41" t="s">
        <v>785</v>
      </c>
    </row>
    <row r="60" spans="1:5" x14ac:dyDescent="0.45">
      <c r="A60" s="25" t="s">
        <v>382</v>
      </c>
      <c r="B60" s="25">
        <f>COUNTIF('Projets Phase 1'!D:D,Etablissements!A60)</f>
        <v>0</v>
      </c>
      <c r="C60" s="25">
        <f>COUNTIF('Projets Phase 1'!E:N,A60)</f>
        <v>4</v>
      </c>
      <c r="D60" s="30">
        <f t="shared" si="1"/>
        <v>4</v>
      </c>
      <c r="E60" s="41" t="s">
        <v>396</v>
      </c>
    </row>
    <row r="61" spans="1:5" x14ac:dyDescent="0.45">
      <c r="A61" s="25" t="s">
        <v>1066</v>
      </c>
      <c r="B61" s="25">
        <f>COUNTIF('Projets Phase 1'!D:D,Etablissements!A61)</f>
        <v>0</v>
      </c>
      <c r="C61" s="25">
        <f>COUNTIF('Projets Phase 1'!E:N,A61)</f>
        <v>1</v>
      </c>
      <c r="D61" s="30">
        <f t="shared" si="1"/>
        <v>1</v>
      </c>
      <c r="E61" s="41" t="s">
        <v>1077</v>
      </c>
    </row>
    <row r="62" spans="1:5" x14ac:dyDescent="0.45">
      <c r="A62" s="25" t="s">
        <v>1661</v>
      </c>
      <c r="B62" s="25">
        <f>COUNTIF('Projets Phase 1'!D:D,Etablissements!A62)</f>
        <v>0</v>
      </c>
      <c r="C62" s="25">
        <f>COUNTIF('Projets Phase 1'!E:N,A62)</f>
        <v>1</v>
      </c>
      <c r="D62" s="30">
        <f t="shared" si="1"/>
        <v>1</v>
      </c>
      <c r="E62" s="41" t="s">
        <v>172</v>
      </c>
    </row>
    <row r="63" spans="1:5" x14ac:dyDescent="0.45">
      <c r="A63" s="25" t="s">
        <v>247</v>
      </c>
      <c r="B63" s="25">
        <f>COUNTIF('Projets Phase 1'!D:D,Etablissements!A63)</f>
        <v>0</v>
      </c>
      <c r="C63" s="25">
        <f>COUNTIF('Projets Phase 1'!E:N,A63)</f>
        <v>2</v>
      </c>
      <c r="D63" s="30">
        <f t="shared" si="1"/>
        <v>2</v>
      </c>
      <c r="E63" s="41" t="s">
        <v>173</v>
      </c>
    </row>
    <row r="64" spans="1:5" x14ac:dyDescent="0.45">
      <c r="A64" s="25" t="s">
        <v>1095</v>
      </c>
      <c r="B64" s="25">
        <f>COUNTIF('Projets Phase 1'!D:D,Etablissements!A64)</f>
        <v>1</v>
      </c>
      <c r="C64" s="25">
        <f>COUNTIF('Projets Phase 1'!E:N,A64)</f>
        <v>0</v>
      </c>
      <c r="D64" s="30">
        <f t="shared" si="1"/>
        <v>1</v>
      </c>
      <c r="E64" s="41" t="s">
        <v>255</v>
      </c>
    </row>
    <row r="65" spans="1:8" x14ac:dyDescent="0.45">
      <c r="A65" s="25" t="s">
        <v>199</v>
      </c>
      <c r="B65" s="25">
        <f>COUNTIF('Projets Phase 1'!D:D,Etablissements!A65)</f>
        <v>19</v>
      </c>
      <c r="C65" s="25">
        <f>COUNTIF('Projets Phase 1'!E:N,A65)</f>
        <v>9</v>
      </c>
      <c r="D65" s="30">
        <f t="shared" si="1"/>
        <v>28</v>
      </c>
      <c r="E65" s="41" t="s">
        <v>173</v>
      </c>
    </row>
    <row r="66" spans="1:8" x14ac:dyDescent="0.45">
      <c r="A66" s="25" t="s">
        <v>122</v>
      </c>
      <c r="B66" s="25">
        <f>COUNTIF('Projets Phase 1'!D:D,Etablissements!A66)</f>
        <v>2</v>
      </c>
      <c r="C66" s="25">
        <f>COUNTIF('Projets Phase 1'!E:N,A66)</f>
        <v>2</v>
      </c>
      <c r="D66" s="30">
        <f t="shared" ref="D66:D97" si="2">SUM(B66:C66)</f>
        <v>4</v>
      </c>
      <c r="E66" s="41" t="s">
        <v>2616</v>
      </c>
    </row>
    <row r="67" spans="1:8" x14ac:dyDescent="0.45">
      <c r="A67" s="25" t="s">
        <v>508</v>
      </c>
      <c r="B67" s="25">
        <f>COUNTIF('Projets Phase 1'!D:D,Etablissements!A67)</f>
        <v>0</v>
      </c>
      <c r="C67" s="25">
        <f>COUNTIF('Projets Phase 1'!E:N,A67)</f>
        <v>1</v>
      </c>
      <c r="D67" s="30">
        <f t="shared" si="2"/>
        <v>1</v>
      </c>
      <c r="E67" s="41" t="s">
        <v>173</v>
      </c>
    </row>
    <row r="68" spans="1:8" x14ac:dyDescent="0.45">
      <c r="A68" s="25" t="s">
        <v>259</v>
      </c>
      <c r="B68" s="25">
        <f>COUNTIF('Projets Phase 1'!D:D,Etablissements!A68)</f>
        <v>3</v>
      </c>
      <c r="C68" s="25">
        <f>COUNTIF('Projets Phase 1'!E:N,A68)</f>
        <v>4</v>
      </c>
      <c r="D68" s="30">
        <f t="shared" si="2"/>
        <v>7</v>
      </c>
      <c r="E68" s="41" t="s">
        <v>173</v>
      </c>
    </row>
    <row r="69" spans="1:8" x14ac:dyDescent="0.45">
      <c r="A69" s="25" t="s">
        <v>1662</v>
      </c>
      <c r="B69" s="25">
        <f>COUNTIF('Projets Phase 1'!D:D,Etablissements!A69)</f>
        <v>1</v>
      </c>
      <c r="C69" s="25">
        <f>COUNTIF('Projets Phase 1'!E:N,A69)</f>
        <v>0</v>
      </c>
      <c r="D69" s="30">
        <f t="shared" si="2"/>
        <v>1</v>
      </c>
      <c r="E69" s="41" t="s">
        <v>2613</v>
      </c>
    </row>
    <row r="70" spans="1:8" x14ac:dyDescent="0.45">
      <c r="A70" s="24" t="s">
        <v>2607</v>
      </c>
      <c r="B70" s="24">
        <f>SUM(B2:B69)</f>
        <v>77</v>
      </c>
      <c r="C70" s="24">
        <f t="shared" ref="C70:D70" si="3">SUM(C2:C69)</f>
        <v>117</v>
      </c>
      <c r="D70" s="24">
        <f t="shared" si="3"/>
        <v>194</v>
      </c>
      <c r="F70" s="42" t="s">
        <v>2607</v>
      </c>
      <c r="G70" s="27">
        <f>COUNT(D2:D69)</f>
        <v>68</v>
      </c>
    </row>
    <row r="71" spans="1:8" x14ac:dyDescent="0.45">
      <c r="F71" s="42" t="s">
        <v>2611</v>
      </c>
      <c r="G71" s="27">
        <f>SUM(D2:D69)</f>
        <v>194</v>
      </c>
      <c r="H71" s="41" t="s">
        <v>2608</v>
      </c>
    </row>
    <row r="72" spans="1:8" x14ac:dyDescent="0.45">
      <c r="F72" s="42" t="s">
        <v>2609</v>
      </c>
      <c r="G72" s="43">
        <f>AVERAGE(D2:D69)</f>
        <v>2.8529411764705883</v>
      </c>
    </row>
    <row r="73" spans="1:8" x14ac:dyDescent="0.45">
      <c r="C73" s="24"/>
      <c r="F73" s="44" t="s">
        <v>2610</v>
      </c>
      <c r="G73" s="26">
        <f>B70</f>
        <v>77</v>
      </c>
    </row>
    <row r="74" spans="1:8" x14ac:dyDescent="0.45">
      <c r="C74" s="24"/>
    </row>
    <row r="75" spans="1:8" x14ac:dyDescent="0.45">
      <c r="C75" s="24"/>
    </row>
    <row r="76" spans="1:8" x14ac:dyDescent="0.45">
      <c r="C76" s="24"/>
    </row>
    <row r="77" spans="1:8" x14ac:dyDescent="0.45">
      <c r="C77" s="24"/>
    </row>
    <row r="78" spans="1:8" x14ac:dyDescent="0.45">
      <c r="C78" s="24"/>
    </row>
    <row r="79" spans="1:8" x14ac:dyDescent="0.45">
      <c r="C79" s="24"/>
    </row>
    <row r="80" spans="1:8" x14ac:dyDescent="0.45">
      <c r="C80" s="24"/>
    </row>
    <row r="81" spans="3:3" x14ac:dyDescent="0.45">
      <c r="C81" s="24"/>
    </row>
    <row r="82" spans="3:3" x14ac:dyDescent="0.45">
      <c r="C82" s="24"/>
    </row>
    <row r="83" spans="3:3" x14ac:dyDescent="0.45">
      <c r="C83" s="24"/>
    </row>
    <row r="84" spans="3:3" x14ac:dyDescent="0.45">
      <c r="C84" s="24"/>
    </row>
    <row r="85" spans="3:3" x14ac:dyDescent="0.45">
      <c r="C85" s="24"/>
    </row>
    <row r="86" spans="3:3" x14ac:dyDescent="0.45">
      <c r="C86" s="24"/>
    </row>
    <row r="87" spans="3:3" x14ac:dyDescent="0.45">
      <c r="C87" s="24"/>
    </row>
    <row r="88" spans="3:3" x14ac:dyDescent="0.45">
      <c r="C88" s="24"/>
    </row>
    <row r="89" spans="3:3" x14ac:dyDescent="0.45">
      <c r="C89" s="24"/>
    </row>
    <row r="90" spans="3:3" x14ac:dyDescent="0.45">
      <c r="C90" s="24"/>
    </row>
    <row r="91" spans="3:3" x14ac:dyDescent="0.45">
      <c r="C91" s="24"/>
    </row>
    <row r="92" spans="3:3" x14ac:dyDescent="0.45">
      <c r="C92" s="24"/>
    </row>
    <row r="93" spans="3:3" x14ac:dyDescent="0.45">
      <c r="C93" s="24"/>
    </row>
    <row r="94" spans="3:3" x14ac:dyDescent="0.45">
      <c r="C94" s="24"/>
    </row>
    <row r="95" spans="3:3" x14ac:dyDescent="0.45">
      <c r="C95" s="24"/>
    </row>
    <row r="96" spans="3:3" x14ac:dyDescent="0.45">
      <c r="C96" s="24"/>
    </row>
    <row r="97" spans="3:3" x14ac:dyDescent="0.45">
      <c r="C97" s="24"/>
    </row>
    <row r="98" spans="3:3" x14ac:dyDescent="0.45">
      <c r="C98" s="24"/>
    </row>
    <row r="99" spans="3:3" x14ac:dyDescent="0.45">
      <c r="C99" s="24"/>
    </row>
    <row r="100" spans="3:3" x14ac:dyDescent="0.45">
      <c r="C100" s="24"/>
    </row>
    <row r="101" spans="3:3" x14ac:dyDescent="0.45">
      <c r="C101" s="24"/>
    </row>
    <row r="102" spans="3:3" x14ac:dyDescent="0.45">
      <c r="C102" s="24"/>
    </row>
    <row r="103" spans="3:3" x14ac:dyDescent="0.45">
      <c r="C103" s="24"/>
    </row>
    <row r="104" spans="3:3" x14ac:dyDescent="0.45">
      <c r="C104" s="24"/>
    </row>
    <row r="105" spans="3:3" x14ac:dyDescent="0.45">
      <c r="C105" s="24"/>
    </row>
    <row r="106" spans="3:3" x14ac:dyDescent="0.45">
      <c r="C106" s="24"/>
    </row>
    <row r="107" spans="3:3" x14ac:dyDescent="0.45">
      <c r="C107" s="24"/>
    </row>
    <row r="108" spans="3:3" x14ac:dyDescent="0.45">
      <c r="C108" s="24"/>
    </row>
    <row r="109" spans="3:3" x14ac:dyDescent="0.45">
      <c r="C109" s="24"/>
    </row>
    <row r="110" spans="3:3" x14ac:dyDescent="0.45">
      <c r="C110" s="24"/>
    </row>
    <row r="111" spans="3:3" x14ac:dyDescent="0.45">
      <c r="C111" s="24"/>
    </row>
    <row r="112" spans="3:3" x14ac:dyDescent="0.45">
      <c r="C112" s="24"/>
    </row>
    <row r="113" spans="3:3" x14ac:dyDescent="0.45">
      <c r="C113" s="24"/>
    </row>
    <row r="114" spans="3:3" x14ac:dyDescent="0.45">
      <c r="C114" s="24"/>
    </row>
    <row r="115" spans="3:3" x14ac:dyDescent="0.45">
      <c r="C115" s="24"/>
    </row>
    <row r="116" spans="3:3" x14ac:dyDescent="0.45">
      <c r="C116" s="24"/>
    </row>
    <row r="117" spans="3:3" x14ac:dyDescent="0.45">
      <c r="C117" s="24"/>
    </row>
    <row r="118" spans="3:3" x14ac:dyDescent="0.45">
      <c r="C118" s="24"/>
    </row>
    <row r="119" spans="3:3" x14ac:dyDescent="0.45">
      <c r="C119" s="24"/>
    </row>
    <row r="120" spans="3:3" x14ac:dyDescent="0.45">
      <c r="C120" s="24"/>
    </row>
    <row r="121" spans="3:3" x14ac:dyDescent="0.45">
      <c r="C121" s="24"/>
    </row>
    <row r="122" spans="3:3" x14ac:dyDescent="0.45">
      <c r="C122" s="24"/>
    </row>
    <row r="123" spans="3:3" x14ac:dyDescent="0.45">
      <c r="C123" s="24"/>
    </row>
    <row r="124" spans="3:3" x14ac:dyDescent="0.45">
      <c r="C124" s="24"/>
    </row>
    <row r="125" spans="3:3" x14ac:dyDescent="0.45">
      <c r="C125" s="24"/>
    </row>
  </sheetData>
  <autoFilter ref="A1:D69" xr:uid="{00000000-0001-0000-0700-000000000000}"/>
  <sortState xmlns:xlrd2="http://schemas.microsoft.com/office/spreadsheetml/2017/richdata2" ref="A3:A4">
    <sortCondition ref="A1:A4"/>
  </sortState>
  <dataValidations count="1">
    <dataValidation type="list" allowBlank="1" showInputMessage="1" showErrorMessage="1" sqref="A66:A69" xr:uid="{55BB0034-5D58-43D7-81E6-9287E5B20850}">
      <formula1>$A:$A</formula1>
    </dataValidation>
  </dataValidation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85D3D5-20CF-4DCC-8804-1F5C7F22394F}">
  <dimension ref="A1:B29"/>
  <sheetViews>
    <sheetView workbookViewId="0">
      <selection activeCell="A16" sqref="A16"/>
    </sheetView>
  </sheetViews>
  <sheetFormatPr baseColWidth="10" defaultRowHeight="15.75" x14ac:dyDescent="0.5"/>
  <cols>
    <col min="1" max="1" width="24.4375" customWidth="1"/>
  </cols>
  <sheetData>
    <row r="1" spans="1:2" x14ac:dyDescent="0.5">
      <c r="A1" s="45" t="s">
        <v>2619</v>
      </c>
    </row>
    <row r="2" spans="1:2" x14ac:dyDescent="0.5">
      <c r="A2" s="41" t="s">
        <v>479</v>
      </c>
      <c r="B2">
        <f>COUNTIF(Etablissements!E:E,Villes!A2)</f>
        <v>1</v>
      </c>
    </row>
    <row r="3" spans="1:2" x14ac:dyDescent="0.5">
      <c r="A3" s="41" t="s">
        <v>1091</v>
      </c>
      <c r="B3">
        <f>COUNTIF(Etablissements!E:E,Villes!A3)</f>
        <v>2</v>
      </c>
    </row>
    <row r="4" spans="1:2" x14ac:dyDescent="0.5">
      <c r="A4" s="41" t="s">
        <v>1240</v>
      </c>
      <c r="B4">
        <f>COUNTIF(Etablissements!E:E,Villes!A4)</f>
        <v>1</v>
      </c>
    </row>
    <row r="5" spans="1:2" x14ac:dyDescent="0.5">
      <c r="A5" s="41" t="s">
        <v>372</v>
      </c>
      <c r="B5">
        <f>COUNTIF(Etablissements!E:E,Villes!A5)</f>
        <v>2</v>
      </c>
    </row>
    <row r="6" spans="1:2" x14ac:dyDescent="0.5">
      <c r="A6" s="41" t="s">
        <v>1334</v>
      </c>
      <c r="B6">
        <f>COUNTIF(Etablissements!E:E,Villes!A6)</f>
        <v>1</v>
      </c>
    </row>
    <row r="7" spans="1:2" x14ac:dyDescent="0.5">
      <c r="A7" s="41" t="s">
        <v>785</v>
      </c>
      <c r="B7">
        <f>COUNTIF(Etablissements!E:E,Villes!A7)</f>
        <v>1</v>
      </c>
    </row>
    <row r="8" spans="1:2" x14ac:dyDescent="0.5">
      <c r="A8" s="41" t="s">
        <v>2615</v>
      </c>
      <c r="B8">
        <f>COUNTIF(Etablissements!E:E,Villes!A8)</f>
        <v>1</v>
      </c>
    </row>
    <row r="9" spans="1:2" x14ac:dyDescent="0.5">
      <c r="A9" s="41" t="s">
        <v>757</v>
      </c>
      <c r="B9">
        <f>COUNTIF(Etablissements!E:E,Villes!A9)</f>
        <v>1</v>
      </c>
    </row>
    <row r="10" spans="1:2" x14ac:dyDescent="0.5">
      <c r="A10" s="41" t="s">
        <v>1629</v>
      </c>
      <c r="B10">
        <f>COUNTIF(Etablissements!E:E,Villes!A10)</f>
        <v>1</v>
      </c>
    </row>
    <row r="11" spans="1:2" x14ac:dyDescent="0.5">
      <c r="A11" s="41" t="s">
        <v>230</v>
      </c>
      <c r="B11">
        <f>COUNTIF(Etablissements!E:E,Villes!A11)</f>
        <v>3</v>
      </c>
    </row>
    <row r="12" spans="1:2" x14ac:dyDescent="0.5">
      <c r="A12" s="41" t="s">
        <v>1147</v>
      </c>
      <c r="B12">
        <f>COUNTIF(Etablissements!E:E,Villes!A12)</f>
        <v>1</v>
      </c>
    </row>
    <row r="13" spans="1:2" x14ac:dyDescent="0.5">
      <c r="A13" s="41" t="s">
        <v>241</v>
      </c>
      <c r="B13">
        <f>COUNTIF(Etablissements!E:E,Villes!A13)</f>
        <v>2</v>
      </c>
    </row>
    <row r="14" spans="1:2" x14ac:dyDescent="0.5">
      <c r="A14" s="41" t="s">
        <v>2616</v>
      </c>
      <c r="B14">
        <f>COUNTIF(Etablissements!E:E,Villes!A14)</f>
        <v>8</v>
      </c>
    </row>
    <row r="15" spans="1:2" x14ac:dyDescent="0.5">
      <c r="A15" s="41" t="s">
        <v>2614</v>
      </c>
      <c r="B15">
        <f>COUNTIF(Etablissements!E:E,Villes!A15)</f>
        <v>2</v>
      </c>
    </row>
    <row r="16" spans="1:2" x14ac:dyDescent="0.5">
      <c r="A16" s="41" t="s">
        <v>171</v>
      </c>
      <c r="B16">
        <f>COUNTIF(Etablissements!E:E,Villes!A16)</f>
        <v>1</v>
      </c>
    </row>
    <row r="17" spans="1:2" x14ac:dyDescent="0.5">
      <c r="A17" s="41" t="s">
        <v>595</v>
      </c>
      <c r="B17">
        <f>COUNTIF(Etablissements!E:E,Villes!A17)</f>
        <v>1</v>
      </c>
    </row>
    <row r="18" spans="1:2" x14ac:dyDescent="0.5">
      <c r="A18" s="41" t="s">
        <v>503</v>
      </c>
      <c r="B18">
        <f>COUNTIF(Etablissements!E:E,Villes!A18)</f>
        <v>1</v>
      </c>
    </row>
    <row r="19" spans="1:2" x14ac:dyDescent="0.5">
      <c r="A19" s="41" t="s">
        <v>2613</v>
      </c>
      <c r="B19">
        <f>COUNTIF(Etablissements!E:E,Villes!A19)</f>
        <v>12</v>
      </c>
    </row>
    <row r="20" spans="1:2" x14ac:dyDescent="0.5">
      <c r="A20" s="41" t="s">
        <v>567</v>
      </c>
      <c r="B20">
        <f>COUNTIF(Etablissements!E:E,Villes!A20)</f>
        <v>1</v>
      </c>
    </row>
    <row r="21" spans="1:2" x14ac:dyDescent="0.5">
      <c r="A21" s="41" t="s">
        <v>2617</v>
      </c>
      <c r="B21">
        <f>COUNTIF(Etablissements!E:E,Villes!A21)</f>
        <v>1</v>
      </c>
    </row>
    <row r="22" spans="1:2" x14ac:dyDescent="0.5">
      <c r="A22" s="41" t="s">
        <v>255</v>
      </c>
      <c r="B22">
        <f>COUNTIF(Etablissements!E:E,Villes!A22)</f>
        <v>1</v>
      </c>
    </row>
    <row r="23" spans="1:2" x14ac:dyDescent="0.5">
      <c r="A23" s="41" t="s">
        <v>173</v>
      </c>
      <c r="B23">
        <f>COUNTIF(Etablissements!E:E,Villes!A23)</f>
        <v>16</v>
      </c>
    </row>
    <row r="24" spans="1:2" x14ac:dyDescent="0.5">
      <c r="A24" s="41" t="s">
        <v>509</v>
      </c>
      <c r="B24">
        <f>COUNTIF(Etablissements!E:E,Villes!A24)</f>
        <v>1</v>
      </c>
    </row>
    <row r="25" spans="1:2" x14ac:dyDescent="0.5">
      <c r="A25" s="41" t="s">
        <v>341</v>
      </c>
      <c r="B25">
        <f>COUNTIF(Etablissements!E:E,Villes!A25)</f>
        <v>1</v>
      </c>
    </row>
    <row r="26" spans="1:2" x14ac:dyDescent="0.5">
      <c r="A26" s="41" t="s">
        <v>2618</v>
      </c>
      <c r="B26">
        <f>COUNTIF(Etablissements!E:E,Villes!A26)</f>
        <v>1</v>
      </c>
    </row>
    <row r="27" spans="1:2" x14ac:dyDescent="0.5">
      <c r="A27" s="41" t="s">
        <v>396</v>
      </c>
      <c r="B27">
        <f>COUNTIF(Etablissements!E:E,Villes!A27)</f>
        <v>2</v>
      </c>
    </row>
    <row r="28" spans="1:2" x14ac:dyDescent="0.5">
      <c r="A28" s="41" t="s">
        <v>1077</v>
      </c>
      <c r="B28">
        <f>COUNTIF(Etablissements!E:E,Villes!A28)</f>
        <v>1</v>
      </c>
    </row>
    <row r="29" spans="1:2" x14ac:dyDescent="0.5">
      <c r="A29" s="41" t="s">
        <v>172</v>
      </c>
      <c r="B29">
        <f>COUNTIF(Etablissements!E:E,Villes!A29)</f>
        <v>1</v>
      </c>
    </row>
  </sheetData>
  <sortState xmlns:xlrd2="http://schemas.microsoft.com/office/spreadsheetml/2017/richdata2" ref="A2:A69">
    <sortCondition ref="A1:A69"/>
  </sortState>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59"/>
  <sheetViews>
    <sheetView workbookViewId="0"/>
  </sheetViews>
  <sheetFormatPr baseColWidth="10" defaultRowHeight="15.75" x14ac:dyDescent="0.5"/>
  <cols>
    <col min="1" max="1" width="77" customWidth="1"/>
    <col min="5" max="5" width="10.6875" customWidth="1"/>
    <col min="6" max="6" width="25.5625" customWidth="1"/>
  </cols>
  <sheetData>
    <row r="1" spans="1:2" x14ac:dyDescent="0.5">
      <c r="A1" s="20" t="s">
        <v>1345</v>
      </c>
      <c r="B1" t="s">
        <v>2620</v>
      </c>
    </row>
    <row r="2" spans="1:2" x14ac:dyDescent="0.5">
      <c r="A2" s="20" t="s">
        <v>654</v>
      </c>
      <c r="B2">
        <f>COUNTIF('Projets Phase 1'!O:Z,Partenaires!A2)</f>
        <v>1</v>
      </c>
    </row>
    <row r="3" spans="1:2" x14ac:dyDescent="0.5">
      <c r="A3" s="20" t="s">
        <v>912</v>
      </c>
      <c r="B3">
        <f>COUNTIF('Projets Phase 1'!O:Z,Partenaires!A3)</f>
        <v>1</v>
      </c>
    </row>
    <row r="4" spans="1:2" x14ac:dyDescent="0.5">
      <c r="A4" s="20" t="s">
        <v>622</v>
      </c>
      <c r="B4">
        <f>COUNTIF('Projets Phase 1'!O:Z,Partenaires!A4)</f>
        <v>1</v>
      </c>
    </row>
    <row r="5" spans="1:2" x14ac:dyDescent="0.5">
      <c r="A5" s="20" t="s">
        <v>315</v>
      </c>
      <c r="B5">
        <f>COUNTIF('Projets Phase 1'!O:Z,Partenaires!A5)</f>
        <v>2</v>
      </c>
    </row>
    <row r="6" spans="1:2" x14ac:dyDescent="0.5">
      <c r="A6" s="20" t="s">
        <v>280</v>
      </c>
      <c r="B6">
        <f>COUNTIF('Projets Phase 1'!O:Z,Partenaires!A6)</f>
        <v>1</v>
      </c>
    </row>
    <row r="7" spans="1:2" x14ac:dyDescent="0.5">
      <c r="A7" s="20" t="s">
        <v>918</v>
      </c>
      <c r="B7">
        <f>COUNTIF('Projets Phase 1'!O:Z,Partenaires!A7)</f>
        <v>1</v>
      </c>
    </row>
    <row r="8" spans="1:2" x14ac:dyDescent="0.5">
      <c r="A8" s="20" t="s">
        <v>1232</v>
      </c>
      <c r="B8">
        <f>COUNTIF('Projets Phase 1'!O:Z,Partenaires!A8)</f>
        <v>1</v>
      </c>
    </row>
    <row r="9" spans="1:2" x14ac:dyDescent="0.5">
      <c r="A9" s="20" t="s">
        <v>552</v>
      </c>
      <c r="B9">
        <f>COUNTIF('Projets Phase 1'!O:Z,Partenaires!A9)</f>
        <v>1</v>
      </c>
    </row>
    <row r="10" spans="1:2" x14ac:dyDescent="0.5">
      <c r="A10" s="20" t="s">
        <v>211</v>
      </c>
      <c r="B10">
        <f>COUNTIF('Projets Phase 1'!O:Z,Partenaires!A10)</f>
        <v>1</v>
      </c>
    </row>
    <row r="11" spans="1:2" x14ac:dyDescent="0.5">
      <c r="A11" s="20" t="s">
        <v>608</v>
      </c>
      <c r="B11">
        <f>COUNTIF('Projets Phase 1'!O:Z,Partenaires!A11)</f>
        <v>1</v>
      </c>
    </row>
    <row r="12" spans="1:2" x14ac:dyDescent="0.5">
      <c r="A12" s="20" t="s">
        <v>916</v>
      </c>
      <c r="B12">
        <f>COUNTIF('Projets Phase 1'!O:Z,Partenaires!A12)</f>
        <v>1</v>
      </c>
    </row>
    <row r="13" spans="1:2" x14ac:dyDescent="0.5">
      <c r="A13" s="20" t="s">
        <v>1231</v>
      </c>
      <c r="B13">
        <f>COUNTIF('Projets Phase 1'!O:Z,Partenaires!A13)</f>
        <v>1</v>
      </c>
    </row>
    <row r="14" spans="1:2" x14ac:dyDescent="0.5">
      <c r="A14" s="20" t="s">
        <v>1083</v>
      </c>
      <c r="B14">
        <f>COUNTIF('Projets Phase 1'!O:Z,Partenaires!A14)</f>
        <v>1</v>
      </c>
    </row>
    <row r="15" spans="1:2" x14ac:dyDescent="0.5">
      <c r="A15" s="20" t="s">
        <v>1216</v>
      </c>
      <c r="B15">
        <f>COUNTIF('Projets Phase 1'!O:Z,Partenaires!A15)</f>
        <v>1</v>
      </c>
    </row>
    <row r="16" spans="1:2" x14ac:dyDescent="0.5">
      <c r="A16" s="20" t="s">
        <v>319</v>
      </c>
      <c r="B16">
        <f>COUNTIF('Projets Phase 1'!O:Z,Partenaires!A16)</f>
        <v>1</v>
      </c>
    </row>
    <row r="17" spans="1:2" x14ac:dyDescent="0.5">
      <c r="A17" s="20" t="s">
        <v>1069</v>
      </c>
      <c r="B17">
        <f>COUNTIF('Projets Phase 1'!O:Z,Partenaires!A17)</f>
        <v>1</v>
      </c>
    </row>
    <row r="18" spans="1:2" x14ac:dyDescent="0.5">
      <c r="A18" s="20" t="s">
        <v>935</v>
      </c>
      <c r="B18">
        <f>COUNTIF('Projets Phase 1'!O:Z,Partenaires!A18)</f>
        <v>1</v>
      </c>
    </row>
    <row r="19" spans="1:2" x14ac:dyDescent="0.5">
      <c r="A19" s="20" t="s">
        <v>316</v>
      </c>
      <c r="B19">
        <f>COUNTIF('Projets Phase 1'!O:Z,Partenaires!A19)</f>
        <v>1</v>
      </c>
    </row>
    <row r="20" spans="1:2" x14ac:dyDescent="0.5">
      <c r="A20" s="20" t="s">
        <v>1233</v>
      </c>
      <c r="B20">
        <f>COUNTIF('Projets Phase 1'!O:Z,Partenaires!A20)</f>
        <v>1</v>
      </c>
    </row>
    <row r="21" spans="1:2" x14ac:dyDescent="0.5">
      <c r="A21" s="20" t="s">
        <v>215</v>
      </c>
      <c r="B21">
        <f>COUNTIF('Projets Phase 1'!O:Z,Partenaires!A21)</f>
        <v>1</v>
      </c>
    </row>
    <row r="22" spans="1:2" x14ac:dyDescent="0.5">
      <c r="A22" s="20" t="s">
        <v>205</v>
      </c>
      <c r="B22">
        <f>COUNTIF('Projets Phase 1'!O:Z,Partenaires!A22)</f>
        <v>1</v>
      </c>
    </row>
    <row r="23" spans="1:2" x14ac:dyDescent="0.5">
      <c r="A23" s="20" t="s">
        <v>913</v>
      </c>
      <c r="B23">
        <f>COUNTIF('Projets Phase 1'!O:Z,Partenaires!A23)</f>
        <v>1</v>
      </c>
    </row>
    <row r="24" spans="1:2" x14ac:dyDescent="0.5">
      <c r="A24" s="20" t="s">
        <v>914</v>
      </c>
      <c r="B24">
        <f>COUNTIF('Projets Phase 1'!O:Z,Partenaires!A24)</f>
        <v>1</v>
      </c>
    </row>
    <row r="25" spans="1:2" x14ac:dyDescent="0.5">
      <c r="A25" s="20" t="s">
        <v>1248</v>
      </c>
      <c r="B25">
        <f>COUNTIF('Projets Phase 1'!O:Z,Partenaires!A25)</f>
        <v>1</v>
      </c>
    </row>
    <row r="26" spans="1:2" x14ac:dyDescent="0.5">
      <c r="A26" s="46" t="s">
        <v>318</v>
      </c>
      <c r="B26">
        <f>COUNTIF('Projets Phase 1'!O:Z,Partenaires!A26)</f>
        <v>1</v>
      </c>
    </row>
    <row r="27" spans="1:2" x14ac:dyDescent="0.5">
      <c r="A27" s="20" t="s">
        <v>465</v>
      </c>
      <c r="B27">
        <f>COUNTIF('Projets Phase 1'!O:Z,Partenaires!A27)</f>
        <v>2</v>
      </c>
    </row>
    <row r="28" spans="1:2" x14ac:dyDescent="0.5">
      <c r="A28" s="20" t="s">
        <v>936</v>
      </c>
      <c r="B28">
        <f>COUNTIF('Projets Phase 1'!O:Z,Partenaires!A28)</f>
        <v>1</v>
      </c>
    </row>
    <row r="29" spans="1:2" x14ac:dyDescent="0.5">
      <c r="A29" s="20" t="s">
        <v>621</v>
      </c>
      <c r="B29">
        <f>COUNTIF('Projets Phase 1'!O:Z,Partenaires!A29)</f>
        <v>1</v>
      </c>
    </row>
    <row r="30" spans="1:2" x14ac:dyDescent="0.5">
      <c r="A30" s="20" t="s">
        <v>151</v>
      </c>
      <c r="B30">
        <f>COUNTIF('Projets Phase 1'!O:Z,Partenaires!A30)</f>
        <v>1</v>
      </c>
    </row>
    <row r="31" spans="1:2" x14ac:dyDescent="0.5">
      <c r="A31" s="20" t="s">
        <v>897</v>
      </c>
      <c r="B31">
        <f>COUNTIF('Projets Phase 1'!O:Z,Partenaires!A31)</f>
        <v>1</v>
      </c>
    </row>
    <row r="32" spans="1:2" x14ac:dyDescent="0.5">
      <c r="A32" s="20" t="s">
        <v>212</v>
      </c>
      <c r="B32">
        <f>COUNTIF('Projets Phase 1'!O:Z,Partenaires!A32)</f>
        <v>1</v>
      </c>
    </row>
    <row r="33" spans="1:2" x14ac:dyDescent="0.5">
      <c r="A33" s="20" t="s">
        <v>964</v>
      </c>
      <c r="B33">
        <f>COUNTIF('Projets Phase 1'!O:Z,Partenaires!A33)</f>
        <v>1</v>
      </c>
    </row>
    <row r="34" spans="1:2" x14ac:dyDescent="0.5">
      <c r="A34" s="20" t="s">
        <v>323</v>
      </c>
      <c r="B34">
        <f>COUNTIF('Projets Phase 1'!O:Z,Partenaires!A34)</f>
        <v>1</v>
      </c>
    </row>
    <row r="35" spans="1:2" x14ac:dyDescent="0.5">
      <c r="A35" s="20" t="s">
        <v>722</v>
      </c>
      <c r="B35">
        <f>COUNTIF('Projets Phase 1'!O:Z,Partenaires!A35)</f>
        <v>1</v>
      </c>
    </row>
    <row r="36" spans="1:2" x14ac:dyDescent="0.5">
      <c r="A36" s="20" t="s">
        <v>1118</v>
      </c>
      <c r="B36">
        <f>COUNTIF('Projets Phase 1'!O:Z,Partenaires!A36)</f>
        <v>1</v>
      </c>
    </row>
    <row r="37" spans="1:2" x14ac:dyDescent="0.5">
      <c r="A37" s="20" t="s">
        <v>206</v>
      </c>
      <c r="B37">
        <f>COUNTIF('Projets Phase 1'!O:Z,Partenaires!A37)</f>
        <v>1</v>
      </c>
    </row>
    <row r="38" spans="1:2" x14ac:dyDescent="0.5">
      <c r="A38" s="20" t="s">
        <v>386</v>
      </c>
      <c r="B38">
        <f>COUNTIF('Projets Phase 1'!O:Z,Partenaires!A38)</f>
        <v>1</v>
      </c>
    </row>
    <row r="39" spans="1:2" x14ac:dyDescent="0.5">
      <c r="A39" s="20" t="s">
        <v>492</v>
      </c>
      <c r="B39">
        <f>COUNTIF('Projets Phase 1'!O:Z,Partenaires!A39)</f>
        <v>1</v>
      </c>
    </row>
    <row r="40" spans="1:2" x14ac:dyDescent="0.5">
      <c r="A40" s="20" t="s">
        <v>962</v>
      </c>
      <c r="B40">
        <f>COUNTIF('Projets Phase 1'!O:Z,Partenaires!A40)</f>
        <v>1</v>
      </c>
    </row>
    <row r="41" spans="1:2" x14ac:dyDescent="0.5">
      <c r="A41" s="20" t="s">
        <v>1105</v>
      </c>
      <c r="B41">
        <f>COUNTIF('Projets Phase 1'!O:Z,Partenaires!A41)</f>
        <v>1</v>
      </c>
    </row>
    <row r="42" spans="1:2" x14ac:dyDescent="0.5">
      <c r="A42" s="20" t="s">
        <v>282</v>
      </c>
      <c r="B42">
        <f>COUNTIF('Projets Phase 1'!O:Z,Partenaires!A42)</f>
        <v>1</v>
      </c>
    </row>
    <row r="43" spans="1:2" x14ac:dyDescent="0.5">
      <c r="A43" s="20" t="s">
        <v>655</v>
      </c>
      <c r="B43">
        <f>COUNTIF('Projets Phase 1'!O:Z,Partenaires!A43)</f>
        <v>1</v>
      </c>
    </row>
    <row r="44" spans="1:2" x14ac:dyDescent="0.5">
      <c r="A44" s="20" t="s">
        <v>249</v>
      </c>
      <c r="B44">
        <f>COUNTIF('Projets Phase 1'!O:Z,Partenaires!A44)</f>
        <v>1</v>
      </c>
    </row>
    <row r="45" spans="1:2" x14ac:dyDescent="0.5">
      <c r="A45" s="20" t="s">
        <v>363</v>
      </c>
      <c r="B45">
        <f>COUNTIF('Projets Phase 1'!O:Z,Partenaires!A45)</f>
        <v>1</v>
      </c>
    </row>
    <row r="46" spans="1:2" x14ac:dyDescent="0.5">
      <c r="A46" s="20" t="s">
        <v>239</v>
      </c>
      <c r="B46">
        <f>COUNTIF('Projets Phase 1'!O:Z,Partenaires!A46)</f>
        <v>1</v>
      </c>
    </row>
    <row r="47" spans="1:2" x14ac:dyDescent="0.5">
      <c r="A47" s="20" t="s">
        <v>1070</v>
      </c>
      <c r="B47">
        <f>COUNTIF('Projets Phase 1'!O:Z,Partenaires!A47)</f>
        <v>1</v>
      </c>
    </row>
    <row r="48" spans="1:2" x14ac:dyDescent="0.5">
      <c r="A48" s="20" t="s">
        <v>1036</v>
      </c>
      <c r="B48">
        <f>COUNTIF('Projets Phase 1'!O:Z,Partenaires!A48)</f>
        <v>1</v>
      </c>
    </row>
    <row r="49" spans="1:2" x14ac:dyDescent="0.5">
      <c r="A49" s="20" t="s">
        <v>1273</v>
      </c>
      <c r="B49">
        <f>COUNTIF('Projets Phase 1'!O:Z,Partenaires!A49)</f>
        <v>1</v>
      </c>
    </row>
    <row r="50" spans="1:2" x14ac:dyDescent="0.5">
      <c r="A50" s="20" t="s">
        <v>1215</v>
      </c>
      <c r="B50">
        <f>COUNTIF('Projets Phase 1'!O:Z,Partenaires!A50)</f>
        <v>1</v>
      </c>
    </row>
    <row r="51" spans="1:2" x14ac:dyDescent="0.5">
      <c r="A51" s="20" t="s">
        <v>320</v>
      </c>
      <c r="B51">
        <f>COUNTIF('Projets Phase 1'!O:Z,Partenaires!A51)</f>
        <v>1</v>
      </c>
    </row>
    <row r="52" spans="1:2" x14ac:dyDescent="0.5">
      <c r="A52" s="20" t="s">
        <v>723</v>
      </c>
      <c r="B52">
        <f>COUNTIF('Projets Phase 1'!O:Z,Partenaires!A52)</f>
        <v>1</v>
      </c>
    </row>
    <row r="53" spans="1:2" x14ac:dyDescent="0.5">
      <c r="A53" s="20" t="s">
        <v>609</v>
      </c>
      <c r="B53">
        <f>COUNTIF('Projets Phase 1'!O:Z,Partenaires!A53)</f>
        <v>1</v>
      </c>
    </row>
    <row r="54" spans="1:2" x14ac:dyDescent="0.5">
      <c r="A54" s="20" t="s">
        <v>550</v>
      </c>
      <c r="B54">
        <f>COUNTIF('Projets Phase 1'!O:Z,Partenaires!A54)</f>
        <v>1</v>
      </c>
    </row>
    <row r="55" spans="1:2" x14ac:dyDescent="0.5">
      <c r="A55" s="20" t="s">
        <v>1033</v>
      </c>
      <c r="B55">
        <f>COUNTIF('Projets Phase 1'!O:Z,Partenaires!A55)</f>
        <v>1</v>
      </c>
    </row>
    <row r="56" spans="1:2" x14ac:dyDescent="0.5">
      <c r="A56" s="20" t="s">
        <v>1211</v>
      </c>
      <c r="B56">
        <f>COUNTIF('Projets Phase 1'!O:Z,Partenaires!A56)</f>
        <v>1</v>
      </c>
    </row>
    <row r="57" spans="1:2" x14ac:dyDescent="0.5">
      <c r="A57" s="20" t="s">
        <v>208</v>
      </c>
      <c r="B57">
        <f>COUNTIF('Projets Phase 1'!O:Z,Partenaires!A57)</f>
        <v>1</v>
      </c>
    </row>
    <row r="58" spans="1:2" x14ac:dyDescent="0.5">
      <c r="A58" s="20" t="s">
        <v>1071</v>
      </c>
      <c r="B58">
        <f>COUNTIF('Projets Phase 1'!O:Z,Partenaires!A58)</f>
        <v>1</v>
      </c>
    </row>
    <row r="59" spans="1:2" x14ac:dyDescent="0.5">
      <c r="A59" s="20" t="s">
        <v>549</v>
      </c>
      <c r="B59">
        <f>COUNTIF('Projets Phase 1'!O:Z,Partenaires!A59)</f>
        <v>1</v>
      </c>
    </row>
    <row r="60" spans="1:2" x14ac:dyDescent="0.5">
      <c r="A60" s="20" t="s">
        <v>207</v>
      </c>
      <c r="B60">
        <f>COUNTIF('Projets Phase 1'!O:Z,Partenaires!A60)</f>
        <v>6</v>
      </c>
    </row>
    <row r="61" spans="1:2" x14ac:dyDescent="0.5">
      <c r="A61" s="20" t="s">
        <v>855</v>
      </c>
      <c r="B61">
        <f>COUNTIF('Projets Phase 1'!O:Z,Partenaires!A61)</f>
        <v>1</v>
      </c>
    </row>
    <row r="62" spans="1:2" x14ac:dyDescent="0.5">
      <c r="A62" s="20" t="s">
        <v>1285</v>
      </c>
      <c r="B62">
        <f>COUNTIF('Projets Phase 1'!O:Z,Partenaires!A62)</f>
        <v>1</v>
      </c>
    </row>
    <row r="63" spans="1:2" x14ac:dyDescent="0.5">
      <c r="A63" s="20" t="s">
        <v>1246</v>
      </c>
      <c r="B63">
        <f>COUNTIF('Projets Phase 1'!O:Z,Partenaires!A63)</f>
        <v>1</v>
      </c>
    </row>
    <row r="64" spans="1:2" x14ac:dyDescent="0.5">
      <c r="A64" s="20" t="s">
        <v>322</v>
      </c>
      <c r="B64">
        <f>COUNTIF('Projets Phase 1'!O:Z,Partenaires!A64)</f>
        <v>1</v>
      </c>
    </row>
    <row r="65" spans="1:2" x14ac:dyDescent="0.5">
      <c r="A65" s="20" t="s">
        <v>1212</v>
      </c>
      <c r="B65">
        <f>COUNTIF('Projets Phase 1'!O:Z,Partenaires!A65)</f>
        <v>1</v>
      </c>
    </row>
    <row r="66" spans="1:2" x14ac:dyDescent="0.5">
      <c r="A66" s="20" t="s">
        <v>741</v>
      </c>
      <c r="B66">
        <f>COUNTIF('Projets Phase 1'!O:Z,Partenaires!A66)</f>
        <v>1</v>
      </c>
    </row>
    <row r="67" spans="1:2" x14ac:dyDescent="0.5">
      <c r="A67" s="20" t="s">
        <v>1247</v>
      </c>
      <c r="B67">
        <f>COUNTIF('Projets Phase 1'!O:Z,Partenaires!A67)</f>
        <v>1</v>
      </c>
    </row>
    <row r="68" spans="1:2" x14ac:dyDescent="0.5">
      <c r="A68" s="20" t="s">
        <v>385</v>
      </c>
      <c r="B68">
        <f>COUNTIF('Projets Phase 1'!O:Z,Partenaires!A68)</f>
        <v>1</v>
      </c>
    </row>
    <row r="69" spans="1:2" x14ac:dyDescent="0.5">
      <c r="A69" s="20" t="s">
        <v>238</v>
      </c>
      <c r="B69">
        <f>COUNTIF('Projets Phase 1'!O:Z,Partenaires!A69)</f>
        <v>2</v>
      </c>
    </row>
    <row r="70" spans="1:2" x14ac:dyDescent="0.5">
      <c r="A70" s="20" t="s">
        <v>277</v>
      </c>
      <c r="B70">
        <f>COUNTIF('Projets Phase 1'!O:Z,Partenaires!A70)</f>
        <v>3</v>
      </c>
    </row>
    <row r="71" spans="1:2" x14ac:dyDescent="0.5">
      <c r="A71" s="20" t="s">
        <v>856</v>
      </c>
      <c r="B71">
        <f>COUNTIF('Projets Phase 1'!O:Z,Partenaires!A71)</f>
        <v>1</v>
      </c>
    </row>
    <row r="72" spans="1:2" x14ac:dyDescent="0.5">
      <c r="A72" s="20" t="s">
        <v>1171</v>
      </c>
      <c r="B72">
        <f>COUNTIF('Projets Phase 1'!O:Z,Partenaires!A72)</f>
        <v>1</v>
      </c>
    </row>
    <row r="73" spans="1:2" x14ac:dyDescent="0.5">
      <c r="A73" s="20" t="s">
        <v>547</v>
      </c>
      <c r="B73">
        <f>COUNTIF('Projets Phase 1'!O:Z,Partenaires!A73)</f>
        <v>1</v>
      </c>
    </row>
    <row r="74" spans="1:2" x14ac:dyDescent="0.5">
      <c r="A74" s="20" t="s">
        <v>281</v>
      </c>
      <c r="B74">
        <f>COUNTIF('Projets Phase 1'!O:Z,Partenaires!A74)</f>
        <v>1</v>
      </c>
    </row>
    <row r="75" spans="1:2" x14ac:dyDescent="0.5">
      <c r="A75" s="20" t="s">
        <v>1213</v>
      </c>
      <c r="B75">
        <f>COUNTIF('Projets Phase 1'!O:Z,Partenaires!A75)</f>
        <v>1</v>
      </c>
    </row>
    <row r="76" spans="1:2" x14ac:dyDescent="0.5">
      <c r="A76" s="20" t="s">
        <v>532</v>
      </c>
      <c r="B76">
        <f>COUNTIF('Projets Phase 1'!O:Z,Partenaires!A76)</f>
        <v>1</v>
      </c>
    </row>
    <row r="77" spans="1:2" x14ac:dyDescent="0.5">
      <c r="A77" s="20" t="s">
        <v>1230</v>
      </c>
      <c r="B77">
        <f>COUNTIF('Projets Phase 1'!O:Z,Partenaires!A77)</f>
        <v>1</v>
      </c>
    </row>
    <row r="78" spans="1:2" x14ac:dyDescent="0.5">
      <c r="A78" s="20" t="s">
        <v>214</v>
      </c>
      <c r="B78">
        <f>COUNTIF('Projets Phase 1'!O:Z,Partenaires!A78)</f>
        <v>1</v>
      </c>
    </row>
    <row r="79" spans="1:2" x14ac:dyDescent="0.5">
      <c r="A79" s="20" t="s">
        <v>237</v>
      </c>
      <c r="B79">
        <f>COUNTIF('Projets Phase 1'!O:Z,Partenaires!A79)</f>
        <v>1</v>
      </c>
    </row>
    <row r="80" spans="1:2" x14ac:dyDescent="0.5">
      <c r="A80" s="20" t="s">
        <v>279</v>
      </c>
      <c r="B80">
        <f>COUNTIF('Projets Phase 1'!O:Z,Partenaires!A80)</f>
        <v>1</v>
      </c>
    </row>
    <row r="81" spans="1:2" x14ac:dyDescent="0.5">
      <c r="A81" s="20" t="s">
        <v>466</v>
      </c>
      <c r="B81">
        <f>COUNTIF('Projets Phase 1'!O:Z,Partenaires!A81)</f>
        <v>1</v>
      </c>
    </row>
    <row r="82" spans="1:2" x14ac:dyDescent="0.5">
      <c r="A82" s="20" t="s">
        <v>774</v>
      </c>
      <c r="B82">
        <f>COUNTIF('Projets Phase 1'!O:Z,Partenaires!A82)</f>
        <v>1</v>
      </c>
    </row>
    <row r="83" spans="1:2" x14ac:dyDescent="0.5">
      <c r="A83" s="20" t="s">
        <v>1214</v>
      </c>
      <c r="B83">
        <f>COUNTIF('Projets Phase 1'!O:Z,Partenaires!A83)</f>
        <v>1</v>
      </c>
    </row>
    <row r="84" spans="1:2" x14ac:dyDescent="0.5">
      <c r="A84" s="20" t="s">
        <v>468</v>
      </c>
      <c r="B84">
        <f>COUNTIF('Projets Phase 1'!O:Z,Partenaires!A84)</f>
        <v>1</v>
      </c>
    </row>
    <row r="85" spans="1:2" x14ac:dyDescent="0.5">
      <c r="A85" s="20" t="s">
        <v>1120</v>
      </c>
      <c r="B85">
        <f>COUNTIF('Projets Phase 1'!O:Z,Partenaires!A85)</f>
        <v>1</v>
      </c>
    </row>
    <row r="86" spans="1:2" x14ac:dyDescent="0.5">
      <c r="A86" s="20" t="s">
        <v>965</v>
      </c>
      <c r="B86">
        <f>COUNTIF('Projets Phase 1'!O:Z,Partenaires!A86)</f>
        <v>1</v>
      </c>
    </row>
    <row r="87" spans="1:2" x14ac:dyDescent="0.5">
      <c r="A87" s="20" t="s">
        <v>150</v>
      </c>
      <c r="B87">
        <f>COUNTIF('Projets Phase 1'!O:Z,Partenaires!A87)</f>
        <v>1</v>
      </c>
    </row>
    <row r="88" spans="1:2" x14ac:dyDescent="0.5">
      <c r="A88" s="20" t="s">
        <v>276</v>
      </c>
      <c r="B88">
        <f>COUNTIF('Projets Phase 1'!O:Z,Partenaires!A88)</f>
        <v>1</v>
      </c>
    </row>
    <row r="89" spans="1:2" x14ac:dyDescent="0.5">
      <c r="A89" s="20" t="s">
        <v>610</v>
      </c>
      <c r="B89">
        <f>COUNTIF('Projets Phase 1'!O:Z,Partenaires!A89)</f>
        <v>1</v>
      </c>
    </row>
    <row r="90" spans="1:2" x14ac:dyDescent="0.5">
      <c r="A90" s="20" t="s">
        <v>1286</v>
      </c>
      <c r="B90">
        <f>COUNTIF('Projets Phase 1'!O:Z,Partenaires!A90)</f>
        <v>1</v>
      </c>
    </row>
    <row r="91" spans="1:2" x14ac:dyDescent="0.5">
      <c r="A91" s="20" t="s">
        <v>963</v>
      </c>
      <c r="B91">
        <f>COUNTIF('Projets Phase 1'!O:Z,Partenaires!A91)</f>
        <v>1</v>
      </c>
    </row>
    <row r="92" spans="1:2" x14ac:dyDescent="0.5">
      <c r="A92" s="20" t="s">
        <v>1037</v>
      </c>
      <c r="B92">
        <f>COUNTIF('Projets Phase 1'!O:Z,Partenaires!A92)</f>
        <v>1</v>
      </c>
    </row>
    <row r="93" spans="1:2" x14ac:dyDescent="0.5">
      <c r="A93" s="20" t="s">
        <v>812</v>
      </c>
      <c r="B93">
        <f>COUNTIF('Projets Phase 1'!O:Z,Partenaires!A93)</f>
        <v>1</v>
      </c>
    </row>
    <row r="94" spans="1:2" x14ac:dyDescent="0.5">
      <c r="A94" s="20" t="s">
        <v>555</v>
      </c>
      <c r="B94">
        <f>COUNTIF('Projets Phase 1'!O:Z,Partenaires!A94)</f>
        <v>1</v>
      </c>
    </row>
    <row r="95" spans="1:2" x14ac:dyDescent="0.5">
      <c r="A95" s="20" t="s">
        <v>762</v>
      </c>
      <c r="B95">
        <f>COUNTIF('Projets Phase 1'!O:Z,Partenaires!A95)</f>
        <v>1</v>
      </c>
    </row>
    <row r="96" spans="1:2" x14ac:dyDescent="0.5">
      <c r="A96" s="20" t="s">
        <v>229</v>
      </c>
      <c r="B96">
        <f>COUNTIF('Projets Phase 1'!O:Z,Partenaires!A96)</f>
        <v>1</v>
      </c>
    </row>
    <row r="97" spans="1:2" x14ac:dyDescent="0.5">
      <c r="A97" s="20" t="s">
        <v>284</v>
      </c>
      <c r="B97">
        <f>COUNTIF('Projets Phase 1'!O:Z,Partenaires!A97)</f>
        <v>1</v>
      </c>
    </row>
    <row r="98" spans="1:2" x14ac:dyDescent="0.5">
      <c r="A98" s="20" t="s">
        <v>724</v>
      </c>
      <c r="B98">
        <f>COUNTIF('Projets Phase 1'!O:Z,Partenaires!A98)</f>
        <v>1</v>
      </c>
    </row>
    <row r="99" spans="1:2" x14ac:dyDescent="0.5">
      <c r="A99" s="20" t="s">
        <v>966</v>
      </c>
      <c r="B99">
        <f>COUNTIF('Projets Phase 1'!O:Z,Partenaires!A99)</f>
        <v>1</v>
      </c>
    </row>
    <row r="100" spans="1:2" x14ac:dyDescent="0.5">
      <c r="A100" s="20" t="s">
        <v>611</v>
      </c>
      <c r="B100">
        <f>COUNTIF('Projets Phase 1'!O:Z,Partenaires!A100)</f>
        <v>1</v>
      </c>
    </row>
    <row r="101" spans="1:2" x14ac:dyDescent="0.5">
      <c r="A101" s="20" t="s">
        <v>775</v>
      </c>
      <c r="B101">
        <f>COUNTIF('Projets Phase 1'!O:Z,Partenaires!A101)</f>
        <v>4</v>
      </c>
    </row>
    <row r="102" spans="1:2" x14ac:dyDescent="0.5">
      <c r="A102" s="20" t="s">
        <v>915</v>
      </c>
      <c r="B102">
        <f>COUNTIF('Projets Phase 1'!O:Z,Partenaires!A102)</f>
        <v>2</v>
      </c>
    </row>
    <row r="103" spans="1:2" x14ac:dyDescent="0.5">
      <c r="A103" s="20" t="s">
        <v>548</v>
      </c>
      <c r="B103">
        <f>COUNTIF('Projets Phase 1'!O:Z,Partenaires!A103)</f>
        <v>1</v>
      </c>
    </row>
    <row r="104" spans="1:2" x14ac:dyDescent="0.5">
      <c r="A104" s="20" t="s">
        <v>283</v>
      </c>
      <c r="B104">
        <f>COUNTIF('Projets Phase 1'!O:Z,Partenaires!A104)</f>
        <v>1</v>
      </c>
    </row>
    <row r="105" spans="1:2" x14ac:dyDescent="0.5">
      <c r="A105" s="20" t="s">
        <v>494</v>
      </c>
      <c r="B105">
        <f>COUNTIF('Projets Phase 1'!O:Z,Partenaires!A105)</f>
        <v>1</v>
      </c>
    </row>
    <row r="106" spans="1:2" x14ac:dyDescent="0.5">
      <c r="A106" s="20" t="s">
        <v>275</v>
      </c>
      <c r="B106">
        <f>COUNTIF('Projets Phase 1'!O:Z,Partenaires!A106)</f>
        <v>1</v>
      </c>
    </row>
    <row r="107" spans="1:2" x14ac:dyDescent="0.5">
      <c r="A107" s="20" t="s">
        <v>317</v>
      </c>
      <c r="B107">
        <f>COUNTIF('Projets Phase 1'!O:Z,Partenaires!A107)</f>
        <v>1</v>
      </c>
    </row>
    <row r="108" spans="1:2" x14ac:dyDescent="0.5">
      <c r="A108" s="20" t="s">
        <v>746</v>
      </c>
      <c r="B108">
        <f>COUNTIF('Projets Phase 1'!O:Z,Partenaires!A108)</f>
        <v>1</v>
      </c>
    </row>
    <row r="109" spans="1:2" x14ac:dyDescent="0.5">
      <c r="A109" s="20" t="s">
        <v>213</v>
      </c>
      <c r="B109">
        <f>COUNTIF('Projets Phase 1'!O:Z,Partenaires!A109)</f>
        <v>1</v>
      </c>
    </row>
    <row r="110" spans="1:2" x14ac:dyDescent="0.5">
      <c r="A110" s="20" t="s">
        <v>743</v>
      </c>
      <c r="B110">
        <f>COUNTIF('Projets Phase 1'!O:Z,Partenaires!A110)</f>
        <v>1</v>
      </c>
    </row>
    <row r="111" spans="1:2" x14ac:dyDescent="0.5">
      <c r="A111" s="20" t="s">
        <v>745</v>
      </c>
      <c r="B111">
        <f>COUNTIF('Projets Phase 1'!O:Z,Partenaires!A111)</f>
        <v>1</v>
      </c>
    </row>
    <row r="112" spans="1:2" x14ac:dyDescent="0.5">
      <c r="A112" s="20" t="s">
        <v>742</v>
      </c>
      <c r="B112">
        <f>COUNTIF('Projets Phase 1'!O:Z,Partenaires!A112)</f>
        <v>1</v>
      </c>
    </row>
    <row r="113" spans="1:2" x14ac:dyDescent="0.5">
      <c r="A113" s="46" t="s">
        <v>321</v>
      </c>
      <c r="B113">
        <f>COUNTIF('Projets Phase 1'!O:Z,Partenaires!A113)</f>
        <v>1</v>
      </c>
    </row>
    <row r="114" spans="1:2" x14ac:dyDescent="0.5">
      <c r="A114" s="20" t="s">
        <v>858</v>
      </c>
      <c r="B114">
        <f>COUNTIF('Projets Phase 1'!O:Z,Partenaires!A114)</f>
        <v>1</v>
      </c>
    </row>
    <row r="115" spans="1:2" x14ac:dyDescent="0.5">
      <c r="A115" s="20" t="s">
        <v>1119</v>
      </c>
      <c r="B115">
        <f>COUNTIF('Projets Phase 1'!O:Z,Partenaires!A115)</f>
        <v>1</v>
      </c>
    </row>
    <row r="116" spans="1:2" x14ac:dyDescent="0.5">
      <c r="A116" s="20" t="s">
        <v>1032</v>
      </c>
      <c r="B116">
        <f>COUNTIF('Projets Phase 1'!O:Z,Partenaires!A116)</f>
        <v>1</v>
      </c>
    </row>
    <row r="117" spans="1:2" x14ac:dyDescent="0.5">
      <c r="A117" s="20" t="s">
        <v>1034</v>
      </c>
      <c r="B117">
        <f>COUNTIF('Projets Phase 1'!O:Z,Partenaires!A117)</f>
        <v>1</v>
      </c>
    </row>
    <row r="118" spans="1:2" x14ac:dyDescent="0.5">
      <c r="A118" s="20" t="s">
        <v>472</v>
      </c>
      <c r="B118">
        <f>COUNTIF('Projets Phase 1'!O:Z,Partenaires!A118)</f>
        <v>1</v>
      </c>
    </row>
    <row r="119" spans="1:2" x14ac:dyDescent="0.5">
      <c r="A119" s="20" t="s">
        <v>262</v>
      </c>
      <c r="B119">
        <f>COUNTIF('Projets Phase 1'!O:Z,Partenaires!A119)</f>
        <v>1</v>
      </c>
    </row>
    <row r="120" spans="1:2" x14ac:dyDescent="0.5">
      <c r="A120" s="20" t="s">
        <v>551</v>
      </c>
      <c r="B120">
        <f>COUNTIF('Projets Phase 1'!O:Z,Partenaires!A120)</f>
        <v>1</v>
      </c>
    </row>
    <row r="121" spans="1:2" x14ac:dyDescent="0.5">
      <c r="A121" s="20" t="s">
        <v>493</v>
      </c>
      <c r="B121">
        <f>COUNTIF('Projets Phase 1'!O:Z,Partenaires!A121)</f>
        <v>1</v>
      </c>
    </row>
    <row r="122" spans="1:2" x14ac:dyDescent="0.5">
      <c r="A122" s="20" t="s">
        <v>285</v>
      </c>
      <c r="B122">
        <f>COUNTIF('Projets Phase 1'!O:Z,Partenaires!A122)</f>
        <v>1</v>
      </c>
    </row>
    <row r="123" spans="1:2" x14ac:dyDescent="0.5">
      <c r="A123" s="20" t="s">
        <v>1272</v>
      </c>
      <c r="B123">
        <f>COUNTIF('Projets Phase 1'!O:Z,Partenaires!A123)</f>
        <v>1</v>
      </c>
    </row>
    <row r="124" spans="1:2" x14ac:dyDescent="0.5">
      <c r="A124" s="20" t="s">
        <v>332</v>
      </c>
      <c r="B124">
        <f>COUNTIF('Projets Phase 1'!O:Z,Partenaires!A124)</f>
        <v>1</v>
      </c>
    </row>
    <row r="125" spans="1:2" x14ac:dyDescent="0.5">
      <c r="A125" s="20" t="s">
        <v>1244</v>
      </c>
      <c r="B125">
        <f>COUNTIF('Projets Phase 1'!O:Z,Partenaires!A125)</f>
        <v>1</v>
      </c>
    </row>
    <row r="126" spans="1:2" x14ac:dyDescent="0.5">
      <c r="A126" s="20" t="s">
        <v>773</v>
      </c>
      <c r="B126">
        <f>COUNTIF('Projets Phase 1'!O:Z,Partenaires!A126)</f>
        <v>1</v>
      </c>
    </row>
    <row r="127" spans="1:2" x14ac:dyDescent="0.5">
      <c r="A127" s="20" t="s">
        <v>152</v>
      </c>
      <c r="B127">
        <f>COUNTIF('Projets Phase 1'!O:Z,Partenaires!A127)</f>
        <v>1</v>
      </c>
    </row>
    <row r="128" spans="1:2" x14ac:dyDescent="0.5">
      <c r="A128" s="20" t="s">
        <v>353</v>
      </c>
      <c r="B128">
        <f>COUNTIF('Projets Phase 1'!O:Z,Partenaires!A128)</f>
        <v>1</v>
      </c>
    </row>
    <row r="129" spans="1:2" x14ac:dyDescent="0.5">
      <c r="A129" s="20" t="s">
        <v>554</v>
      </c>
      <c r="B129">
        <f>COUNTIF('Projets Phase 1'!O:Z,Partenaires!A129)</f>
        <v>1</v>
      </c>
    </row>
    <row r="130" spans="1:2" x14ac:dyDescent="0.5">
      <c r="A130" s="20" t="s">
        <v>1106</v>
      </c>
      <c r="B130">
        <f>COUNTIF('Projets Phase 1'!O:Z,Partenaires!A130)</f>
        <v>1</v>
      </c>
    </row>
    <row r="131" spans="1:2" x14ac:dyDescent="0.5">
      <c r="A131" s="20" t="s">
        <v>209</v>
      </c>
      <c r="B131">
        <f>COUNTIF('Projets Phase 1'!O:Z,Partenaires!A131)</f>
        <v>1</v>
      </c>
    </row>
    <row r="132" spans="1:2" x14ac:dyDescent="0.5">
      <c r="A132" s="20" t="s">
        <v>553</v>
      </c>
      <c r="B132">
        <f>COUNTIF('Projets Phase 1'!O:Z,Partenaires!A132)</f>
        <v>1</v>
      </c>
    </row>
    <row r="133" spans="1:2" x14ac:dyDescent="0.5">
      <c r="A133" s="20" t="s">
        <v>1217</v>
      </c>
      <c r="B133">
        <f>COUNTIF('Projets Phase 1'!O:Z,Partenaires!A133)</f>
        <v>1</v>
      </c>
    </row>
    <row r="134" spans="1:2" x14ac:dyDescent="0.5">
      <c r="A134" s="20" t="s">
        <v>857</v>
      </c>
      <c r="B134">
        <f>COUNTIF('Projets Phase 1'!O:Z,Partenaires!A134)</f>
        <v>1</v>
      </c>
    </row>
    <row r="135" spans="1:2" x14ac:dyDescent="0.5">
      <c r="A135" s="20" t="s">
        <v>968</v>
      </c>
      <c r="B135">
        <f>COUNTIF('Projets Phase 1'!O:Z,Partenaires!A135)</f>
        <v>1</v>
      </c>
    </row>
    <row r="136" spans="1:2" x14ac:dyDescent="0.5">
      <c r="A136" s="20" t="s">
        <v>384</v>
      </c>
      <c r="B136">
        <f>COUNTIF('Projets Phase 1'!O:Z,Partenaires!A136)</f>
        <v>1</v>
      </c>
    </row>
    <row r="137" spans="1:2" x14ac:dyDescent="0.5">
      <c r="A137" s="20" t="s">
        <v>725</v>
      </c>
      <c r="B137">
        <f>COUNTIF('Projets Phase 1'!O:Z,Partenaires!A137)</f>
        <v>1</v>
      </c>
    </row>
    <row r="138" spans="1:2" x14ac:dyDescent="0.5">
      <c r="A138" s="20" t="s">
        <v>467</v>
      </c>
      <c r="B138">
        <f>COUNTIF('Projets Phase 1'!O:Z,Partenaires!A138)</f>
        <v>1</v>
      </c>
    </row>
    <row r="139" spans="1:2" x14ac:dyDescent="0.5">
      <c r="A139" s="20" t="s">
        <v>859</v>
      </c>
      <c r="B139">
        <f>COUNTIF('Projets Phase 1'!O:Z,Partenaires!A139)</f>
        <v>1</v>
      </c>
    </row>
    <row r="140" spans="1:2" x14ac:dyDescent="0.5">
      <c r="A140" s="20" t="s">
        <v>469</v>
      </c>
      <c r="B140">
        <f>COUNTIF('Projets Phase 1'!O:Z,Partenaires!A140)</f>
        <v>1</v>
      </c>
    </row>
    <row r="141" spans="1:2" x14ac:dyDescent="0.5">
      <c r="A141" s="20" t="s">
        <v>967</v>
      </c>
      <c r="B141">
        <f>COUNTIF('Projets Phase 1'!O:Z,Partenaires!A141)</f>
        <v>1</v>
      </c>
    </row>
    <row r="142" spans="1:2" x14ac:dyDescent="0.5">
      <c r="A142" s="20" t="s">
        <v>471</v>
      </c>
      <c r="B142">
        <f>COUNTIF('Projets Phase 1'!O:Z,Partenaires!A142)</f>
        <v>1</v>
      </c>
    </row>
    <row r="143" spans="1:2" x14ac:dyDescent="0.5">
      <c r="A143" s="20" t="s">
        <v>470</v>
      </c>
      <c r="B143">
        <f>COUNTIF('Projets Phase 1'!O:Z,Partenaires!A143)</f>
        <v>1</v>
      </c>
    </row>
    <row r="144" spans="1:2" x14ac:dyDescent="0.5">
      <c r="A144" s="20" t="s">
        <v>1245</v>
      </c>
      <c r="B144">
        <f>COUNTIF('Projets Phase 1'!O:Z,Partenaires!A144)</f>
        <v>1</v>
      </c>
    </row>
    <row r="145" spans="1:7" x14ac:dyDescent="0.5">
      <c r="A145" s="20" t="s">
        <v>1284</v>
      </c>
      <c r="B145">
        <f>COUNTIF('Projets Phase 1'!O:Z,Partenaires!A145)</f>
        <v>1</v>
      </c>
    </row>
    <row r="146" spans="1:7" x14ac:dyDescent="0.5">
      <c r="A146" s="20" t="s">
        <v>278</v>
      </c>
      <c r="B146">
        <f>COUNTIF('Projets Phase 1'!O:Z,Partenaires!A146)</f>
        <v>1</v>
      </c>
    </row>
    <row r="147" spans="1:7" x14ac:dyDescent="0.5">
      <c r="A147" s="20" t="s">
        <v>274</v>
      </c>
      <c r="B147">
        <f>COUNTIF('Projets Phase 1'!O:Z,Partenaires!A147)</f>
        <v>1</v>
      </c>
    </row>
    <row r="148" spans="1:7" x14ac:dyDescent="0.5">
      <c r="A148" s="20" t="s">
        <v>1218</v>
      </c>
      <c r="B148">
        <f>COUNTIF('Projets Phase 1'!O:Z,Partenaires!A148)</f>
        <v>1</v>
      </c>
    </row>
    <row r="149" spans="1:7" x14ac:dyDescent="0.5">
      <c r="A149" s="20" t="s">
        <v>813</v>
      </c>
      <c r="B149">
        <f>COUNTIF('Projets Phase 1'!O:Z,Partenaires!A149)</f>
        <v>1</v>
      </c>
    </row>
    <row r="150" spans="1:7" x14ac:dyDescent="0.5">
      <c r="A150" s="20" t="s">
        <v>917</v>
      </c>
      <c r="B150">
        <f>COUNTIF('Projets Phase 1'!O:Z,Partenaires!A150)</f>
        <v>2</v>
      </c>
    </row>
    <row r="151" spans="1:7" x14ac:dyDescent="0.5">
      <c r="A151" s="20" t="s">
        <v>210</v>
      </c>
      <c r="B151">
        <f>COUNTIF('Projets Phase 1'!O:Z,Partenaires!A151)</f>
        <v>3</v>
      </c>
    </row>
    <row r="152" spans="1:7" x14ac:dyDescent="0.5">
      <c r="A152" s="20" t="s">
        <v>1347</v>
      </c>
      <c r="B152">
        <f>COUNTIF('Projets Phase 1'!O:Z,Partenaires!A152)</f>
        <v>1</v>
      </c>
    </row>
    <row r="153" spans="1:7" x14ac:dyDescent="0.5">
      <c r="A153" s="20" t="s">
        <v>352</v>
      </c>
      <c r="B153">
        <f>COUNTIF('Projets Phase 1'!O:Z,Partenaires!A153)</f>
        <v>1</v>
      </c>
    </row>
    <row r="154" spans="1:7" x14ac:dyDescent="0.5">
      <c r="A154" s="20" t="s">
        <v>333</v>
      </c>
      <c r="B154">
        <f>COUNTIF('Projets Phase 1'!O:Z,Partenaires!A154)</f>
        <v>1</v>
      </c>
    </row>
    <row r="155" spans="1:7" x14ac:dyDescent="0.5">
      <c r="A155" s="20" t="s">
        <v>744</v>
      </c>
      <c r="B155">
        <f>COUNTIF('Projets Phase 1'!O:Z,Partenaires!A155)</f>
        <v>1</v>
      </c>
    </row>
    <row r="156" spans="1:7" x14ac:dyDescent="0.5">
      <c r="B156" s="20"/>
    </row>
    <row r="158" spans="1:7" ht="31.5" x14ac:dyDescent="0.5">
      <c r="F158" s="20" t="s">
        <v>2621</v>
      </c>
      <c r="G158">
        <f>COUNT(B2:B155)</f>
        <v>154</v>
      </c>
    </row>
    <row r="159" spans="1:7" ht="64.05" customHeight="1" x14ac:dyDescent="0.5">
      <c r="F159" s="20" t="s">
        <v>2622</v>
      </c>
      <c r="G159">
        <f>SUM(B2:B155)</f>
        <v>171</v>
      </c>
    </row>
  </sheetData>
  <autoFilter ref="B1:B160" xr:uid="{00000000-0001-0000-0200-000000000000}"/>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62"/>
  <sheetViews>
    <sheetView topLeftCell="A248" zoomScale="80" zoomScaleNormal="80" workbookViewId="0">
      <selection activeCell="C259" sqref="C259:D261"/>
    </sheetView>
  </sheetViews>
  <sheetFormatPr baseColWidth="10" defaultColWidth="11" defaultRowHeight="15.75" x14ac:dyDescent="0.5"/>
  <cols>
    <col min="1" max="1" width="18.6875" style="14" customWidth="1"/>
    <col min="2" max="3" width="20.8125" style="14" customWidth="1"/>
    <col min="4" max="4" width="32" style="14" customWidth="1"/>
    <col min="5" max="5" width="50" style="14" customWidth="1"/>
    <col min="6" max="6" width="30" style="14" customWidth="1"/>
    <col min="7" max="7" width="12.8125" style="14" customWidth="1"/>
    <col min="8" max="8" width="12.3125" style="14" customWidth="1"/>
    <col min="9" max="9" width="55" style="14" customWidth="1"/>
    <col min="10" max="10" width="6.6875" style="40" customWidth="1"/>
    <col min="11" max="11" width="7.0625" style="14" customWidth="1"/>
    <col min="12" max="12" width="6.9375" style="14" customWidth="1"/>
    <col min="13" max="13" width="5.4375" style="14" customWidth="1"/>
    <col min="14" max="14" width="7.6875" style="14" customWidth="1"/>
    <col min="15" max="15" width="9.25" style="14" customWidth="1"/>
    <col min="16" max="16" width="7.8125" style="14" customWidth="1"/>
    <col min="17" max="17" width="8.1875" style="14" customWidth="1"/>
    <col min="18" max="18" width="8.8125" style="14" customWidth="1"/>
    <col min="19" max="19" width="22.6875" style="14" customWidth="1"/>
    <col min="20" max="20" width="23.3125" style="14" customWidth="1"/>
    <col min="21" max="26" width="22.6875" style="14" customWidth="1"/>
    <col min="27" max="27" width="23.8125" style="14" customWidth="1"/>
    <col min="28" max="31" width="22.6875" style="14" customWidth="1"/>
    <col min="32" max="32" width="22.1875" style="14" customWidth="1"/>
    <col min="33" max="33" width="24.3125" style="14" customWidth="1"/>
    <col min="34" max="34" width="24.1875" style="14" customWidth="1"/>
    <col min="35" max="37" width="11" style="14"/>
    <col min="38" max="38" width="26.1875" style="14" customWidth="1"/>
    <col min="39" max="16384" width="11" style="14"/>
  </cols>
  <sheetData>
    <row r="1" spans="1:37" s="20" customFormat="1" ht="45" x14ac:dyDescent="0.5">
      <c r="A1" s="9" t="s">
        <v>1348</v>
      </c>
      <c r="B1" s="9" t="s">
        <v>1349</v>
      </c>
      <c r="C1" s="33" t="s">
        <v>2502</v>
      </c>
      <c r="D1" s="9" t="s">
        <v>1350</v>
      </c>
      <c r="E1" s="10" t="s">
        <v>1351</v>
      </c>
      <c r="F1" s="11" t="s">
        <v>1352</v>
      </c>
      <c r="G1" s="11" t="s">
        <v>1353</v>
      </c>
      <c r="H1" s="11" t="s">
        <v>1354</v>
      </c>
      <c r="I1" s="36" t="s">
        <v>1355</v>
      </c>
      <c r="J1" s="19" t="s">
        <v>1356</v>
      </c>
      <c r="K1" s="19" t="s">
        <v>1357</v>
      </c>
      <c r="L1" s="19" t="s">
        <v>1358</v>
      </c>
      <c r="M1" s="19" t="s">
        <v>1359</v>
      </c>
      <c r="N1" s="19" t="s">
        <v>1360</v>
      </c>
      <c r="O1" s="19" t="s">
        <v>2566</v>
      </c>
      <c r="P1" s="19" t="s">
        <v>2570</v>
      </c>
      <c r="Q1" s="19" t="s">
        <v>2571</v>
      </c>
      <c r="R1" s="19" t="s">
        <v>2572</v>
      </c>
      <c r="S1" s="11" t="s">
        <v>1361</v>
      </c>
      <c r="T1" s="11" t="s">
        <v>1362</v>
      </c>
      <c r="U1" s="11" t="s">
        <v>1363</v>
      </c>
      <c r="V1" s="11" t="s">
        <v>1364</v>
      </c>
      <c r="W1" s="11" t="s">
        <v>1365</v>
      </c>
      <c r="X1" s="11" t="s">
        <v>1366</v>
      </c>
      <c r="Y1" s="11" t="s">
        <v>1367</v>
      </c>
      <c r="Z1" s="11" t="s">
        <v>1368</v>
      </c>
      <c r="AA1" s="10" t="s">
        <v>1369</v>
      </c>
      <c r="AB1" s="10" t="s">
        <v>1370</v>
      </c>
      <c r="AC1" s="10" t="s">
        <v>1371</v>
      </c>
      <c r="AD1" s="10" t="s">
        <v>1372</v>
      </c>
      <c r="AE1" s="10" t="s">
        <v>1373</v>
      </c>
      <c r="AF1" s="10" t="s">
        <v>1374</v>
      </c>
      <c r="AG1" s="10" t="s">
        <v>1375</v>
      </c>
      <c r="AH1" s="10" t="s">
        <v>1376</v>
      </c>
      <c r="AI1" s="10" t="s">
        <v>1377</v>
      </c>
      <c r="AJ1" s="10" t="s">
        <v>1378</v>
      </c>
      <c r="AK1" s="10" t="s">
        <v>1379</v>
      </c>
    </row>
    <row r="2" spans="1:37" ht="99" customHeight="1" x14ac:dyDescent="0.5">
      <c r="A2" s="12">
        <f>COUNTIF('Projets Phase 1'!AA:AV,Tableau14[[#This Row],[Libellé]])</f>
        <v>1</v>
      </c>
      <c r="B2" s="12">
        <f>COUNTIF('Projets Phase 1'!AA:AA,Tableau14[[#This Row],[Libellé]])</f>
        <v>0</v>
      </c>
      <c r="C2" s="12">
        <f>COUNTIF('Projets Phase 1'!AB:AV,Tableau14[[#This Row],[Libellé]])</f>
        <v>1</v>
      </c>
      <c r="D2" s="12" t="s">
        <v>1380</v>
      </c>
      <c r="E2" s="10" t="s">
        <v>1381</v>
      </c>
      <c r="F2" s="10" t="s">
        <v>1382</v>
      </c>
      <c r="G2" s="10" t="s">
        <v>1383</v>
      </c>
      <c r="H2" s="10" t="s">
        <v>1384</v>
      </c>
      <c r="I2" s="34" t="s">
        <v>2506</v>
      </c>
      <c r="J2" s="34" t="s">
        <v>2506</v>
      </c>
      <c r="K2" s="34"/>
      <c r="L2" s="34"/>
      <c r="M2" s="34"/>
      <c r="N2" s="34"/>
      <c r="O2" s="34"/>
      <c r="P2" s="34"/>
      <c r="Q2" s="34"/>
      <c r="R2" s="34"/>
      <c r="S2" s="10" t="s">
        <v>1385</v>
      </c>
      <c r="T2" s="10"/>
      <c r="U2" s="10"/>
      <c r="V2" s="10"/>
      <c r="W2" s="10"/>
      <c r="X2" s="10"/>
      <c r="Y2" s="10"/>
      <c r="Z2" s="10"/>
      <c r="AA2" s="10" t="s">
        <v>141</v>
      </c>
      <c r="AB2" s="10" t="s">
        <v>1177</v>
      </c>
      <c r="AC2" s="13" t="s">
        <v>1386</v>
      </c>
      <c r="AD2" s="10"/>
      <c r="AE2" s="10"/>
      <c r="AF2" s="10"/>
      <c r="AG2" s="10"/>
      <c r="AH2" s="10"/>
      <c r="AI2" s="10"/>
      <c r="AJ2" s="10"/>
      <c r="AK2" s="10"/>
    </row>
    <row r="3" spans="1:37" ht="68.25" customHeight="1" x14ac:dyDescent="0.5">
      <c r="A3" s="12">
        <f>COUNTIF('Projets Phase 1'!AA:AV,Tableau14[[#This Row],[Libellé]])</f>
        <v>3</v>
      </c>
      <c r="B3" s="12">
        <f>COUNTIF('Projets Phase 1'!AA:AA,Tableau14[[#This Row],[Libellé]])</f>
        <v>1</v>
      </c>
      <c r="C3" s="12">
        <f>COUNTIF('Projets Phase 1'!AB:AV,Tableau14[[#This Row],[Libellé]])</f>
        <v>2</v>
      </c>
      <c r="D3" s="12" t="s">
        <v>1380</v>
      </c>
      <c r="E3" s="10" t="s">
        <v>1388</v>
      </c>
      <c r="F3" s="13" t="s">
        <v>1389</v>
      </c>
      <c r="G3" s="10" t="s">
        <v>1390</v>
      </c>
      <c r="H3" s="10" t="s">
        <v>1391</v>
      </c>
      <c r="I3" s="34" t="s">
        <v>1392</v>
      </c>
      <c r="J3" s="34" t="s">
        <v>1392</v>
      </c>
      <c r="K3" s="34"/>
      <c r="L3" s="34"/>
      <c r="M3" s="34"/>
      <c r="N3" s="34"/>
      <c r="O3" s="34"/>
      <c r="P3" s="34"/>
      <c r="Q3" s="34"/>
      <c r="R3" s="34"/>
      <c r="S3" s="10" t="s">
        <v>1393</v>
      </c>
      <c r="T3" s="10" t="s">
        <v>1385</v>
      </c>
      <c r="U3" s="10"/>
      <c r="V3" s="10"/>
      <c r="W3" s="10"/>
      <c r="X3" s="10"/>
      <c r="Y3" s="10"/>
      <c r="Z3" s="10"/>
      <c r="AA3" s="10" t="s">
        <v>141</v>
      </c>
      <c r="AB3" s="10" t="s">
        <v>1394</v>
      </c>
      <c r="AC3" s="13" t="s">
        <v>1395</v>
      </c>
      <c r="AD3" s="10" t="s">
        <v>1177</v>
      </c>
      <c r="AE3" s="10" t="s">
        <v>1320</v>
      </c>
      <c r="AF3" s="10"/>
      <c r="AG3" s="10"/>
      <c r="AH3" s="10"/>
      <c r="AI3" s="10"/>
      <c r="AJ3" s="10"/>
      <c r="AK3" s="10"/>
    </row>
    <row r="4" spans="1:37" ht="45" x14ac:dyDescent="0.5">
      <c r="A4" s="12">
        <f>COUNTIF('Projets Phase 1'!AA:AV,Tableau14[[#This Row],[Libellé]])</f>
        <v>1</v>
      </c>
      <c r="B4" s="12">
        <f>COUNTIF('Projets Phase 1'!AA:AA,Tableau14[[#This Row],[Libellé]])</f>
        <v>1</v>
      </c>
      <c r="C4" s="12">
        <f>COUNTIF('Projets Phase 1'!AB:AV,Tableau14[[#This Row],[Libellé]])</f>
        <v>0</v>
      </c>
      <c r="D4" s="12" t="s">
        <v>1380</v>
      </c>
      <c r="E4" s="10" t="s">
        <v>1396</v>
      </c>
      <c r="F4" s="13" t="s">
        <v>1397</v>
      </c>
      <c r="G4" s="10" t="s">
        <v>1398</v>
      </c>
      <c r="H4" s="10" t="s">
        <v>1399</v>
      </c>
      <c r="I4" s="34" t="s">
        <v>1400</v>
      </c>
      <c r="J4" s="34" t="s">
        <v>1400</v>
      </c>
      <c r="K4" s="34"/>
      <c r="L4" s="34"/>
      <c r="M4" s="34"/>
      <c r="N4" s="34"/>
      <c r="O4" s="34"/>
      <c r="P4" s="34"/>
      <c r="Q4" s="34"/>
      <c r="R4" s="34"/>
      <c r="S4" s="10" t="s">
        <v>1401</v>
      </c>
      <c r="T4" s="10"/>
      <c r="U4" s="10"/>
      <c r="V4" s="10"/>
      <c r="W4" s="10"/>
      <c r="X4" s="10"/>
      <c r="Y4" s="10"/>
      <c r="Z4" s="10"/>
      <c r="AA4" s="10" t="s">
        <v>199</v>
      </c>
      <c r="AB4" s="10"/>
      <c r="AC4" s="13"/>
      <c r="AD4" s="10"/>
      <c r="AE4" s="10"/>
      <c r="AF4" s="10"/>
      <c r="AG4" s="10"/>
      <c r="AH4" s="10"/>
      <c r="AI4" s="10"/>
      <c r="AJ4" s="10"/>
      <c r="AK4" s="10"/>
    </row>
    <row r="5" spans="1:37" ht="409.5" x14ac:dyDescent="0.5">
      <c r="A5" s="12">
        <f>COUNTIF('Projets Phase 1'!AA:AV,Tableau14[[#This Row],[Libellé]])</f>
        <v>1</v>
      </c>
      <c r="B5" s="12">
        <f>COUNTIF('Projets Phase 1'!AA:AA,Tableau14[[#This Row],[Libellé]])</f>
        <v>0</v>
      </c>
      <c r="C5" s="12">
        <f>COUNTIF('Projets Phase 1'!AB:AV,Tableau14[[#This Row],[Libellé]])</f>
        <v>1</v>
      </c>
      <c r="D5" s="12" t="s">
        <v>1380</v>
      </c>
      <c r="E5" s="10" t="s">
        <v>1402</v>
      </c>
      <c r="F5" s="10" t="s">
        <v>1403</v>
      </c>
      <c r="G5" s="10" t="s">
        <v>1404</v>
      </c>
      <c r="H5" s="10" t="s">
        <v>1405</v>
      </c>
      <c r="I5" s="34" t="s">
        <v>1406</v>
      </c>
      <c r="J5" s="34" t="s">
        <v>1407</v>
      </c>
      <c r="K5" s="34" t="s">
        <v>1408</v>
      </c>
      <c r="L5" s="34" t="s">
        <v>1409</v>
      </c>
      <c r="M5" s="34" t="s">
        <v>1410</v>
      </c>
      <c r="N5" s="34" t="s">
        <v>1411</v>
      </c>
      <c r="O5" s="34"/>
      <c r="P5" s="34"/>
      <c r="Q5" s="34"/>
      <c r="R5" s="34"/>
      <c r="S5" s="10" t="s">
        <v>1412</v>
      </c>
      <c r="T5" s="10" t="s">
        <v>1393</v>
      </c>
      <c r="U5" s="10" t="s">
        <v>1401</v>
      </c>
      <c r="V5" s="10"/>
      <c r="W5" s="10"/>
      <c r="X5" s="10"/>
      <c r="Y5" s="10"/>
      <c r="Z5" s="10"/>
      <c r="AA5" s="10" t="s">
        <v>141</v>
      </c>
      <c r="AB5" s="10" t="s">
        <v>1413</v>
      </c>
      <c r="AC5" s="13" t="s">
        <v>144</v>
      </c>
      <c r="AD5" s="10" t="s">
        <v>1414</v>
      </c>
      <c r="AE5" s="10" t="s">
        <v>1415</v>
      </c>
      <c r="AF5" s="10"/>
      <c r="AG5" s="10"/>
      <c r="AH5" s="10"/>
      <c r="AI5" s="10"/>
      <c r="AJ5" s="10"/>
      <c r="AK5" s="10"/>
    </row>
    <row r="6" spans="1:37" ht="330" x14ac:dyDescent="0.5">
      <c r="A6" s="12">
        <f>COUNTIF('Projets Phase 1'!AA:AV,Tableau14[[#This Row],[Libellé]])</f>
        <v>1</v>
      </c>
      <c r="B6" s="12">
        <f>COUNTIF('Projets Phase 1'!AA:AA,Tableau14[[#This Row],[Libellé]])</f>
        <v>0</v>
      </c>
      <c r="C6" s="12">
        <f>COUNTIF('Projets Phase 1'!AB:AV,Tableau14[[#This Row],[Libellé]])</f>
        <v>1</v>
      </c>
      <c r="D6" s="12" t="s">
        <v>1380</v>
      </c>
      <c r="E6" s="10" t="s">
        <v>1416</v>
      </c>
      <c r="F6" s="10" t="s">
        <v>1417</v>
      </c>
      <c r="G6" s="10" t="s">
        <v>1418</v>
      </c>
      <c r="H6" s="10" t="s">
        <v>1419</v>
      </c>
      <c r="I6" s="37" t="s">
        <v>1420</v>
      </c>
      <c r="J6" s="34" t="s">
        <v>1410</v>
      </c>
      <c r="K6" s="34"/>
      <c r="L6" s="34"/>
      <c r="M6" s="34"/>
      <c r="N6" s="34"/>
      <c r="O6" s="34"/>
      <c r="P6" s="34"/>
      <c r="Q6" s="34"/>
      <c r="R6" s="34"/>
      <c r="S6" s="10" t="s">
        <v>1400</v>
      </c>
      <c r="T6" s="10"/>
      <c r="U6" s="10"/>
      <c r="V6" s="10"/>
      <c r="W6" s="10"/>
      <c r="X6" s="10"/>
      <c r="Y6" s="10"/>
      <c r="Z6" s="10"/>
      <c r="AA6" s="10" t="s">
        <v>1421</v>
      </c>
      <c r="AB6" s="10" t="s">
        <v>1177</v>
      </c>
      <c r="AC6" s="13"/>
      <c r="AD6" s="10"/>
      <c r="AE6" s="10"/>
      <c r="AF6" s="10"/>
      <c r="AG6" s="10"/>
      <c r="AH6" s="10"/>
      <c r="AI6" s="10"/>
      <c r="AJ6" s="10"/>
      <c r="AK6" s="10"/>
    </row>
    <row r="7" spans="1:37" s="20" customFormat="1" x14ac:dyDescent="0.5">
      <c r="A7" s="12">
        <f>COUNTIF('Projets Phase 1'!AA:AV,Tableau14[[#This Row],[Libellé]])</f>
        <v>0</v>
      </c>
      <c r="B7" s="12">
        <f>COUNTIF('Projets Phase 1'!AA:AA,Tableau14[[#This Row],[Libellé]])</f>
        <v>0</v>
      </c>
      <c r="C7" s="12">
        <f>COUNTIF('Projets Phase 1'!AB:AV,Tableau14[[#This Row],[Libellé]])</f>
        <v>0</v>
      </c>
      <c r="D7" s="12" t="s">
        <v>1422</v>
      </c>
      <c r="E7" s="10" t="s">
        <v>1423</v>
      </c>
      <c r="F7" s="16" t="s">
        <v>1424</v>
      </c>
      <c r="G7" s="10" t="s">
        <v>1425</v>
      </c>
      <c r="H7" s="10"/>
      <c r="I7" s="34"/>
      <c r="J7" s="34"/>
      <c r="K7" s="34"/>
      <c r="L7" s="34"/>
      <c r="M7" s="34"/>
      <c r="N7" s="34"/>
      <c r="O7" s="34"/>
      <c r="P7" s="34"/>
      <c r="Q7" s="34"/>
      <c r="R7" s="34"/>
      <c r="S7" s="10" t="s">
        <v>1400</v>
      </c>
      <c r="T7" s="10"/>
      <c r="U7" s="10"/>
      <c r="V7" s="10"/>
      <c r="W7" s="10"/>
      <c r="X7" s="10"/>
      <c r="Y7" s="10"/>
      <c r="Z7" s="10"/>
      <c r="AA7" s="10"/>
      <c r="AB7" s="10"/>
      <c r="AC7" s="13"/>
      <c r="AD7" s="10"/>
      <c r="AE7" s="10"/>
      <c r="AF7" s="10"/>
      <c r="AG7" s="10"/>
      <c r="AH7" s="10"/>
      <c r="AI7" s="10"/>
      <c r="AJ7" s="10"/>
      <c r="AK7" s="10"/>
    </row>
    <row r="8" spans="1:37" ht="409.5" x14ac:dyDescent="0.5">
      <c r="A8" s="12">
        <f>COUNTIF('Projets Phase 1'!AA:AV,Tableau14[[#This Row],[Libellé]])</f>
        <v>2</v>
      </c>
      <c r="B8" s="12">
        <f>COUNTIF('Projets Phase 1'!AA:AA,Tableau14[[#This Row],[Libellé]])</f>
        <v>2</v>
      </c>
      <c r="C8" s="12">
        <f>COUNTIF('Projets Phase 1'!AB:AV,Tableau14[[#This Row],[Libellé]])</f>
        <v>0</v>
      </c>
      <c r="D8" s="12" t="s">
        <v>1380</v>
      </c>
      <c r="E8" s="10" t="s">
        <v>1426</v>
      </c>
      <c r="F8" s="10" t="s">
        <v>1427</v>
      </c>
      <c r="G8" s="10" t="s">
        <v>1428</v>
      </c>
      <c r="H8" s="10" t="s">
        <v>1429</v>
      </c>
      <c r="I8" s="37" t="s">
        <v>1430</v>
      </c>
      <c r="J8" s="34" t="s">
        <v>1431</v>
      </c>
      <c r="K8" s="34" t="s">
        <v>2505</v>
      </c>
      <c r="L8" s="34"/>
      <c r="M8" s="34"/>
      <c r="N8" s="34"/>
      <c r="O8" s="34"/>
      <c r="P8" s="34"/>
      <c r="Q8" s="34"/>
      <c r="R8" s="34"/>
      <c r="S8" s="10" t="s">
        <v>1385</v>
      </c>
      <c r="T8" s="10" t="s">
        <v>1432</v>
      </c>
      <c r="U8" s="10" t="s">
        <v>1433</v>
      </c>
      <c r="V8" s="10"/>
      <c r="W8" s="10"/>
      <c r="X8" s="10"/>
      <c r="Y8" s="10"/>
      <c r="Z8" s="10"/>
      <c r="AA8" s="10" t="s">
        <v>141</v>
      </c>
      <c r="AB8" s="10" t="s">
        <v>1320</v>
      </c>
      <c r="AC8" s="13" t="s">
        <v>195</v>
      </c>
      <c r="AD8" s="10" t="s">
        <v>633</v>
      </c>
      <c r="AE8" s="10"/>
      <c r="AF8" s="10"/>
      <c r="AG8" s="10"/>
      <c r="AH8" s="10"/>
      <c r="AI8" s="10"/>
      <c r="AJ8" s="10"/>
      <c r="AK8" s="10"/>
    </row>
    <row r="9" spans="1:37" ht="45" x14ac:dyDescent="0.5">
      <c r="A9" s="12">
        <f>COUNTIF('Projets Phase 1'!AA:AV,Tableau14[[#This Row],[Libellé]])</f>
        <v>1</v>
      </c>
      <c r="B9" s="12">
        <f>COUNTIF('Projets Phase 1'!AA:AA,Tableau14[[#This Row],[Libellé]])</f>
        <v>1</v>
      </c>
      <c r="C9" s="12">
        <f>COUNTIF('Projets Phase 1'!AB:AV,Tableau14[[#This Row],[Libellé]])</f>
        <v>0</v>
      </c>
      <c r="D9" s="12" t="s">
        <v>1380</v>
      </c>
      <c r="E9" s="10" t="s">
        <v>142</v>
      </c>
      <c r="F9" s="10" t="s">
        <v>1434</v>
      </c>
      <c r="G9" s="10" t="s">
        <v>1435</v>
      </c>
      <c r="H9" s="10" t="s">
        <v>1436</v>
      </c>
      <c r="I9" s="34" t="s">
        <v>1400</v>
      </c>
      <c r="J9" s="34" t="s">
        <v>1346</v>
      </c>
      <c r="K9" s="34"/>
      <c r="L9" s="34"/>
      <c r="M9" s="34"/>
      <c r="N9" s="34"/>
      <c r="O9" s="34"/>
      <c r="P9" s="34"/>
      <c r="Q9" s="34"/>
      <c r="R9" s="34"/>
      <c r="S9" s="10" t="s">
        <v>1401</v>
      </c>
      <c r="T9" s="10" t="s">
        <v>1433</v>
      </c>
      <c r="U9" s="10"/>
      <c r="V9" s="10"/>
      <c r="W9" s="10"/>
      <c r="X9" s="10"/>
      <c r="Y9" s="10"/>
      <c r="Z9" s="10"/>
      <c r="AA9" s="10" t="s">
        <v>141</v>
      </c>
      <c r="AB9" s="10" t="s">
        <v>122</v>
      </c>
      <c r="AC9" s="13"/>
      <c r="AD9" s="10"/>
      <c r="AE9" s="10"/>
      <c r="AF9" s="10"/>
      <c r="AG9" s="10"/>
      <c r="AH9" s="10"/>
      <c r="AI9" s="10"/>
      <c r="AJ9" s="10"/>
      <c r="AK9" s="10"/>
    </row>
    <row r="10" spans="1:37" ht="285" x14ac:dyDescent="0.5">
      <c r="A10" s="12">
        <f>COUNTIF('Projets Phase 1'!AA:AV,Tableau14[[#This Row],[Libellé]])</f>
        <v>1</v>
      </c>
      <c r="B10" s="12">
        <f>COUNTIF('Projets Phase 1'!AA:AA,Tableau14[[#This Row],[Libellé]])</f>
        <v>0</v>
      </c>
      <c r="C10" s="12">
        <f>COUNTIF('Projets Phase 1'!AB:AV,Tableau14[[#This Row],[Libellé]])</f>
        <v>1</v>
      </c>
      <c r="D10" s="12" t="s">
        <v>1380</v>
      </c>
      <c r="E10" s="10" t="s">
        <v>1437</v>
      </c>
      <c r="F10" s="10" t="s">
        <v>1437</v>
      </c>
      <c r="G10" s="10" t="s">
        <v>1438</v>
      </c>
      <c r="H10" s="10" t="s">
        <v>1439</v>
      </c>
      <c r="I10" s="34" t="s">
        <v>1440</v>
      </c>
      <c r="J10" s="34" t="s">
        <v>1441</v>
      </c>
      <c r="K10" s="34"/>
      <c r="L10" s="34"/>
      <c r="M10" s="34"/>
      <c r="N10" s="34"/>
      <c r="O10" s="34"/>
      <c r="P10" s="34"/>
      <c r="Q10" s="34"/>
      <c r="R10" s="34"/>
      <c r="S10" s="10" t="s">
        <v>1393</v>
      </c>
      <c r="T10" s="10"/>
      <c r="U10" s="10"/>
      <c r="V10" s="10"/>
      <c r="W10" s="10"/>
      <c r="X10" s="10"/>
      <c r="Y10" s="10"/>
      <c r="Z10" s="10"/>
      <c r="AA10" s="10" t="s">
        <v>141</v>
      </c>
      <c r="AB10" s="10" t="s">
        <v>1442</v>
      </c>
      <c r="AC10" s="13" t="s">
        <v>531</v>
      </c>
      <c r="AD10" s="10" t="s">
        <v>1443</v>
      </c>
      <c r="AE10" s="10"/>
      <c r="AF10" s="10"/>
      <c r="AG10" s="10"/>
      <c r="AH10" s="10"/>
      <c r="AI10" s="10"/>
      <c r="AJ10" s="10"/>
      <c r="AK10" s="10"/>
    </row>
    <row r="11" spans="1:37" ht="120" x14ac:dyDescent="0.5">
      <c r="A11" s="12">
        <f>COUNTIF('Projets Phase 1'!AA:AV,Tableau14[[#This Row],[Libellé]])</f>
        <v>1</v>
      </c>
      <c r="B11" s="12">
        <f>COUNTIF('Projets Phase 1'!AA:AA,Tableau14[[#This Row],[Libellé]])</f>
        <v>0</v>
      </c>
      <c r="C11" s="12">
        <f>COUNTIF('Projets Phase 1'!AB:AV,Tableau14[[#This Row],[Libellé]])</f>
        <v>1</v>
      </c>
      <c r="D11" s="12" t="s">
        <v>1380</v>
      </c>
      <c r="E11" s="10" t="s">
        <v>1444</v>
      </c>
      <c r="F11" s="17" t="s">
        <v>1445</v>
      </c>
      <c r="G11" s="10" t="s">
        <v>1446</v>
      </c>
      <c r="H11" s="10" t="s">
        <v>1447</v>
      </c>
      <c r="I11" s="34" t="s">
        <v>1448</v>
      </c>
      <c r="J11" s="34" t="s">
        <v>1411</v>
      </c>
      <c r="K11" s="34"/>
      <c r="L11" s="34"/>
      <c r="M11" s="34"/>
      <c r="N11" s="34"/>
      <c r="O11" s="34"/>
      <c r="P11" s="34"/>
      <c r="Q11" s="34"/>
      <c r="R11" s="34"/>
      <c r="S11" s="10" t="s">
        <v>1393</v>
      </c>
      <c r="T11" s="10"/>
      <c r="U11" s="10"/>
      <c r="V11" s="10"/>
      <c r="W11" s="10"/>
      <c r="X11" s="10"/>
      <c r="Y11" s="10"/>
      <c r="Z11" s="10"/>
      <c r="AA11" s="10" t="s">
        <v>141</v>
      </c>
      <c r="AB11" s="10" t="s">
        <v>1414</v>
      </c>
      <c r="AC11" s="13" t="s">
        <v>1449</v>
      </c>
      <c r="AD11" s="10" t="s">
        <v>150</v>
      </c>
      <c r="AE11" s="10"/>
      <c r="AF11" s="10"/>
      <c r="AG11" s="10"/>
      <c r="AH11" s="10"/>
      <c r="AI11" s="10"/>
      <c r="AJ11" s="10"/>
      <c r="AK11" s="10"/>
    </row>
    <row r="12" spans="1:37" ht="330" x14ac:dyDescent="0.5">
      <c r="A12" s="12">
        <f>COUNTIF('Projets Phase 1'!AA:AV,Tableau14[[#This Row],[Libellé]])</f>
        <v>3</v>
      </c>
      <c r="B12" s="12">
        <f>COUNTIF('Projets Phase 1'!AA:AA,Tableau14[[#This Row],[Libellé]])</f>
        <v>0</v>
      </c>
      <c r="C12" s="12">
        <f>COUNTIF('Projets Phase 1'!AB:AV,Tableau14[[#This Row],[Libellé]])</f>
        <v>3</v>
      </c>
      <c r="D12" s="12" t="s">
        <v>1380</v>
      </c>
      <c r="E12" s="10" t="s">
        <v>1450</v>
      </c>
      <c r="F12" s="10" t="s">
        <v>1451</v>
      </c>
      <c r="G12" s="10" t="s">
        <v>1452</v>
      </c>
      <c r="H12" s="10" t="s">
        <v>1453</v>
      </c>
      <c r="I12" s="34" t="s">
        <v>1420</v>
      </c>
      <c r="J12" s="34" t="s">
        <v>1410</v>
      </c>
      <c r="K12" s="34"/>
      <c r="L12" s="34"/>
      <c r="M12" s="34"/>
      <c r="N12" s="34"/>
      <c r="O12" s="34"/>
      <c r="P12" s="34"/>
      <c r="Q12" s="34"/>
      <c r="R12" s="34"/>
      <c r="S12" s="10" t="s">
        <v>1393</v>
      </c>
      <c r="T12" s="10"/>
      <c r="U12" s="10"/>
      <c r="V12" s="10"/>
      <c r="W12" s="10"/>
      <c r="X12" s="10"/>
      <c r="Y12" s="10"/>
      <c r="Z12" s="10"/>
      <c r="AA12" s="10" t="s">
        <v>141</v>
      </c>
      <c r="AB12" s="10" t="s">
        <v>381</v>
      </c>
      <c r="AC12" s="13" t="s">
        <v>1454</v>
      </c>
      <c r="AD12" s="10" t="s">
        <v>934</v>
      </c>
      <c r="AE12" s="10" t="s">
        <v>1455</v>
      </c>
      <c r="AF12" s="10"/>
      <c r="AG12" s="10"/>
      <c r="AH12" s="10"/>
      <c r="AI12" s="10"/>
      <c r="AJ12" s="10"/>
      <c r="AK12" s="10"/>
    </row>
    <row r="13" spans="1:37" ht="330" x14ac:dyDescent="0.5">
      <c r="A13" s="12">
        <f>COUNTIF('Projets Phase 1'!AA:AV,Tableau14[[#This Row],[Libellé]])</f>
        <v>4</v>
      </c>
      <c r="B13" s="12">
        <f>COUNTIF('Projets Phase 1'!AA:AA,Tableau14[[#This Row],[Libellé]])</f>
        <v>0</v>
      </c>
      <c r="C13" s="12">
        <f>COUNTIF('Projets Phase 1'!AB:AV,Tableau14[[#This Row],[Libellé]])</f>
        <v>4</v>
      </c>
      <c r="D13" s="12" t="s">
        <v>1380</v>
      </c>
      <c r="E13" s="10" t="s">
        <v>1456</v>
      </c>
      <c r="F13" s="17" t="s">
        <v>1457</v>
      </c>
      <c r="G13" s="10" t="s">
        <v>1458</v>
      </c>
      <c r="H13" s="10" t="s">
        <v>1459</v>
      </c>
      <c r="I13" s="34" t="s">
        <v>1420</v>
      </c>
      <c r="J13" s="34" t="s">
        <v>1410</v>
      </c>
      <c r="K13" s="34"/>
      <c r="L13" s="34"/>
      <c r="M13" s="34"/>
      <c r="N13" s="34"/>
      <c r="O13" s="34"/>
      <c r="P13" s="34"/>
      <c r="Q13" s="34"/>
      <c r="R13" s="34"/>
      <c r="S13" s="10" t="s">
        <v>1400</v>
      </c>
      <c r="T13" s="10"/>
      <c r="U13" s="10"/>
      <c r="V13" s="10"/>
      <c r="W13" s="10"/>
      <c r="X13" s="10"/>
      <c r="Y13" s="10"/>
      <c r="Z13" s="10"/>
      <c r="AA13" s="10" t="s">
        <v>1460</v>
      </c>
      <c r="AB13" s="10"/>
      <c r="AC13" s="13"/>
      <c r="AD13" s="10"/>
      <c r="AE13" s="10"/>
      <c r="AF13" s="10"/>
      <c r="AG13" s="10"/>
      <c r="AH13" s="10"/>
      <c r="AI13" s="10"/>
      <c r="AJ13" s="10"/>
      <c r="AK13" s="10"/>
    </row>
    <row r="14" spans="1:37" ht="409.5" x14ac:dyDescent="0.5">
      <c r="A14" s="12">
        <f>COUNTIF('Projets Phase 1'!AA:AV,Tableau14[[#This Row],[Libellé]])</f>
        <v>2</v>
      </c>
      <c r="B14" s="12">
        <f>COUNTIF('Projets Phase 1'!AA:AA,Tableau14[[#This Row],[Libellé]])</f>
        <v>0</v>
      </c>
      <c r="C14" s="12">
        <f>COUNTIF('Projets Phase 1'!AB:AV,Tableau14[[#This Row],[Libellé]])</f>
        <v>2</v>
      </c>
      <c r="D14" s="12" t="s">
        <v>1380</v>
      </c>
      <c r="E14" s="10" t="s">
        <v>1461</v>
      </c>
      <c r="F14" s="17" t="s">
        <v>1462</v>
      </c>
      <c r="G14" s="10" t="s">
        <v>1463</v>
      </c>
      <c r="H14" s="10" t="s">
        <v>1464</v>
      </c>
      <c r="I14" s="34" t="s">
        <v>1465</v>
      </c>
      <c r="J14" s="34" t="s">
        <v>1409</v>
      </c>
      <c r="K14" s="34" t="s">
        <v>1766</v>
      </c>
      <c r="L14" s="34" t="s">
        <v>1420</v>
      </c>
      <c r="M14" s="34"/>
      <c r="N14" s="34"/>
      <c r="O14" s="34"/>
      <c r="P14" s="34"/>
      <c r="Q14" s="34"/>
      <c r="R14" s="34"/>
      <c r="S14" s="10" t="s">
        <v>1466</v>
      </c>
      <c r="T14" s="10" t="s">
        <v>1393</v>
      </c>
      <c r="U14" s="10" t="s">
        <v>1433</v>
      </c>
      <c r="V14" s="10"/>
      <c r="W14" s="10"/>
      <c r="X14" s="10"/>
      <c r="Y14" s="10"/>
      <c r="Z14" s="10"/>
      <c r="AA14" s="10" t="s">
        <v>141</v>
      </c>
      <c r="AB14" s="10" t="s">
        <v>437</v>
      </c>
      <c r="AC14" s="13" t="s">
        <v>149</v>
      </c>
      <c r="AD14" s="10" t="s">
        <v>437</v>
      </c>
      <c r="AE14" s="10" t="s">
        <v>1467</v>
      </c>
      <c r="AF14" s="10" t="s">
        <v>1468</v>
      </c>
      <c r="AG14" s="10"/>
      <c r="AH14" s="10"/>
      <c r="AI14" s="10"/>
      <c r="AJ14" s="10"/>
      <c r="AK14" s="10"/>
    </row>
    <row r="15" spans="1:37" ht="409.5" x14ac:dyDescent="0.5">
      <c r="A15" s="12">
        <f>COUNTIF('Projets Phase 1'!AA:AV,Tableau14[[#This Row],[Libellé]])</f>
        <v>1</v>
      </c>
      <c r="B15" s="12">
        <f>COUNTIF('Projets Phase 1'!AA:AA,Tableau14[[#This Row],[Libellé]])</f>
        <v>1</v>
      </c>
      <c r="C15" s="12">
        <f>COUNTIF('Projets Phase 1'!AB:AV,Tableau14[[#This Row],[Libellé]])</f>
        <v>0</v>
      </c>
      <c r="D15" s="12" t="s">
        <v>1380</v>
      </c>
      <c r="E15" s="10" t="s">
        <v>1469</v>
      </c>
      <c r="F15" s="10" t="s">
        <v>1470</v>
      </c>
      <c r="G15" s="10" t="s">
        <v>1471</v>
      </c>
      <c r="H15" s="10" t="s">
        <v>1472</v>
      </c>
      <c r="I15" s="34" t="s">
        <v>1473</v>
      </c>
      <c r="J15" s="34" t="s">
        <v>1409</v>
      </c>
      <c r="K15" s="34"/>
      <c r="L15" s="34"/>
      <c r="M15" s="34"/>
      <c r="N15" s="34"/>
      <c r="O15" s="34"/>
      <c r="P15" s="34"/>
      <c r="Q15" s="34"/>
      <c r="R15" s="34"/>
      <c r="S15" s="10" t="s">
        <v>1466</v>
      </c>
      <c r="T15" s="10" t="s">
        <v>1412</v>
      </c>
      <c r="U15" s="10" t="s">
        <v>1433</v>
      </c>
      <c r="V15" s="10"/>
      <c r="W15" s="10"/>
      <c r="X15" s="10"/>
      <c r="Y15" s="10"/>
      <c r="Z15" s="10"/>
      <c r="AA15" s="10" t="s">
        <v>146</v>
      </c>
      <c r="AB15" s="10" t="s">
        <v>360</v>
      </c>
      <c r="AC15" s="13"/>
      <c r="AD15" s="10"/>
      <c r="AE15" s="10"/>
      <c r="AF15" s="10"/>
      <c r="AG15" s="10"/>
      <c r="AH15" s="10"/>
      <c r="AI15" s="10"/>
      <c r="AJ15" s="10"/>
      <c r="AK15" s="10"/>
    </row>
    <row r="16" spans="1:37" ht="409.5" x14ac:dyDescent="0.5">
      <c r="A16" s="12">
        <f>COUNTIF('Projets Phase 1'!AA:AV,Tableau14[[#This Row],[Libellé]])</f>
        <v>4</v>
      </c>
      <c r="B16" s="12">
        <f>COUNTIF('Projets Phase 1'!AA:AA,Tableau14[[#This Row],[Libellé]])</f>
        <v>0</v>
      </c>
      <c r="C16" s="12">
        <f>COUNTIF('Projets Phase 1'!AB:AV,Tableau14[[#This Row],[Libellé]])</f>
        <v>4</v>
      </c>
      <c r="D16" s="12" t="s">
        <v>1380</v>
      </c>
      <c r="E16" s="10" t="s">
        <v>1474</v>
      </c>
      <c r="F16" s="10" t="s">
        <v>1475</v>
      </c>
      <c r="G16" s="10" t="s">
        <v>1476</v>
      </c>
      <c r="H16" s="10" t="s">
        <v>1477</v>
      </c>
      <c r="I16" s="37" t="s">
        <v>1478</v>
      </c>
      <c r="J16" s="34" t="s">
        <v>1479</v>
      </c>
      <c r="K16" s="34"/>
      <c r="L16" s="34"/>
      <c r="M16" s="34"/>
      <c r="N16" s="34"/>
      <c r="O16" s="34"/>
      <c r="P16" s="34"/>
      <c r="Q16" s="34"/>
      <c r="R16" s="34"/>
      <c r="S16" s="10" t="s">
        <v>1385</v>
      </c>
      <c r="T16" s="10"/>
      <c r="U16" s="10"/>
      <c r="V16" s="10"/>
      <c r="W16" s="10"/>
      <c r="X16" s="10"/>
      <c r="Y16" s="10"/>
      <c r="Z16" s="10"/>
      <c r="AA16" s="10" t="s">
        <v>492</v>
      </c>
      <c r="AB16" s="10"/>
      <c r="AC16" s="13"/>
      <c r="AD16" s="10"/>
      <c r="AE16" s="10"/>
      <c r="AF16" s="10"/>
      <c r="AG16" s="10"/>
      <c r="AH16" s="10"/>
      <c r="AI16" s="10"/>
      <c r="AJ16" s="10"/>
      <c r="AK16" s="10"/>
    </row>
    <row r="17" spans="1:37" ht="165" x14ac:dyDescent="0.5">
      <c r="A17" s="12">
        <f>COUNTIF('Projets Phase 1'!AA:AV,Tableau14[[#This Row],[Libellé]])</f>
        <v>3</v>
      </c>
      <c r="B17" s="12">
        <f>COUNTIF('Projets Phase 1'!AA:AA,Tableau14[[#This Row],[Libellé]])</f>
        <v>1</v>
      </c>
      <c r="C17" s="12">
        <f>COUNTIF('Projets Phase 1'!AB:AV,Tableau14[[#This Row],[Libellé]])</f>
        <v>2</v>
      </c>
      <c r="D17" s="12" t="s">
        <v>1380</v>
      </c>
      <c r="E17" s="10" t="s">
        <v>1480</v>
      </c>
      <c r="F17" s="10" t="s">
        <v>1481</v>
      </c>
      <c r="G17" s="10" t="s">
        <v>1482</v>
      </c>
      <c r="H17" s="10" t="s">
        <v>1483</v>
      </c>
      <c r="I17" s="34" t="s">
        <v>1484</v>
      </c>
      <c r="J17" s="34" t="s">
        <v>1485</v>
      </c>
      <c r="K17" s="34"/>
      <c r="L17" s="34"/>
      <c r="M17" s="34"/>
      <c r="N17" s="34"/>
      <c r="O17" s="34"/>
      <c r="P17" s="34"/>
      <c r="Q17" s="34"/>
      <c r="R17" s="34"/>
      <c r="S17" s="10" t="s">
        <v>1401</v>
      </c>
      <c r="T17" s="10"/>
      <c r="U17" s="10"/>
      <c r="V17" s="10"/>
      <c r="W17" s="10"/>
      <c r="X17" s="10"/>
      <c r="Y17" s="10"/>
      <c r="Z17" s="10"/>
      <c r="AA17" s="10" t="s">
        <v>141</v>
      </c>
      <c r="AB17" s="10" t="s">
        <v>360</v>
      </c>
      <c r="AC17" s="13" t="s">
        <v>146</v>
      </c>
      <c r="AD17" s="10"/>
      <c r="AE17" s="10"/>
      <c r="AF17" s="10"/>
      <c r="AG17" s="10"/>
      <c r="AH17" s="10"/>
      <c r="AI17" s="10"/>
      <c r="AJ17" s="10"/>
      <c r="AK17" s="10"/>
    </row>
    <row r="18" spans="1:37" ht="409.5" x14ac:dyDescent="0.5">
      <c r="A18" s="12">
        <f>COUNTIF('Projets Phase 1'!AA:AV,Tableau14[[#This Row],[Libellé]])</f>
        <v>1</v>
      </c>
      <c r="B18" s="12">
        <f>COUNTIF('Projets Phase 1'!AA:AA,Tableau14[[#This Row],[Libellé]])</f>
        <v>0</v>
      </c>
      <c r="C18" s="12">
        <f>COUNTIF('Projets Phase 1'!AB:AV,Tableau14[[#This Row],[Libellé]])</f>
        <v>1</v>
      </c>
      <c r="D18" s="12" t="s">
        <v>1380</v>
      </c>
      <c r="E18" s="10" t="s">
        <v>1486</v>
      </c>
      <c r="F18" s="10" t="s">
        <v>1487</v>
      </c>
      <c r="G18" s="10" t="s">
        <v>1488</v>
      </c>
      <c r="H18" s="10" t="s">
        <v>1489</v>
      </c>
      <c r="I18" s="34" t="s">
        <v>1490</v>
      </c>
      <c r="J18" s="34" t="s">
        <v>1491</v>
      </c>
      <c r="K18" s="34" t="s">
        <v>1409</v>
      </c>
      <c r="L18" s="34"/>
      <c r="M18" s="34"/>
      <c r="N18" s="34"/>
      <c r="O18" s="34"/>
      <c r="P18" s="34"/>
      <c r="Q18" s="34"/>
      <c r="R18" s="34"/>
      <c r="S18" s="10" t="s">
        <v>1433</v>
      </c>
      <c r="T18" s="10"/>
      <c r="U18" s="10"/>
      <c r="V18" s="10"/>
      <c r="W18" s="10"/>
      <c r="X18" s="10"/>
      <c r="Y18" s="10"/>
      <c r="Z18" s="10"/>
      <c r="AA18" s="10" t="s">
        <v>146</v>
      </c>
      <c r="AB18" s="10" t="s">
        <v>314</v>
      </c>
      <c r="AC18" s="13" t="s">
        <v>1492</v>
      </c>
      <c r="AD18" s="10" t="s">
        <v>1468</v>
      </c>
      <c r="AE18" s="10"/>
      <c r="AF18" s="10"/>
      <c r="AG18" s="10"/>
      <c r="AH18" s="10"/>
      <c r="AI18" s="10"/>
      <c r="AJ18" s="10"/>
      <c r="AK18" s="10"/>
    </row>
    <row r="19" spans="1:37" ht="120" x14ac:dyDescent="0.5">
      <c r="A19" s="12">
        <f>COUNTIF('Projets Phase 1'!AA:AV,Tableau14[[#This Row],[Libellé]])</f>
        <v>1</v>
      </c>
      <c r="B19" s="12">
        <f>COUNTIF('Projets Phase 1'!AA:AA,Tableau14[[#This Row],[Libellé]])</f>
        <v>0</v>
      </c>
      <c r="C19" s="12">
        <f>COUNTIF('Projets Phase 1'!AB:AV,Tableau14[[#This Row],[Libellé]])</f>
        <v>1</v>
      </c>
      <c r="D19" s="12" t="s">
        <v>1380</v>
      </c>
      <c r="E19" s="10" t="s">
        <v>1493</v>
      </c>
      <c r="F19" s="15" t="s">
        <v>1494</v>
      </c>
      <c r="G19" s="10" t="s">
        <v>1495</v>
      </c>
      <c r="H19" s="10" t="s">
        <v>1496</v>
      </c>
      <c r="I19" s="34" t="s">
        <v>1448</v>
      </c>
      <c r="J19" s="34" t="s">
        <v>1411</v>
      </c>
      <c r="K19" s="34"/>
      <c r="L19" s="34"/>
      <c r="M19" s="34"/>
      <c r="N19" s="34"/>
      <c r="O19" s="34"/>
      <c r="P19" s="34"/>
      <c r="Q19" s="34"/>
      <c r="R19" s="34"/>
      <c r="S19" s="10" t="s">
        <v>1393</v>
      </c>
      <c r="T19" s="10"/>
      <c r="U19" s="10"/>
      <c r="V19" s="10"/>
      <c r="W19" s="10"/>
      <c r="X19" s="10"/>
      <c r="Y19" s="10"/>
      <c r="Z19" s="10"/>
      <c r="AA19" s="10" t="s">
        <v>141</v>
      </c>
      <c r="AB19" s="10" t="s">
        <v>144</v>
      </c>
      <c r="AC19" s="13" t="s">
        <v>1414</v>
      </c>
      <c r="AD19" s="10"/>
      <c r="AE19" s="10"/>
      <c r="AF19" s="10"/>
      <c r="AG19" s="10"/>
      <c r="AH19" s="10"/>
      <c r="AI19" s="10"/>
      <c r="AJ19" s="10"/>
      <c r="AK19" s="10"/>
    </row>
    <row r="20" spans="1:37" ht="409.5" x14ac:dyDescent="0.5">
      <c r="A20" s="12">
        <f>COUNTIF('Projets Phase 1'!AA:AV,Tableau14[[#This Row],[Libellé]])</f>
        <v>1</v>
      </c>
      <c r="B20" s="12">
        <f>COUNTIF('Projets Phase 1'!AA:AA,Tableau14[[#This Row],[Libellé]])</f>
        <v>0</v>
      </c>
      <c r="C20" s="12">
        <f>COUNTIF('Projets Phase 1'!AB:AV,Tableau14[[#This Row],[Libellé]])</f>
        <v>1</v>
      </c>
      <c r="D20" s="12" t="s">
        <v>1380</v>
      </c>
      <c r="E20" s="10" t="s">
        <v>1497</v>
      </c>
      <c r="F20" s="10" t="s">
        <v>1498</v>
      </c>
      <c r="G20" s="10" t="s">
        <v>1476</v>
      </c>
      <c r="H20" s="10" t="s">
        <v>1499</v>
      </c>
      <c r="I20" s="37" t="s">
        <v>1500</v>
      </c>
      <c r="J20" s="34" t="s">
        <v>1501</v>
      </c>
      <c r="K20" s="34" t="s">
        <v>1502</v>
      </c>
      <c r="L20" s="34" t="s">
        <v>1479</v>
      </c>
      <c r="M20" s="34" t="s">
        <v>1503</v>
      </c>
      <c r="N20" s="34"/>
      <c r="O20" s="34"/>
      <c r="P20" s="34"/>
      <c r="Q20" s="34"/>
      <c r="R20" s="34"/>
      <c r="S20" s="10" t="s">
        <v>1504</v>
      </c>
      <c r="T20" s="10" t="s">
        <v>1505</v>
      </c>
      <c r="U20" s="10" t="s">
        <v>1385</v>
      </c>
      <c r="V20" s="10"/>
      <c r="W20" s="10"/>
      <c r="X20" s="10"/>
      <c r="Y20" s="10"/>
      <c r="Z20" s="10"/>
      <c r="AA20" s="10"/>
      <c r="AB20" s="10"/>
      <c r="AC20" s="13"/>
      <c r="AD20" s="10"/>
      <c r="AE20" s="10"/>
      <c r="AF20" s="10"/>
      <c r="AG20" s="10"/>
      <c r="AH20" s="10"/>
      <c r="AI20" s="10"/>
      <c r="AJ20" s="10"/>
      <c r="AK20" s="10"/>
    </row>
    <row r="21" spans="1:37" ht="30" x14ac:dyDescent="0.5">
      <c r="A21" s="12">
        <f>COUNTIF('Projets Phase 1'!AA:AV,Tableau14[[#This Row],[Libellé]])</f>
        <v>2</v>
      </c>
      <c r="B21" s="12">
        <f>COUNTIF('Projets Phase 1'!AA:AA,Tableau14[[#This Row],[Libellé]])</f>
        <v>0</v>
      </c>
      <c r="C21" s="12">
        <f>COUNTIF('Projets Phase 1'!AB:AV,Tableau14[[#This Row],[Libellé]])</f>
        <v>2</v>
      </c>
      <c r="D21" s="12" t="s">
        <v>1380</v>
      </c>
      <c r="E21" s="10" t="s">
        <v>1506</v>
      </c>
      <c r="F21" s="10" t="s">
        <v>1507</v>
      </c>
      <c r="G21" s="10" t="s">
        <v>1508</v>
      </c>
      <c r="H21" s="10" t="s">
        <v>1509</v>
      </c>
      <c r="I21" s="34" t="s">
        <v>1400</v>
      </c>
      <c r="J21" s="34"/>
      <c r="K21" s="34"/>
      <c r="L21" s="34"/>
      <c r="M21" s="34"/>
      <c r="N21" s="34"/>
      <c r="O21" s="34"/>
      <c r="P21" s="34"/>
      <c r="Q21" s="34"/>
      <c r="R21" s="34"/>
      <c r="S21" s="10" t="s">
        <v>1466</v>
      </c>
      <c r="T21" s="10" t="s">
        <v>1393</v>
      </c>
      <c r="U21" s="10" t="s">
        <v>1401</v>
      </c>
      <c r="V21" s="10"/>
      <c r="W21" s="10"/>
      <c r="X21" s="10"/>
      <c r="Y21" s="10"/>
      <c r="Z21" s="10"/>
      <c r="AA21" s="10" t="s">
        <v>247</v>
      </c>
      <c r="AB21" s="10" t="s">
        <v>248</v>
      </c>
      <c r="AC21" s="13"/>
      <c r="AD21" s="10"/>
      <c r="AE21" s="10"/>
      <c r="AF21" s="10"/>
      <c r="AG21" s="10"/>
      <c r="AH21" s="10"/>
      <c r="AI21" s="10"/>
      <c r="AJ21" s="10"/>
      <c r="AK21" s="10"/>
    </row>
    <row r="22" spans="1:37" ht="330" x14ac:dyDescent="0.5">
      <c r="A22" s="12">
        <f>COUNTIF('Projets Phase 1'!AA:AV,Tableau14[[#This Row],[Libellé]])</f>
        <v>2</v>
      </c>
      <c r="B22" s="12">
        <f>COUNTIF('Projets Phase 1'!AA:AA,Tableau14[[#This Row],[Libellé]])</f>
        <v>1</v>
      </c>
      <c r="C22" s="12">
        <f>COUNTIF('Projets Phase 1'!AB:AV,Tableau14[[#This Row],[Libellé]])</f>
        <v>1</v>
      </c>
      <c r="D22" s="12" t="s">
        <v>1380</v>
      </c>
      <c r="E22" s="10" t="s">
        <v>1510</v>
      </c>
      <c r="F22" s="10" t="s">
        <v>1511</v>
      </c>
      <c r="G22" s="10" t="s">
        <v>1512</v>
      </c>
      <c r="H22" s="10" t="s">
        <v>1513</v>
      </c>
      <c r="I22" s="34" t="s">
        <v>1514</v>
      </c>
      <c r="J22" s="34" t="s">
        <v>1484</v>
      </c>
      <c r="K22" s="34" t="s">
        <v>1440</v>
      </c>
      <c r="L22" s="34" t="s">
        <v>1420</v>
      </c>
      <c r="M22" s="34"/>
      <c r="N22" s="34"/>
      <c r="O22" s="34"/>
      <c r="P22" s="34"/>
      <c r="Q22" s="34"/>
      <c r="R22" s="34"/>
      <c r="S22" s="10" t="s">
        <v>1393</v>
      </c>
      <c r="T22" s="10" t="s">
        <v>1401</v>
      </c>
      <c r="U22" s="10" t="s">
        <v>1433</v>
      </c>
      <c r="V22" s="10"/>
      <c r="W22" s="10"/>
      <c r="X22" s="10"/>
      <c r="Y22" s="10"/>
      <c r="Z22" s="10"/>
      <c r="AA22" s="10" t="s">
        <v>141</v>
      </c>
      <c r="AB22" s="10" t="s">
        <v>1117</v>
      </c>
      <c r="AC22" s="13" t="s">
        <v>146</v>
      </c>
      <c r="AD22" s="15" t="s">
        <v>1468</v>
      </c>
      <c r="AE22" s="10"/>
      <c r="AF22" s="10"/>
      <c r="AG22" s="10"/>
      <c r="AH22" s="10"/>
      <c r="AI22" s="10"/>
      <c r="AJ22" s="10"/>
      <c r="AK22" s="10"/>
    </row>
    <row r="23" spans="1:37" ht="409.5" x14ac:dyDescent="0.5">
      <c r="A23" s="12">
        <f>COUNTIF('Projets Phase 1'!AA:AV,Tableau14[[#This Row],[Libellé]])</f>
        <v>2</v>
      </c>
      <c r="B23" s="12">
        <f>COUNTIF('Projets Phase 1'!AA:AA,Tableau14[[#This Row],[Libellé]])</f>
        <v>0</v>
      </c>
      <c r="C23" s="12">
        <f>COUNTIF('Projets Phase 1'!AB:AV,Tableau14[[#This Row],[Libellé]])</f>
        <v>2</v>
      </c>
      <c r="D23" s="12" t="s">
        <v>1380</v>
      </c>
      <c r="E23" s="10" t="s">
        <v>1515</v>
      </c>
      <c r="F23" s="10" t="s">
        <v>1516</v>
      </c>
      <c r="G23" s="10" t="s">
        <v>1517</v>
      </c>
      <c r="H23" s="10" t="s">
        <v>1518</v>
      </c>
      <c r="I23" s="34" t="s">
        <v>1519</v>
      </c>
      <c r="J23" s="34" t="s">
        <v>1473</v>
      </c>
      <c r="K23" s="34" t="s">
        <v>1576</v>
      </c>
      <c r="L23" s="34"/>
      <c r="M23" s="34"/>
      <c r="N23" s="34"/>
      <c r="O23" s="34"/>
      <c r="P23" s="34"/>
      <c r="Q23" s="34"/>
      <c r="R23" s="34"/>
      <c r="S23" s="10" t="s">
        <v>1466</v>
      </c>
      <c r="T23" s="10" t="s">
        <v>1393</v>
      </c>
      <c r="U23" s="10" t="s">
        <v>1433</v>
      </c>
      <c r="V23" s="10"/>
      <c r="W23" s="10"/>
      <c r="X23" s="10"/>
      <c r="Y23" s="10"/>
      <c r="Z23" s="10"/>
      <c r="AA23" s="10" t="s">
        <v>141</v>
      </c>
      <c r="AB23" s="10" t="s">
        <v>1449</v>
      </c>
      <c r="AC23" s="13" t="s">
        <v>149</v>
      </c>
      <c r="AD23" s="10" t="s">
        <v>314</v>
      </c>
      <c r="AE23" s="10" t="s">
        <v>1117</v>
      </c>
      <c r="AF23" s="10" t="s">
        <v>1468</v>
      </c>
      <c r="AG23" s="10" t="s">
        <v>146</v>
      </c>
      <c r="AH23" s="10"/>
      <c r="AI23" s="10"/>
      <c r="AJ23" s="10"/>
      <c r="AK23" s="10"/>
    </row>
    <row r="24" spans="1:37" s="20" customFormat="1" ht="409.5" x14ac:dyDescent="0.5">
      <c r="A24" s="12">
        <f>COUNTIF('Projets Phase 1'!AA:AV,Tableau14[[#This Row],[Libellé]])</f>
        <v>1</v>
      </c>
      <c r="B24" s="12">
        <f>COUNTIF('Projets Phase 1'!AA:AA,Tableau14[[#This Row],[Libellé]])</f>
        <v>1</v>
      </c>
      <c r="C24" s="12">
        <f>COUNTIF('Projets Phase 1'!AB:AV,Tableau14[[#This Row],[Libellé]])</f>
        <v>0</v>
      </c>
      <c r="D24" s="12" t="s">
        <v>1380</v>
      </c>
      <c r="E24" s="10" t="s">
        <v>1521</v>
      </c>
      <c r="F24" s="10" t="s">
        <v>1522</v>
      </c>
      <c r="G24" s="10" t="s">
        <v>1523</v>
      </c>
      <c r="H24" s="10" t="s">
        <v>1524</v>
      </c>
      <c r="I24" s="34" t="s">
        <v>1525</v>
      </c>
      <c r="J24" s="34" t="s">
        <v>1720</v>
      </c>
      <c r="K24" s="34"/>
      <c r="L24" s="34"/>
      <c r="M24" s="34"/>
      <c r="N24" s="34"/>
      <c r="O24" s="34"/>
      <c r="P24" s="34"/>
      <c r="Q24" s="34"/>
      <c r="R24" s="34"/>
      <c r="S24" s="10" t="s">
        <v>1385</v>
      </c>
      <c r="T24" s="10"/>
      <c r="U24" s="10"/>
      <c r="V24" s="10"/>
      <c r="W24" s="10"/>
      <c r="X24" s="10"/>
      <c r="Y24" s="10"/>
      <c r="Z24" s="10"/>
      <c r="AA24" s="10" t="s">
        <v>141</v>
      </c>
      <c r="AB24" s="10" t="s">
        <v>711</v>
      </c>
      <c r="AC24" s="13" t="s">
        <v>1467</v>
      </c>
      <c r="AD24" s="10"/>
      <c r="AE24" s="10"/>
      <c r="AF24" s="10"/>
      <c r="AG24" s="10"/>
      <c r="AH24" s="10"/>
      <c r="AI24" s="10"/>
      <c r="AJ24" s="10"/>
      <c r="AK24" s="10"/>
    </row>
    <row r="25" spans="1:37" ht="45" x14ac:dyDescent="0.5">
      <c r="A25" s="12">
        <f>COUNTIF('Projets Phase 1'!AA:AV,Tableau14[[#This Row],[Libellé]])</f>
        <v>0</v>
      </c>
      <c r="B25" s="12">
        <f>COUNTIF('Projets Phase 1'!AA:AA,Tableau14[[#This Row],[Libellé]])</f>
        <v>0</v>
      </c>
      <c r="C25" s="12">
        <f>COUNTIF('Projets Phase 1'!AB:AV,Tableau14[[#This Row],[Libellé]])</f>
        <v>0</v>
      </c>
      <c r="D25" s="12" t="s">
        <v>1380</v>
      </c>
      <c r="E25" s="10" t="s">
        <v>1526</v>
      </c>
      <c r="F25" s="10" t="s">
        <v>1526</v>
      </c>
      <c r="G25" s="10" t="s">
        <v>1527</v>
      </c>
      <c r="H25" s="10" t="s">
        <v>1528</v>
      </c>
      <c r="I25" s="34" t="s">
        <v>1400</v>
      </c>
      <c r="J25" s="34" t="s">
        <v>1400</v>
      </c>
      <c r="K25" s="34"/>
      <c r="L25" s="34"/>
      <c r="M25" s="34"/>
      <c r="N25" s="34"/>
      <c r="O25" s="34"/>
      <c r="P25" s="34"/>
      <c r="Q25" s="34"/>
      <c r="R25" s="34"/>
      <c r="S25" s="10" t="s">
        <v>1393</v>
      </c>
      <c r="T25" s="10"/>
      <c r="U25" s="10"/>
      <c r="V25" s="10"/>
      <c r="W25" s="10"/>
      <c r="X25" s="10"/>
      <c r="Y25" s="10"/>
      <c r="Z25" s="10"/>
      <c r="AA25" s="10" t="s">
        <v>141</v>
      </c>
      <c r="AB25" s="10" t="s">
        <v>383</v>
      </c>
      <c r="AC25" s="13" t="s">
        <v>1467</v>
      </c>
      <c r="AD25" s="10"/>
      <c r="AE25" s="10"/>
      <c r="AF25" s="10"/>
      <c r="AG25" s="10"/>
      <c r="AH25" s="10"/>
      <c r="AI25" s="10"/>
      <c r="AJ25" s="10"/>
      <c r="AK25" s="10"/>
    </row>
    <row r="26" spans="1:37" ht="409.5" x14ac:dyDescent="0.5">
      <c r="A26" s="12">
        <f>COUNTIF('Projets Phase 1'!AA:AV,Tableau14[[#This Row],[Libellé]])</f>
        <v>1</v>
      </c>
      <c r="B26" s="12">
        <f>COUNTIF('Projets Phase 1'!AA:AA,Tableau14[[#This Row],[Libellé]])</f>
        <v>0</v>
      </c>
      <c r="C26" s="12">
        <f>COUNTIF('Projets Phase 1'!AB:AV,Tableau14[[#This Row],[Libellé]])</f>
        <v>1</v>
      </c>
      <c r="D26" s="12" t="s">
        <v>1380</v>
      </c>
      <c r="E26" s="10" t="s">
        <v>1529</v>
      </c>
      <c r="F26" s="10" t="s">
        <v>1530</v>
      </c>
      <c r="G26" s="10" t="s">
        <v>1476</v>
      </c>
      <c r="H26" s="10" t="s">
        <v>1531</v>
      </c>
      <c r="I26" s="34" t="s">
        <v>1532</v>
      </c>
      <c r="J26" s="34" t="s">
        <v>1532</v>
      </c>
      <c r="K26" s="34"/>
      <c r="L26" s="34"/>
      <c r="M26" s="34"/>
      <c r="N26" s="34"/>
      <c r="O26" s="34"/>
      <c r="P26" s="34"/>
      <c r="Q26" s="34"/>
      <c r="R26" s="34"/>
      <c r="S26" s="10" t="s">
        <v>1412</v>
      </c>
      <c r="T26" s="10"/>
      <c r="U26" s="10"/>
      <c r="V26" s="10"/>
      <c r="W26" s="10"/>
      <c r="X26" s="10"/>
      <c r="Y26" s="10"/>
      <c r="Z26" s="10"/>
      <c r="AA26" s="10" t="s">
        <v>259</v>
      </c>
      <c r="AB26" s="10"/>
      <c r="AC26" s="13"/>
      <c r="AD26" s="10"/>
      <c r="AE26" s="10"/>
      <c r="AF26" s="10"/>
      <c r="AG26" s="10"/>
      <c r="AH26" s="10"/>
      <c r="AI26" s="10"/>
      <c r="AJ26" s="10"/>
      <c r="AK26" s="10"/>
    </row>
    <row r="27" spans="1:37" ht="45" x14ac:dyDescent="0.5">
      <c r="A27" s="12">
        <f>COUNTIF('Projets Phase 1'!AA:AV,Tableau14[[#This Row],[Libellé]])</f>
        <v>1</v>
      </c>
      <c r="B27" s="12">
        <f>COUNTIF('Projets Phase 1'!AA:AA,Tableau14[[#This Row],[Libellé]])</f>
        <v>0</v>
      </c>
      <c r="C27" s="12">
        <f>COUNTIF('Projets Phase 1'!AB:AV,Tableau14[[#This Row],[Libellé]])</f>
        <v>1</v>
      </c>
      <c r="D27" s="12" t="s">
        <v>1380</v>
      </c>
      <c r="E27" s="10" t="s">
        <v>1533</v>
      </c>
      <c r="F27" s="10" t="s">
        <v>1534</v>
      </c>
      <c r="G27" s="10" t="s">
        <v>1535</v>
      </c>
      <c r="H27" s="10" t="s">
        <v>1536</v>
      </c>
      <c r="I27" s="34" t="s">
        <v>1400</v>
      </c>
      <c r="J27" s="34" t="s">
        <v>1400</v>
      </c>
      <c r="K27" s="34"/>
      <c r="L27" s="34"/>
      <c r="M27" s="34"/>
      <c r="N27" s="34"/>
      <c r="O27" s="34"/>
      <c r="P27" s="34"/>
      <c r="Q27" s="34"/>
      <c r="R27" s="34"/>
      <c r="S27" s="10" t="s">
        <v>1400</v>
      </c>
      <c r="T27" s="10"/>
      <c r="U27" s="10"/>
      <c r="V27" s="10"/>
      <c r="W27" s="10"/>
      <c r="X27" s="10"/>
      <c r="Y27" s="10"/>
      <c r="Z27" s="10"/>
      <c r="AA27" s="10" t="s">
        <v>1177</v>
      </c>
      <c r="AB27" s="10" t="s">
        <v>1386</v>
      </c>
      <c r="AC27" s="13"/>
      <c r="AD27" s="10"/>
      <c r="AE27" s="10"/>
      <c r="AF27" s="10"/>
      <c r="AG27" s="10"/>
      <c r="AH27" s="10"/>
      <c r="AI27" s="10"/>
      <c r="AJ27" s="10"/>
      <c r="AK27" s="10"/>
    </row>
    <row r="28" spans="1:37" ht="180" x14ac:dyDescent="0.5">
      <c r="A28" s="12">
        <f>COUNTIF('Projets Phase 1'!AA:AV,Tableau14[[#This Row],[Libellé]])</f>
        <v>1</v>
      </c>
      <c r="B28" s="12">
        <f>COUNTIF('Projets Phase 1'!AA:AA,Tableau14[[#This Row],[Libellé]])</f>
        <v>1</v>
      </c>
      <c r="C28" s="12">
        <f>COUNTIF('Projets Phase 1'!AB:AV,Tableau14[[#This Row],[Libellé]])</f>
        <v>0</v>
      </c>
      <c r="D28" s="12" t="s">
        <v>1380</v>
      </c>
      <c r="E28" s="10" t="s">
        <v>1537</v>
      </c>
      <c r="F28" s="10" t="s">
        <v>1538</v>
      </c>
      <c r="G28" s="10" t="s">
        <v>1539</v>
      </c>
      <c r="H28" s="10" t="s">
        <v>1540</v>
      </c>
      <c r="I28" s="34" t="s">
        <v>1484</v>
      </c>
      <c r="J28" s="34" t="s">
        <v>1484</v>
      </c>
      <c r="K28" s="34"/>
      <c r="L28" s="34"/>
      <c r="M28" s="34"/>
      <c r="N28" s="34"/>
      <c r="O28" s="34"/>
      <c r="P28" s="34"/>
      <c r="Q28" s="34"/>
      <c r="R28" s="34"/>
      <c r="S28" s="10" t="s">
        <v>1401</v>
      </c>
      <c r="T28" s="10"/>
      <c r="U28" s="10"/>
      <c r="V28" s="10"/>
      <c r="W28" s="10"/>
      <c r="X28" s="10"/>
      <c r="Y28" s="10"/>
      <c r="Z28" s="10"/>
      <c r="AA28" s="10" t="s">
        <v>141</v>
      </c>
      <c r="AB28" s="10" t="s">
        <v>1031</v>
      </c>
      <c r="AC28" s="13" t="s">
        <v>314</v>
      </c>
      <c r="AD28" s="10"/>
      <c r="AE28" s="10"/>
      <c r="AF28" s="10"/>
      <c r="AG28" s="10"/>
      <c r="AH28" s="10"/>
      <c r="AI28" s="10"/>
      <c r="AJ28" s="10"/>
      <c r="AK28" s="10"/>
    </row>
    <row r="29" spans="1:37" ht="409.6" x14ac:dyDescent="0.5">
      <c r="A29" s="12">
        <f>COUNTIF('Projets Phase 1'!AA:AV,Tableau14[[#This Row],[Libellé]])</f>
        <v>3</v>
      </c>
      <c r="B29" s="12">
        <f>COUNTIF('Projets Phase 1'!AA:AA,Tableau14[[#This Row],[Libellé]])</f>
        <v>1</v>
      </c>
      <c r="C29" s="12">
        <f>COUNTIF('Projets Phase 1'!AB:AV,Tableau14[[#This Row],[Libellé]])</f>
        <v>2</v>
      </c>
      <c r="D29" s="12" t="s">
        <v>1380</v>
      </c>
      <c r="E29" s="10" t="s">
        <v>1542</v>
      </c>
      <c r="F29" s="10" t="s">
        <v>1543</v>
      </c>
      <c r="G29" s="10" t="s">
        <v>1544</v>
      </c>
      <c r="H29" s="10" t="s">
        <v>1545</v>
      </c>
      <c r="I29" s="37" t="s">
        <v>1546</v>
      </c>
      <c r="J29" s="37" t="s">
        <v>1546</v>
      </c>
      <c r="K29" s="34"/>
      <c r="L29" s="34"/>
      <c r="M29" s="34"/>
      <c r="N29" s="34"/>
      <c r="O29" s="34"/>
      <c r="P29" s="34"/>
      <c r="Q29" s="34"/>
      <c r="R29" s="34"/>
      <c r="S29" s="10" t="s">
        <v>1400</v>
      </c>
      <c r="T29" s="10"/>
      <c r="U29" s="10"/>
      <c r="V29" s="10"/>
      <c r="W29" s="10"/>
      <c r="X29" s="10"/>
      <c r="Y29" s="10"/>
      <c r="Z29" s="10"/>
      <c r="AA29" s="10" t="s">
        <v>1541</v>
      </c>
      <c r="AB29" s="10" t="s">
        <v>238</v>
      </c>
      <c r="AC29" s="13"/>
      <c r="AD29" s="10"/>
      <c r="AE29" s="10"/>
      <c r="AF29" s="10"/>
      <c r="AG29" s="10"/>
      <c r="AH29" s="10"/>
      <c r="AI29" s="10"/>
      <c r="AJ29" s="10"/>
      <c r="AK29" s="10"/>
    </row>
    <row r="30" spans="1:37" ht="45.75" x14ac:dyDescent="0.5">
      <c r="A30" s="12">
        <f>COUNTIF('Projets Phase 1'!AA:AV,Tableau14[[#This Row],[Libellé]])</f>
        <v>1</v>
      </c>
      <c r="B30" s="12">
        <f>COUNTIF('Projets Phase 1'!AA:AA,Tableau14[[#This Row],[Libellé]])</f>
        <v>0</v>
      </c>
      <c r="C30" s="12">
        <f>COUNTIF('Projets Phase 1'!AB:AV,Tableau14[[#This Row],[Libellé]])</f>
        <v>1</v>
      </c>
      <c r="D30" s="12" t="s">
        <v>1380</v>
      </c>
      <c r="E30" s="10" t="s">
        <v>1547</v>
      </c>
      <c r="F30" s="15" t="s">
        <v>1548</v>
      </c>
      <c r="G30" s="10" t="s">
        <v>1549</v>
      </c>
      <c r="H30" s="10" t="s">
        <v>1550</v>
      </c>
      <c r="I30" s="34" t="s">
        <v>1400</v>
      </c>
      <c r="J30" s="34" t="s">
        <v>1400</v>
      </c>
      <c r="K30" s="34"/>
      <c r="L30" s="34"/>
      <c r="M30" s="34"/>
      <c r="N30" s="34"/>
      <c r="O30" s="34"/>
      <c r="P30" s="34"/>
      <c r="Q30" s="34"/>
      <c r="R30" s="34"/>
      <c r="S30" s="10" t="s">
        <v>1466</v>
      </c>
      <c r="T30" s="10"/>
      <c r="U30" s="10"/>
      <c r="V30" s="10"/>
      <c r="W30" s="10"/>
      <c r="X30" s="10"/>
      <c r="Y30" s="10"/>
      <c r="Z30" s="10"/>
      <c r="AA30" s="10" t="s">
        <v>141</v>
      </c>
      <c r="AB30" s="10" t="s">
        <v>1551</v>
      </c>
      <c r="AC30" s="13" t="s">
        <v>314</v>
      </c>
      <c r="AD30" s="10" t="s">
        <v>144</v>
      </c>
      <c r="AE30" s="10" t="s">
        <v>146</v>
      </c>
      <c r="AF30" s="10" t="s">
        <v>1467</v>
      </c>
      <c r="AG30" s="10"/>
      <c r="AH30" s="10"/>
      <c r="AI30" s="10"/>
      <c r="AJ30" s="10"/>
      <c r="AK30" s="10"/>
    </row>
    <row r="31" spans="1:37" ht="45.75" x14ac:dyDescent="0.5">
      <c r="A31" s="12">
        <f>COUNTIF('Projets Phase 1'!AA:AV,Tableau14[[#This Row],[Libellé]])</f>
        <v>0</v>
      </c>
      <c r="B31" s="12">
        <f>COUNTIF('Projets Phase 1'!AA:AA,Tableau14[[#This Row],[Libellé]])</f>
        <v>0</v>
      </c>
      <c r="C31" s="12">
        <f>COUNTIF('Projets Phase 1'!AB:AV,Tableau14[[#This Row],[Libellé]])</f>
        <v>0</v>
      </c>
      <c r="D31" s="12" t="s">
        <v>1422</v>
      </c>
      <c r="E31" s="10" t="s">
        <v>962</v>
      </c>
      <c r="F31" s="15" t="s">
        <v>1552</v>
      </c>
      <c r="G31" s="10" t="s">
        <v>1553</v>
      </c>
      <c r="H31" s="10"/>
      <c r="I31" s="34"/>
      <c r="J31" s="34"/>
      <c r="K31" s="34"/>
      <c r="L31" s="34"/>
      <c r="M31" s="34"/>
      <c r="N31" s="34"/>
      <c r="O31" s="34"/>
      <c r="P31" s="34"/>
      <c r="Q31" s="34"/>
      <c r="R31" s="34"/>
      <c r="S31" s="10" t="s">
        <v>1400</v>
      </c>
      <c r="T31" s="10"/>
      <c r="U31" s="10"/>
      <c r="V31" s="10"/>
      <c r="W31" s="10"/>
      <c r="X31" s="10"/>
      <c r="Y31" s="10"/>
      <c r="Z31" s="10"/>
      <c r="AA31" s="10"/>
      <c r="AB31" s="10"/>
      <c r="AC31" s="13"/>
      <c r="AD31" s="10"/>
      <c r="AE31" s="10"/>
      <c r="AF31" s="10"/>
      <c r="AG31" s="10"/>
      <c r="AH31" s="10"/>
      <c r="AI31" s="10"/>
      <c r="AJ31" s="10"/>
      <c r="AK31" s="10"/>
    </row>
    <row r="32" spans="1:37" ht="409.5" x14ac:dyDescent="0.5">
      <c r="A32" s="12">
        <f>COUNTIF('Projets Phase 1'!AA:AV,Tableau14[[#This Row],[Libellé]])</f>
        <v>4</v>
      </c>
      <c r="B32" s="12">
        <f>COUNTIF('Projets Phase 1'!AA:AA,Tableau14[[#This Row],[Libellé]])</f>
        <v>0</v>
      </c>
      <c r="C32" s="12">
        <f>COUNTIF('Projets Phase 1'!AB:AV,Tableau14[[#This Row],[Libellé]])</f>
        <v>4</v>
      </c>
      <c r="D32" s="12" t="s">
        <v>1380</v>
      </c>
      <c r="E32" s="10" t="s">
        <v>1554</v>
      </c>
      <c r="F32" s="10" t="s">
        <v>1555</v>
      </c>
      <c r="G32" s="10" t="s">
        <v>1556</v>
      </c>
      <c r="H32" s="10" t="s">
        <v>1557</v>
      </c>
      <c r="I32" s="37" t="s">
        <v>1558</v>
      </c>
      <c r="J32" s="34" t="s">
        <v>2560</v>
      </c>
      <c r="K32" s="34" t="s">
        <v>1720</v>
      </c>
      <c r="L32" s="34" t="s">
        <v>1766</v>
      </c>
      <c r="M32" s="34"/>
      <c r="N32" s="34"/>
      <c r="O32" s="34"/>
      <c r="P32" s="34"/>
      <c r="Q32" s="34"/>
      <c r="R32" s="34"/>
      <c r="S32" s="10" t="s">
        <v>1466</v>
      </c>
      <c r="T32" s="10" t="s">
        <v>1505</v>
      </c>
      <c r="U32" s="10" t="s">
        <v>1385</v>
      </c>
      <c r="V32" s="10"/>
      <c r="W32" s="10"/>
      <c r="X32" s="10"/>
      <c r="Y32" s="10"/>
      <c r="Z32" s="10"/>
      <c r="AA32" s="10" t="s">
        <v>1559</v>
      </c>
      <c r="AB32" s="10"/>
      <c r="AC32" s="13"/>
      <c r="AD32" s="10"/>
      <c r="AE32" s="10"/>
      <c r="AF32" s="10"/>
      <c r="AG32" s="10"/>
      <c r="AH32" s="10"/>
      <c r="AI32" s="10"/>
      <c r="AJ32" s="10"/>
      <c r="AK32" s="10"/>
    </row>
    <row r="33" spans="1:37" s="20" customFormat="1" ht="409.5" x14ac:dyDescent="0.4">
      <c r="A33" s="12">
        <f>COUNTIF('Projets Phase 1'!AA:AV,Tableau14[[#This Row],[Libellé]])</f>
        <v>0</v>
      </c>
      <c r="B33" s="12">
        <f>COUNTIF('Projets Phase 1'!AA:AA,Tableau14[[#This Row],[Libellé]])</f>
        <v>0</v>
      </c>
      <c r="C33" s="12">
        <f>COUNTIF('Projets Phase 1'!AB:AV,Tableau14[[#This Row],[Libellé]])</f>
        <v>0</v>
      </c>
      <c r="D33" s="12" t="s">
        <v>1380</v>
      </c>
      <c r="E33" s="10" t="s">
        <v>1560</v>
      </c>
      <c r="F33" s="10" t="s">
        <v>1561</v>
      </c>
      <c r="G33" s="10" t="s">
        <v>1476</v>
      </c>
      <c r="H33" s="10" t="s">
        <v>1562</v>
      </c>
      <c r="I33" s="37" t="s">
        <v>1563</v>
      </c>
      <c r="J33" s="34" t="s">
        <v>1478</v>
      </c>
      <c r="K33" s="34" t="s">
        <v>1720</v>
      </c>
      <c r="L33" s="34" t="s">
        <v>2561</v>
      </c>
      <c r="M33" s="34"/>
      <c r="N33" s="34"/>
      <c r="O33" s="34"/>
      <c r="P33" s="34"/>
      <c r="Q33" s="34"/>
      <c r="R33" s="34"/>
      <c r="S33" s="10" t="s">
        <v>1385</v>
      </c>
      <c r="T33" s="10"/>
      <c r="U33" s="10"/>
      <c r="V33" s="10"/>
      <c r="W33" s="10"/>
      <c r="X33" s="10"/>
      <c r="Y33" s="10"/>
      <c r="Z33" s="10"/>
      <c r="AA33" s="10" t="s">
        <v>1564</v>
      </c>
      <c r="AB33" s="10" t="s">
        <v>1559</v>
      </c>
      <c r="AC33" s="13"/>
      <c r="AD33" s="10"/>
      <c r="AE33" s="10"/>
      <c r="AF33" s="10"/>
      <c r="AG33" s="10"/>
      <c r="AH33" s="10"/>
      <c r="AI33" s="10"/>
      <c r="AJ33" s="10"/>
      <c r="AK33" s="10"/>
    </row>
    <row r="34" spans="1:37" ht="409.5" x14ac:dyDescent="0.5">
      <c r="A34" s="12">
        <f>COUNTIF('Projets Phase 1'!AA:AV,Tableau14[[#This Row],[Libellé]])</f>
        <v>3</v>
      </c>
      <c r="B34" s="12">
        <f>COUNTIF('Projets Phase 1'!AA:AA,Tableau14[[#This Row],[Libellé]])</f>
        <v>2</v>
      </c>
      <c r="C34" s="12">
        <f>COUNTIF('Projets Phase 1'!AB:AV,Tableau14[[#This Row],[Libellé]])</f>
        <v>1</v>
      </c>
      <c r="D34" s="12" t="s">
        <v>1380</v>
      </c>
      <c r="E34" s="10" t="s">
        <v>1565</v>
      </c>
      <c r="F34" s="10" t="s">
        <v>1566</v>
      </c>
      <c r="G34" s="10" t="s">
        <v>1567</v>
      </c>
      <c r="H34" s="10" t="s">
        <v>1568</v>
      </c>
      <c r="I34" s="34" t="s">
        <v>1569</v>
      </c>
      <c r="J34" s="34" t="s">
        <v>2562</v>
      </c>
      <c r="K34" s="34" t="s">
        <v>2560</v>
      </c>
      <c r="L34" s="34" t="s">
        <v>1478</v>
      </c>
      <c r="M34" s="34"/>
      <c r="N34" s="34"/>
      <c r="O34" s="34"/>
      <c r="P34" s="34"/>
      <c r="Q34" s="34"/>
      <c r="R34" s="34"/>
      <c r="S34" s="10" t="s">
        <v>1385</v>
      </c>
      <c r="T34" s="10"/>
      <c r="U34" s="10"/>
      <c r="V34" s="10"/>
      <c r="W34" s="10"/>
      <c r="X34" s="10"/>
      <c r="Y34" s="10"/>
      <c r="Z34" s="10"/>
      <c r="AA34" s="10" t="s">
        <v>259</v>
      </c>
      <c r="AB34" s="10"/>
      <c r="AC34" s="13"/>
      <c r="AD34" s="10"/>
      <c r="AE34" s="10"/>
      <c r="AF34" s="10"/>
      <c r="AG34" s="10"/>
      <c r="AH34" s="10"/>
      <c r="AI34" s="10"/>
      <c r="AJ34" s="10"/>
      <c r="AK34" s="10"/>
    </row>
    <row r="35" spans="1:37" ht="45" x14ac:dyDescent="0.5">
      <c r="A35" s="12">
        <f>COUNTIF('Projets Phase 1'!AA:AV,Tableau14[[#This Row],[Libellé]])</f>
        <v>1</v>
      </c>
      <c r="B35" s="12">
        <f>COUNTIF('Projets Phase 1'!AA:AA,Tableau14[[#This Row],[Libellé]])</f>
        <v>0</v>
      </c>
      <c r="C35" s="12">
        <f>COUNTIF('Projets Phase 1'!AB:AV,Tableau14[[#This Row],[Libellé]])</f>
        <v>1</v>
      </c>
      <c r="D35" s="12" t="s">
        <v>1380</v>
      </c>
      <c r="E35" s="10" t="s">
        <v>1570</v>
      </c>
      <c r="F35" s="10" t="s">
        <v>1571</v>
      </c>
      <c r="G35" s="10" t="s">
        <v>1476</v>
      </c>
      <c r="H35" s="10" t="s">
        <v>1400</v>
      </c>
      <c r="I35" s="34" t="s">
        <v>1400</v>
      </c>
      <c r="J35" s="34" t="s">
        <v>1400</v>
      </c>
      <c r="K35" s="34"/>
      <c r="L35" s="34"/>
      <c r="M35" s="34"/>
      <c r="N35" s="34"/>
      <c r="O35" s="34"/>
      <c r="P35" s="34"/>
      <c r="Q35" s="34"/>
      <c r="R35" s="34"/>
      <c r="S35" s="10" t="s">
        <v>1400</v>
      </c>
      <c r="T35" s="10"/>
      <c r="U35" s="10"/>
      <c r="V35" s="10"/>
      <c r="W35" s="10"/>
      <c r="X35" s="10"/>
      <c r="Y35" s="10"/>
      <c r="Z35" s="10"/>
      <c r="AA35" s="10" t="s">
        <v>1520</v>
      </c>
      <c r="AB35" s="10" t="s">
        <v>1467</v>
      </c>
      <c r="AC35" s="13"/>
      <c r="AD35" s="10"/>
      <c r="AE35" s="10"/>
      <c r="AF35" s="10"/>
      <c r="AG35" s="10"/>
      <c r="AH35" s="10"/>
      <c r="AI35" s="10"/>
      <c r="AJ35" s="10"/>
      <c r="AK35" s="10"/>
    </row>
    <row r="36" spans="1:37" ht="409.5" x14ac:dyDescent="0.5">
      <c r="A36" s="12">
        <f>COUNTIF('Projets Phase 1'!AA:AV,Tableau14[[#This Row],[Libellé]])</f>
        <v>1</v>
      </c>
      <c r="B36" s="12">
        <f>COUNTIF('Projets Phase 1'!AA:AA,Tableau14[[#This Row],[Libellé]])</f>
        <v>0</v>
      </c>
      <c r="C36" s="12">
        <f>COUNTIF('Projets Phase 1'!AB:AV,Tableau14[[#This Row],[Libellé]])</f>
        <v>1</v>
      </c>
      <c r="D36" s="12" t="s">
        <v>1380</v>
      </c>
      <c r="E36" s="10" t="s">
        <v>1572</v>
      </c>
      <c r="F36" s="10" t="s">
        <v>1573</v>
      </c>
      <c r="G36" s="10" t="s">
        <v>1574</v>
      </c>
      <c r="H36" s="10" t="s">
        <v>1575</v>
      </c>
      <c r="I36" s="34" t="s">
        <v>1576</v>
      </c>
      <c r="J36" s="34" t="s">
        <v>1576</v>
      </c>
      <c r="K36" s="34"/>
      <c r="L36" s="34"/>
      <c r="M36" s="34"/>
      <c r="N36" s="34"/>
      <c r="O36" s="34"/>
      <c r="P36" s="34"/>
      <c r="Q36" s="34"/>
      <c r="R36" s="34"/>
      <c r="S36" s="10" t="s">
        <v>1433</v>
      </c>
      <c r="T36" s="10"/>
      <c r="U36" s="10"/>
      <c r="V36" s="10"/>
      <c r="W36" s="10"/>
      <c r="X36" s="10"/>
      <c r="Y36" s="10"/>
      <c r="Z36" s="10"/>
      <c r="AA36" s="10" t="s">
        <v>141</v>
      </c>
      <c r="AB36" s="10" t="s">
        <v>1577</v>
      </c>
      <c r="AC36" s="13" t="s">
        <v>377</v>
      </c>
      <c r="AD36" s="10"/>
      <c r="AE36" s="10"/>
      <c r="AF36" s="10"/>
      <c r="AG36" s="10"/>
      <c r="AH36" s="10"/>
      <c r="AI36" s="10"/>
      <c r="AJ36" s="10"/>
      <c r="AK36" s="10"/>
    </row>
    <row r="37" spans="1:37" ht="45" x14ac:dyDescent="0.5">
      <c r="A37" s="12">
        <f>COUNTIF('Projets Phase 1'!AA:AV,Tableau14[[#This Row],[Libellé]])</f>
        <v>1</v>
      </c>
      <c r="B37" s="12">
        <f>COUNTIF('Projets Phase 1'!AA:AA,Tableau14[[#This Row],[Libellé]])</f>
        <v>1</v>
      </c>
      <c r="C37" s="12">
        <f>COUNTIF('Projets Phase 1'!AB:AV,Tableau14[[#This Row],[Libellé]])</f>
        <v>0</v>
      </c>
      <c r="D37" s="12" t="s">
        <v>1380</v>
      </c>
      <c r="E37" s="10" t="s">
        <v>1578</v>
      </c>
      <c r="F37" s="10" t="s">
        <v>1579</v>
      </c>
      <c r="G37" s="10" t="s">
        <v>1476</v>
      </c>
      <c r="H37" s="10" t="s">
        <v>1400</v>
      </c>
      <c r="I37" s="34" t="s">
        <v>1400</v>
      </c>
      <c r="J37" s="34" t="s">
        <v>1400</v>
      </c>
      <c r="K37" s="34"/>
      <c r="L37" s="34"/>
      <c r="M37" s="34"/>
      <c r="N37" s="34"/>
      <c r="O37" s="34"/>
      <c r="P37" s="34"/>
      <c r="Q37" s="34"/>
      <c r="R37" s="34"/>
      <c r="S37" s="10" t="s">
        <v>1400</v>
      </c>
      <c r="T37" s="10"/>
      <c r="U37" s="10"/>
      <c r="V37" s="10"/>
      <c r="W37" s="10"/>
      <c r="X37" s="10"/>
      <c r="Y37" s="10"/>
      <c r="Z37" s="10"/>
      <c r="AA37" s="10" t="s">
        <v>1580</v>
      </c>
      <c r="AB37" s="10"/>
      <c r="AC37" s="13"/>
      <c r="AD37" s="10"/>
      <c r="AE37" s="10"/>
      <c r="AF37" s="10"/>
      <c r="AG37" s="10"/>
      <c r="AH37" s="10"/>
      <c r="AI37" s="10"/>
      <c r="AJ37" s="10"/>
      <c r="AK37" s="10"/>
    </row>
    <row r="38" spans="1:37" ht="409.5" x14ac:dyDescent="0.5">
      <c r="A38" s="12">
        <f>COUNTIF('Projets Phase 1'!AA:AV,Tableau14[[#This Row],[Libellé]])</f>
        <v>1</v>
      </c>
      <c r="B38" s="12">
        <f>COUNTIF('Projets Phase 1'!AA:AA,Tableau14[[#This Row],[Libellé]])</f>
        <v>0</v>
      </c>
      <c r="C38" s="12">
        <f>COUNTIF('Projets Phase 1'!AB:AV,Tableau14[[#This Row],[Libellé]])</f>
        <v>1</v>
      </c>
      <c r="D38" s="12" t="s">
        <v>1380</v>
      </c>
      <c r="E38" s="10" t="s">
        <v>1581</v>
      </c>
      <c r="F38" s="10" t="s">
        <v>1582</v>
      </c>
      <c r="G38" s="10" t="s">
        <v>1583</v>
      </c>
      <c r="H38" s="10" t="s">
        <v>1584</v>
      </c>
      <c r="I38" s="34" t="s">
        <v>1585</v>
      </c>
      <c r="J38" s="34" t="s">
        <v>1585</v>
      </c>
      <c r="K38" s="34"/>
      <c r="L38" s="34"/>
      <c r="M38" s="34"/>
      <c r="N38" s="34"/>
      <c r="O38" s="34"/>
      <c r="P38" s="34"/>
      <c r="Q38" s="34"/>
      <c r="R38" s="34"/>
      <c r="S38" s="10" t="s">
        <v>1412</v>
      </c>
      <c r="T38" s="10"/>
      <c r="U38" s="10"/>
      <c r="V38" s="10"/>
      <c r="W38" s="10"/>
      <c r="X38" s="10"/>
      <c r="Y38" s="10"/>
      <c r="Z38" s="10"/>
      <c r="AA38" s="10" t="s">
        <v>247</v>
      </c>
      <c r="AB38" s="10" t="s">
        <v>961</v>
      </c>
      <c r="AC38" s="13" t="s">
        <v>439</v>
      </c>
      <c r="AD38" s="10" t="s">
        <v>248</v>
      </c>
      <c r="AE38" s="10"/>
      <c r="AF38" s="10"/>
      <c r="AG38" s="10"/>
      <c r="AH38" s="10"/>
      <c r="AI38" s="10"/>
      <c r="AJ38" s="10"/>
      <c r="AK38" s="10"/>
    </row>
    <row r="39" spans="1:37" s="20" customFormat="1" ht="45" x14ac:dyDescent="0.5">
      <c r="A39" s="12">
        <f>COUNTIF('Projets Phase 1'!AA:AV,Tableau14[[#This Row],[Libellé]])</f>
        <v>3</v>
      </c>
      <c r="B39" s="12">
        <f>COUNTIF('Projets Phase 1'!AA:AA,Tableau14[[#This Row],[Libellé]])</f>
        <v>1</v>
      </c>
      <c r="C39" s="12">
        <f>COUNTIF('Projets Phase 1'!AB:AV,Tableau14[[#This Row],[Libellé]])</f>
        <v>2</v>
      </c>
      <c r="D39" s="12" t="s">
        <v>1380</v>
      </c>
      <c r="E39" s="10" t="s">
        <v>1586</v>
      </c>
      <c r="F39" s="10" t="s">
        <v>1587</v>
      </c>
      <c r="G39" s="10" t="s">
        <v>1588</v>
      </c>
      <c r="H39" s="10" t="s">
        <v>1589</v>
      </c>
      <c r="I39" s="34" t="s">
        <v>1400</v>
      </c>
      <c r="J39" s="34" t="s">
        <v>1400</v>
      </c>
      <c r="K39" s="34"/>
      <c r="L39" s="34"/>
      <c r="M39" s="34"/>
      <c r="N39" s="34"/>
      <c r="O39" s="34"/>
      <c r="P39" s="34"/>
      <c r="Q39" s="34"/>
      <c r="R39" s="34"/>
      <c r="S39" s="10" t="s">
        <v>1385</v>
      </c>
      <c r="T39" s="10"/>
      <c r="U39" s="10"/>
      <c r="V39" s="10"/>
      <c r="W39" s="10"/>
      <c r="X39" s="10"/>
      <c r="Y39" s="10"/>
      <c r="Z39" s="10"/>
      <c r="AA39" s="10" t="s">
        <v>141</v>
      </c>
      <c r="AB39" s="10" t="s">
        <v>195</v>
      </c>
      <c r="AC39" s="13" t="s">
        <v>633</v>
      </c>
      <c r="AD39" s="10"/>
      <c r="AE39" s="10"/>
      <c r="AF39" s="10"/>
      <c r="AG39" s="10"/>
      <c r="AH39" s="10"/>
      <c r="AI39" s="10"/>
      <c r="AJ39" s="10"/>
      <c r="AK39" s="10"/>
    </row>
    <row r="40" spans="1:37" ht="409.5" x14ac:dyDescent="0.5">
      <c r="A40" s="12">
        <f>COUNTIF('Projets Phase 1'!AA:AV,Tableau14[[#This Row],[Libellé]])</f>
        <v>1</v>
      </c>
      <c r="B40" s="12">
        <f>COUNTIF('Projets Phase 1'!AA:AA,Tableau14[[#This Row],[Libellé]])</f>
        <v>0</v>
      </c>
      <c r="C40" s="12">
        <f>COUNTIF('Projets Phase 1'!AB:AV,Tableau14[[#This Row],[Libellé]])</f>
        <v>1</v>
      </c>
      <c r="D40" s="12" t="s">
        <v>1380</v>
      </c>
      <c r="E40" s="10" t="s">
        <v>1590</v>
      </c>
      <c r="F40" s="10" t="s">
        <v>1591</v>
      </c>
      <c r="G40" s="10" t="s">
        <v>1592</v>
      </c>
      <c r="H40" s="10" t="s">
        <v>1593</v>
      </c>
      <c r="I40" s="34" t="s">
        <v>1473</v>
      </c>
      <c r="J40" s="34" t="s">
        <v>1473</v>
      </c>
      <c r="K40" s="34"/>
      <c r="L40" s="34"/>
      <c r="M40" s="34"/>
      <c r="N40" s="34"/>
      <c r="O40" s="34"/>
      <c r="P40" s="34"/>
      <c r="Q40" s="34"/>
      <c r="R40" s="34"/>
      <c r="S40" s="10" t="s">
        <v>1401</v>
      </c>
      <c r="T40" s="10"/>
      <c r="U40" s="10"/>
      <c r="V40" s="10"/>
      <c r="W40" s="10"/>
      <c r="X40" s="10"/>
      <c r="Y40" s="10"/>
      <c r="Z40" s="10"/>
      <c r="AA40" s="10" t="s">
        <v>141</v>
      </c>
      <c r="AB40" s="10" t="s">
        <v>1594</v>
      </c>
      <c r="AC40" s="13" t="s">
        <v>149</v>
      </c>
      <c r="AD40" s="10" t="s">
        <v>586</v>
      </c>
      <c r="AE40" s="10"/>
      <c r="AF40" s="10"/>
      <c r="AG40" s="10"/>
      <c r="AH40" s="10"/>
      <c r="AI40" s="10"/>
      <c r="AJ40" s="10"/>
      <c r="AK40" s="10"/>
    </row>
    <row r="41" spans="1:37" ht="45.75" x14ac:dyDescent="0.5">
      <c r="A41" s="12">
        <f>COUNTIF('Projets Phase 1'!AA:AV,Tableau14[[#This Row],[Libellé]])</f>
        <v>2</v>
      </c>
      <c r="B41" s="12">
        <f>COUNTIF('Projets Phase 1'!AA:AA,Tableau14[[#This Row],[Libellé]])</f>
        <v>0</v>
      </c>
      <c r="C41" s="12">
        <f>COUNTIF('Projets Phase 1'!AB:AV,Tableau14[[#This Row],[Libellé]])</f>
        <v>2</v>
      </c>
      <c r="D41" s="12" t="s">
        <v>1380</v>
      </c>
      <c r="E41" s="10" t="s">
        <v>1595</v>
      </c>
      <c r="F41" s="15" t="s">
        <v>1596</v>
      </c>
      <c r="G41" s="10" t="s">
        <v>1597</v>
      </c>
      <c r="H41" s="10" t="s">
        <v>1598</v>
      </c>
      <c r="I41" s="34" t="s">
        <v>1400</v>
      </c>
      <c r="J41" s="34" t="s">
        <v>1400</v>
      </c>
      <c r="K41" s="34"/>
      <c r="L41" s="34"/>
      <c r="M41" s="34"/>
      <c r="N41" s="34"/>
      <c r="O41" s="34"/>
      <c r="P41" s="34"/>
      <c r="Q41" s="34"/>
      <c r="R41" s="34"/>
      <c r="S41" s="10" t="s">
        <v>1432</v>
      </c>
      <c r="T41" s="10"/>
      <c r="U41" s="10"/>
      <c r="V41" s="10"/>
      <c r="W41" s="10"/>
      <c r="X41" s="10"/>
      <c r="Y41" s="10"/>
      <c r="Z41" s="10"/>
      <c r="AA41" s="10" t="s">
        <v>853</v>
      </c>
      <c r="AB41" s="10" t="s">
        <v>195</v>
      </c>
      <c r="AC41" s="13"/>
      <c r="AD41" s="10"/>
      <c r="AE41" s="10"/>
      <c r="AF41" s="10"/>
      <c r="AG41" s="10"/>
      <c r="AH41" s="10"/>
      <c r="AI41" s="10"/>
      <c r="AJ41" s="10"/>
      <c r="AK41" s="10"/>
    </row>
    <row r="42" spans="1:37" ht="330" x14ac:dyDescent="0.5">
      <c r="A42" s="12">
        <f>COUNTIF('Projets Phase 1'!AA:AV,Tableau14[[#This Row],[Libellé]])</f>
        <v>1</v>
      </c>
      <c r="B42" s="12">
        <f>COUNTIF('Projets Phase 1'!AA:AA,Tableau14[[#This Row],[Libellé]])</f>
        <v>0</v>
      </c>
      <c r="C42" s="12">
        <f>COUNTIF('Projets Phase 1'!AB:AV,Tableau14[[#This Row],[Libellé]])</f>
        <v>1</v>
      </c>
      <c r="D42" s="12" t="s">
        <v>1380</v>
      </c>
      <c r="E42" s="10" t="s">
        <v>1599</v>
      </c>
      <c r="F42" s="10" t="s">
        <v>1600</v>
      </c>
      <c r="G42" s="10" t="s">
        <v>1601</v>
      </c>
      <c r="H42" s="10" t="s">
        <v>1602</v>
      </c>
      <c r="I42" s="34" t="s">
        <v>1514</v>
      </c>
      <c r="J42" s="34" t="s">
        <v>1484</v>
      </c>
      <c r="K42" s="34" t="s">
        <v>1440</v>
      </c>
      <c r="L42" s="34" t="s">
        <v>1420</v>
      </c>
      <c r="M42" s="34"/>
      <c r="N42" s="34"/>
      <c r="O42" s="34"/>
      <c r="P42" s="34"/>
      <c r="Q42" s="34"/>
      <c r="R42" s="34"/>
      <c r="S42" s="10" t="s">
        <v>1401</v>
      </c>
      <c r="T42" s="10"/>
      <c r="U42" s="10"/>
      <c r="V42" s="10"/>
      <c r="W42" s="10"/>
      <c r="X42" s="10"/>
      <c r="Y42" s="10"/>
      <c r="Z42" s="10"/>
      <c r="AA42" s="10" t="s">
        <v>141</v>
      </c>
      <c r="AB42" s="10" t="s">
        <v>881</v>
      </c>
      <c r="AC42" s="13"/>
      <c r="AD42" s="10"/>
      <c r="AE42" s="10"/>
      <c r="AF42" s="10"/>
      <c r="AG42" s="10"/>
      <c r="AH42" s="10"/>
      <c r="AI42" s="10"/>
      <c r="AJ42" s="10"/>
      <c r="AK42" s="10"/>
    </row>
    <row r="43" spans="1:37" ht="45" x14ac:dyDescent="0.5">
      <c r="A43" s="12">
        <f>COUNTIF('Projets Phase 1'!AA:AV,Tableau14[[#This Row],[Libellé]])</f>
        <v>1</v>
      </c>
      <c r="B43" s="12">
        <f>COUNTIF('Projets Phase 1'!AA:AA,Tableau14[[#This Row],[Libellé]])</f>
        <v>0</v>
      </c>
      <c r="C43" s="12">
        <f>COUNTIF('Projets Phase 1'!AB:AV,Tableau14[[#This Row],[Libellé]])</f>
        <v>1</v>
      </c>
      <c r="D43" s="12" t="s">
        <v>1380</v>
      </c>
      <c r="E43" s="10" t="s">
        <v>1603</v>
      </c>
      <c r="F43" s="10" t="s">
        <v>1604</v>
      </c>
      <c r="G43" s="10" t="s">
        <v>1605</v>
      </c>
      <c r="H43" s="10" t="s">
        <v>1606</v>
      </c>
      <c r="I43" s="34" t="s">
        <v>1400</v>
      </c>
      <c r="J43" s="34" t="s">
        <v>1400</v>
      </c>
      <c r="K43" s="34"/>
      <c r="L43" s="34"/>
      <c r="M43" s="34"/>
      <c r="N43" s="34"/>
      <c r="O43" s="34"/>
      <c r="P43" s="34"/>
      <c r="Q43" s="34"/>
      <c r="R43" s="34"/>
      <c r="S43" s="10" t="s">
        <v>1466</v>
      </c>
      <c r="T43" s="10"/>
      <c r="U43" s="10"/>
      <c r="V43" s="10"/>
      <c r="W43" s="10"/>
      <c r="X43" s="10"/>
      <c r="Y43" s="10"/>
      <c r="Z43" s="10"/>
      <c r="AA43" s="10" t="s">
        <v>141</v>
      </c>
      <c r="AB43" s="10" t="s">
        <v>966</v>
      </c>
      <c r="AC43" s="13"/>
      <c r="AD43" s="10"/>
      <c r="AE43" s="10"/>
      <c r="AF43" s="10"/>
      <c r="AG43" s="10"/>
      <c r="AH43" s="10"/>
      <c r="AI43" s="10"/>
      <c r="AJ43" s="10"/>
      <c r="AK43" s="10"/>
    </row>
    <row r="44" spans="1:37" ht="45" x14ac:dyDescent="0.5">
      <c r="A44" s="12">
        <f>COUNTIF('Projets Phase 1'!AA:AV,Tableau14[[#This Row],[Libellé]])</f>
        <v>1</v>
      </c>
      <c r="B44" s="12">
        <f>COUNTIF('Projets Phase 1'!AA:AA,Tableau14[[#This Row],[Libellé]])</f>
        <v>1</v>
      </c>
      <c r="C44" s="12">
        <f>COUNTIF('Projets Phase 1'!AB:AV,Tableau14[[#This Row],[Libellé]])</f>
        <v>0</v>
      </c>
      <c r="D44" s="12" t="s">
        <v>1380</v>
      </c>
      <c r="E44" s="10" t="s">
        <v>1607</v>
      </c>
      <c r="F44" s="10" t="s">
        <v>1608</v>
      </c>
      <c r="G44" s="10" t="s">
        <v>1476</v>
      </c>
      <c r="H44" s="10" t="s">
        <v>1400</v>
      </c>
      <c r="I44" s="34" t="s">
        <v>1400</v>
      </c>
      <c r="J44" s="34" t="s">
        <v>1400</v>
      </c>
      <c r="K44" s="34"/>
      <c r="L44" s="34"/>
      <c r="M44" s="34"/>
      <c r="N44" s="34"/>
      <c r="O44" s="34"/>
      <c r="P44" s="34"/>
      <c r="Q44" s="34"/>
      <c r="R44" s="34"/>
      <c r="S44" s="10" t="s">
        <v>1400</v>
      </c>
      <c r="T44" s="10"/>
      <c r="U44" s="10"/>
      <c r="V44" s="10"/>
      <c r="W44" s="10"/>
      <c r="X44" s="10"/>
      <c r="Y44" s="10"/>
      <c r="Z44" s="10"/>
      <c r="AA44" s="10" t="s">
        <v>1177</v>
      </c>
      <c r="AB44" s="10"/>
      <c r="AC44" s="13"/>
      <c r="AD44" s="10"/>
      <c r="AE44" s="10"/>
      <c r="AF44" s="10"/>
      <c r="AG44" s="10"/>
      <c r="AH44" s="10"/>
      <c r="AI44" s="10"/>
      <c r="AJ44" s="10"/>
      <c r="AK44" s="10"/>
    </row>
    <row r="45" spans="1:37" ht="45" x14ac:dyDescent="0.5">
      <c r="A45" s="12">
        <f>COUNTIF('Projets Phase 1'!AA:AV,Tableau14[[#This Row],[Libellé]])</f>
        <v>1</v>
      </c>
      <c r="B45" s="12">
        <f>COUNTIF('Projets Phase 1'!AA:AA,Tableau14[[#This Row],[Libellé]])</f>
        <v>0</v>
      </c>
      <c r="C45" s="12">
        <f>COUNTIF('Projets Phase 1'!AB:AV,Tableau14[[#This Row],[Libellé]])</f>
        <v>1</v>
      </c>
      <c r="D45" s="12" t="s">
        <v>1380</v>
      </c>
      <c r="E45" s="10" t="s">
        <v>1609</v>
      </c>
      <c r="F45" s="10" t="s">
        <v>1610</v>
      </c>
      <c r="G45" s="10" t="s">
        <v>1476</v>
      </c>
      <c r="H45" s="10" t="s">
        <v>1400</v>
      </c>
      <c r="I45" s="34" t="s">
        <v>1400</v>
      </c>
      <c r="J45" s="34" t="s">
        <v>1400</v>
      </c>
      <c r="K45" s="34"/>
      <c r="L45" s="34"/>
      <c r="M45" s="34"/>
      <c r="N45" s="34"/>
      <c r="O45" s="34"/>
      <c r="P45" s="34"/>
      <c r="Q45" s="34"/>
      <c r="R45" s="34"/>
      <c r="S45" s="10" t="s">
        <v>1400</v>
      </c>
      <c r="T45" s="10"/>
      <c r="U45" s="10"/>
      <c r="V45" s="10"/>
      <c r="W45" s="10"/>
      <c r="X45" s="10"/>
      <c r="Y45" s="10"/>
      <c r="Z45" s="10"/>
      <c r="AA45" s="10" t="s">
        <v>1611</v>
      </c>
      <c r="AB45" s="10"/>
      <c r="AC45" s="13"/>
      <c r="AD45" s="10"/>
      <c r="AE45" s="10"/>
      <c r="AF45" s="10"/>
      <c r="AG45" s="10"/>
      <c r="AH45" s="10"/>
      <c r="AI45" s="10"/>
      <c r="AJ45" s="10"/>
      <c r="AK45" s="10"/>
    </row>
    <row r="46" spans="1:37" ht="345" x14ac:dyDescent="0.5">
      <c r="A46" s="12">
        <f>COUNTIF('Projets Phase 1'!AA:AV,Tableau14[[#This Row],[Libellé]])</f>
        <v>1</v>
      </c>
      <c r="B46" s="12">
        <f>COUNTIF('Projets Phase 1'!AA:AA,Tableau14[[#This Row],[Libellé]])</f>
        <v>0</v>
      </c>
      <c r="C46" s="12">
        <f>COUNTIF('Projets Phase 1'!AB:AV,Tableau14[[#This Row],[Libellé]])</f>
        <v>1</v>
      </c>
      <c r="D46" s="12" t="s">
        <v>1380</v>
      </c>
      <c r="E46" s="10" t="s">
        <v>1612</v>
      </c>
      <c r="F46" s="10" t="s">
        <v>1613</v>
      </c>
      <c r="G46" s="10" t="s">
        <v>1614</v>
      </c>
      <c r="H46" s="10" t="s">
        <v>1615</v>
      </c>
      <c r="I46" s="34" t="s">
        <v>1616</v>
      </c>
      <c r="J46" s="34" t="s">
        <v>1484</v>
      </c>
      <c r="K46" s="34" t="s">
        <v>1440</v>
      </c>
      <c r="L46" s="34" t="s">
        <v>2563</v>
      </c>
      <c r="M46" s="34"/>
      <c r="N46" s="34"/>
      <c r="O46" s="34"/>
      <c r="P46" s="34"/>
      <c r="Q46" s="34"/>
      <c r="R46" s="34"/>
      <c r="S46" s="10" t="s">
        <v>1617</v>
      </c>
      <c r="T46" s="10" t="s">
        <v>1393</v>
      </c>
      <c r="U46" s="10" t="s">
        <v>1385</v>
      </c>
      <c r="V46" s="10"/>
      <c r="W46" s="10"/>
      <c r="X46" s="10"/>
      <c r="Y46" s="10"/>
      <c r="Z46" s="10"/>
      <c r="AA46" s="10" t="s">
        <v>141</v>
      </c>
      <c r="AB46" s="10" t="s">
        <v>1618</v>
      </c>
      <c r="AC46" s="13" t="s">
        <v>572</v>
      </c>
      <c r="AD46" s="10"/>
      <c r="AE46" s="10"/>
      <c r="AF46" s="10"/>
      <c r="AG46" s="10"/>
      <c r="AH46" s="10"/>
      <c r="AI46" s="10"/>
      <c r="AJ46" s="10"/>
      <c r="AK46" s="10"/>
    </row>
    <row r="47" spans="1:37" ht="45" x14ac:dyDescent="0.5">
      <c r="A47" s="12">
        <f>COUNTIF('Projets Phase 1'!AA:AV,Tableau14[[#This Row],[Libellé]])</f>
        <v>1</v>
      </c>
      <c r="B47" s="12">
        <f>COUNTIF('Projets Phase 1'!AA:AA,Tableau14[[#This Row],[Libellé]])</f>
        <v>0</v>
      </c>
      <c r="C47" s="12">
        <f>COUNTIF('Projets Phase 1'!AB:AV,Tableau14[[#This Row],[Libellé]])</f>
        <v>1</v>
      </c>
      <c r="D47" s="12" t="s">
        <v>1380</v>
      </c>
      <c r="E47" s="10" t="s">
        <v>1619</v>
      </c>
      <c r="F47" s="15" t="s">
        <v>1620</v>
      </c>
      <c r="G47" s="10" t="s">
        <v>1621</v>
      </c>
      <c r="H47" s="10" t="s">
        <v>1622</v>
      </c>
      <c r="I47" s="34" t="s">
        <v>1400</v>
      </c>
      <c r="J47" s="34" t="s">
        <v>1400</v>
      </c>
      <c r="K47" s="34"/>
      <c r="L47" s="34"/>
      <c r="M47" s="34"/>
      <c r="N47" s="34"/>
      <c r="O47" s="34"/>
      <c r="P47" s="34"/>
      <c r="Q47" s="34"/>
      <c r="R47" s="34"/>
      <c r="S47" s="10" t="s">
        <v>1412</v>
      </c>
      <c r="T47" s="10"/>
      <c r="U47" s="10"/>
      <c r="V47" s="10"/>
      <c r="W47" s="10"/>
      <c r="X47" s="10"/>
      <c r="Y47" s="10"/>
      <c r="Z47" s="10"/>
      <c r="AA47" s="10" t="s">
        <v>141</v>
      </c>
      <c r="AB47" s="10" t="s">
        <v>961</v>
      </c>
      <c r="AC47" s="13" t="s">
        <v>377</v>
      </c>
      <c r="AD47" s="10"/>
      <c r="AE47" s="10"/>
      <c r="AF47" s="10"/>
      <c r="AG47" s="10"/>
      <c r="AH47" s="10"/>
      <c r="AI47" s="10"/>
      <c r="AJ47" s="10"/>
      <c r="AK47" s="10"/>
    </row>
    <row r="48" spans="1:37" ht="330" x14ac:dyDescent="0.5">
      <c r="A48" s="12">
        <f>COUNTIF('Projets Phase 1'!AA:AV,Tableau14[[#This Row],[Libellé]])</f>
        <v>1</v>
      </c>
      <c r="B48" s="12">
        <f>COUNTIF('Projets Phase 1'!AA:AA,Tableau14[[#This Row],[Libellé]])</f>
        <v>0</v>
      </c>
      <c r="C48" s="12">
        <f>COUNTIF('Projets Phase 1'!AB:AV,Tableau14[[#This Row],[Libellé]])</f>
        <v>1</v>
      </c>
      <c r="D48" s="12" t="s">
        <v>1380</v>
      </c>
      <c r="E48" s="10" t="s">
        <v>1623</v>
      </c>
      <c r="F48" s="10" t="s">
        <v>1624</v>
      </c>
      <c r="G48" s="10" t="s">
        <v>1625</v>
      </c>
      <c r="H48" s="10" t="s">
        <v>1626</v>
      </c>
      <c r="I48" s="34" t="s">
        <v>1420</v>
      </c>
      <c r="J48" s="34" t="s">
        <v>1420</v>
      </c>
      <c r="K48" s="34"/>
      <c r="L48" s="34"/>
      <c r="M48" s="34"/>
      <c r="N48" s="34"/>
      <c r="O48" s="34"/>
      <c r="P48" s="34"/>
      <c r="Q48" s="34"/>
      <c r="R48" s="34"/>
      <c r="S48" s="10" t="s">
        <v>1393</v>
      </c>
      <c r="T48" s="10"/>
      <c r="U48" s="10"/>
      <c r="V48" s="10"/>
      <c r="W48" s="10"/>
      <c r="X48" s="10"/>
      <c r="Y48" s="10"/>
      <c r="Z48" s="10"/>
      <c r="AA48" s="10" t="s">
        <v>1627</v>
      </c>
      <c r="AB48" s="10"/>
      <c r="AC48" s="13"/>
      <c r="AD48" s="10"/>
      <c r="AE48" s="10"/>
      <c r="AF48" s="10"/>
      <c r="AG48" s="10"/>
      <c r="AH48" s="10"/>
      <c r="AI48" s="10"/>
      <c r="AJ48" s="10"/>
      <c r="AK48" s="10"/>
    </row>
    <row r="49" spans="1:37" ht="60" x14ac:dyDescent="0.5">
      <c r="A49" s="12">
        <f>COUNTIF('Projets Phase 1'!AA:AV,Tableau14[[#This Row],[Libellé]])</f>
        <v>1</v>
      </c>
      <c r="B49" s="12">
        <f>COUNTIF('Projets Phase 1'!AA:AA,Tableau14[[#This Row],[Libellé]])</f>
        <v>0</v>
      </c>
      <c r="C49" s="12">
        <f>COUNTIF('Projets Phase 1'!AB:AV,Tableau14[[#This Row],[Libellé]])</f>
        <v>1</v>
      </c>
      <c r="D49" s="12" t="s">
        <v>1422</v>
      </c>
      <c r="E49" s="10" t="s">
        <v>1628</v>
      </c>
      <c r="F49" s="10" t="s">
        <v>1629</v>
      </c>
      <c r="G49" s="10" t="s">
        <v>1630</v>
      </c>
      <c r="H49" s="10"/>
      <c r="I49" s="34"/>
      <c r="J49" s="34"/>
      <c r="K49" s="34"/>
      <c r="L49" s="34"/>
      <c r="M49" s="34"/>
      <c r="N49" s="34"/>
      <c r="O49" s="34"/>
      <c r="P49" s="34"/>
      <c r="Q49" s="34"/>
      <c r="R49" s="34"/>
      <c r="S49" s="10" t="s">
        <v>1400</v>
      </c>
      <c r="T49" s="10"/>
      <c r="U49" s="10"/>
      <c r="V49" s="10"/>
      <c r="W49" s="10"/>
      <c r="X49" s="10"/>
      <c r="Y49" s="10"/>
      <c r="Z49" s="10"/>
      <c r="AA49" s="10"/>
      <c r="AB49" s="10"/>
      <c r="AC49" s="13"/>
      <c r="AD49" s="10"/>
      <c r="AE49" s="10"/>
      <c r="AF49" s="10"/>
      <c r="AG49" s="10"/>
      <c r="AH49" s="10"/>
      <c r="AI49" s="10"/>
      <c r="AJ49" s="10"/>
      <c r="AK49" s="10"/>
    </row>
    <row r="50" spans="1:37" ht="45" x14ac:dyDescent="0.5">
      <c r="A50" s="12">
        <f>COUNTIF('Projets Phase 1'!AA:AV,Tableau14[[#This Row],[Libellé]])</f>
        <v>1</v>
      </c>
      <c r="B50" s="12">
        <f>COUNTIF('Projets Phase 1'!AA:AA,Tableau14[[#This Row],[Libellé]])</f>
        <v>0</v>
      </c>
      <c r="C50" s="12">
        <f>COUNTIF('Projets Phase 1'!AB:AV,Tableau14[[#This Row],[Libellé]])</f>
        <v>1</v>
      </c>
      <c r="D50" s="12" t="s">
        <v>1380</v>
      </c>
      <c r="E50" s="10" t="s">
        <v>1631</v>
      </c>
      <c r="F50" s="10" t="s">
        <v>1632</v>
      </c>
      <c r="G50" s="10" t="s">
        <v>1476</v>
      </c>
      <c r="H50" s="10" t="s">
        <v>1400</v>
      </c>
      <c r="I50" s="34" t="s">
        <v>1400</v>
      </c>
      <c r="J50" s="34" t="s">
        <v>1400</v>
      </c>
      <c r="K50" s="34"/>
      <c r="L50" s="34"/>
      <c r="M50" s="34"/>
      <c r="N50" s="34"/>
      <c r="O50" s="34"/>
      <c r="P50" s="34"/>
      <c r="Q50" s="34"/>
      <c r="R50" s="34"/>
      <c r="S50" s="10" t="s">
        <v>1400</v>
      </c>
      <c r="T50" s="10"/>
      <c r="U50" s="10"/>
      <c r="V50" s="10"/>
      <c r="W50" s="10"/>
      <c r="X50" s="10"/>
      <c r="Y50" s="10"/>
      <c r="Z50" s="10"/>
      <c r="AA50" s="10" t="s">
        <v>1633</v>
      </c>
      <c r="AB50" s="10"/>
      <c r="AC50" s="13"/>
      <c r="AD50" s="10"/>
      <c r="AE50" s="10"/>
      <c r="AF50" s="10"/>
      <c r="AG50" s="10"/>
      <c r="AH50" s="10"/>
      <c r="AI50" s="10"/>
      <c r="AJ50" s="10"/>
      <c r="AK50" s="10"/>
    </row>
    <row r="51" spans="1:37" ht="360" x14ac:dyDescent="0.5">
      <c r="A51" s="12">
        <f>COUNTIF('Projets Phase 1'!AA:AV,Tableau14[[#This Row],[Libellé]])</f>
        <v>3</v>
      </c>
      <c r="B51" s="12">
        <f>COUNTIF('Projets Phase 1'!AA:AA,Tableau14[[#This Row],[Libellé]])</f>
        <v>0</v>
      </c>
      <c r="C51" s="12">
        <f>COUNTIF('Projets Phase 1'!AB:AV,Tableau14[[#This Row],[Libellé]])</f>
        <v>3</v>
      </c>
      <c r="D51" s="12" t="s">
        <v>1380</v>
      </c>
      <c r="E51" s="10" t="s">
        <v>1634</v>
      </c>
      <c r="F51" s="10" t="s">
        <v>1635</v>
      </c>
      <c r="G51" s="10" t="s">
        <v>1636</v>
      </c>
      <c r="H51" s="10" t="s">
        <v>1637</v>
      </c>
      <c r="I51" s="34" t="s">
        <v>1638</v>
      </c>
      <c r="J51" s="34" t="s">
        <v>1638</v>
      </c>
      <c r="K51" s="34"/>
      <c r="L51" s="34"/>
      <c r="M51" s="34"/>
      <c r="N51" s="34"/>
      <c r="O51" s="34"/>
      <c r="P51" s="34"/>
      <c r="Q51" s="34"/>
      <c r="R51" s="34"/>
      <c r="S51" s="10" t="s">
        <v>1401</v>
      </c>
      <c r="T51" s="10" t="s">
        <v>1432</v>
      </c>
      <c r="U51" s="10"/>
      <c r="V51" s="10"/>
      <c r="W51" s="10"/>
      <c r="X51" s="10"/>
      <c r="Y51" s="10"/>
      <c r="Z51" s="10"/>
      <c r="AA51" s="10" t="s">
        <v>1639</v>
      </c>
      <c r="AB51" s="10" t="s">
        <v>248</v>
      </c>
      <c r="AC51" s="13"/>
      <c r="AD51" s="10"/>
      <c r="AE51" s="10"/>
      <c r="AF51" s="10"/>
      <c r="AG51" s="10"/>
      <c r="AH51" s="10"/>
      <c r="AI51" s="10"/>
      <c r="AJ51" s="10"/>
      <c r="AK51" s="10"/>
    </row>
    <row r="52" spans="1:37" ht="45" x14ac:dyDescent="0.5">
      <c r="A52" s="12">
        <f>COUNTIF('Projets Phase 1'!AA:AV,Tableau14[[#This Row],[Libellé]])</f>
        <v>1</v>
      </c>
      <c r="B52" s="12">
        <f>COUNTIF('Projets Phase 1'!AA:AA,Tableau14[[#This Row],[Libellé]])</f>
        <v>0</v>
      </c>
      <c r="C52" s="12">
        <f>COUNTIF('Projets Phase 1'!AB:AV,Tableau14[[#This Row],[Libellé]])</f>
        <v>1</v>
      </c>
      <c r="D52" s="12" t="s">
        <v>1380</v>
      </c>
      <c r="E52" s="10" t="s">
        <v>1640</v>
      </c>
      <c r="F52" s="10" t="s">
        <v>1641</v>
      </c>
      <c r="G52" s="10" t="s">
        <v>1642</v>
      </c>
      <c r="H52" s="10" t="s">
        <v>1643</v>
      </c>
      <c r="I52" s="34" t="s">
        <v>1400</v>
      </c>
      <c r="J52" s="34" t="s">
        <v>1400</v>
      </c>
      <c r="K52" s="34"/>
      <c r="L52" s="34"/>
      <c r="M52" s="34"/>
      <c r="N52" s="34"/>
      <c r="O52" s="34"/>
      <c r="P52" s="34"/>
      <c r="Q52" s="34"/>
      <c r="R52" s="34"/>
      <c r="S52" s="10" t="s">
        <v>1385</v>
      </c>
      <c r="T52" s="10"/>
      <c r="U52" s="10"/>
      <c r="V52" s="10"/>
      <c r="W52" s="10"/>
      <c r="X52" s="10"/>
      <c r="Y52" s="10"/>
      <c r="Z52" s="10"/>
      <c r="AA52" s="10" t="s">
        <v>195</v>
      </c>
      <c r="AB52" s="10"/>
      <c r="AC52" s="13"/>
      <c r="AD52" s="10"/>
      <c r="AE52" s="10"/>
      <c r="AF52" s="10"/>
      <c r="AG52" s="10"/>
      <c r="AH52" s="10"/>
      <c r="AI52" s="10"/>
      <c r="AJ52" s="10"/>
      <c r="AK52" s="10"/>
    </row>
    <row r="53" spans="1:37" ht="45" x14ac:dyDescent="0.5">
      <c r="A53" s="12">
        <f>COUNTIF('Projets Phase 1'!AA:AV,Tableau14[[#This Row],[Libellé]])</f>
        <v>1</v>
      </c>
      <c r="B53" s="12">
        <f>COUNTIF('Projets Phase 1'!AA:AA,Tableau14[[#This Row],[Libellé]])</f>
        <v>0</v>
      </c>
      <c r="C53" s="12">
        <f>COUNTIF('Projets Phase 1'!AB:AV,Tableau14[[#This Row],[Libellé]])</f>
        <v>1</v>
      </c>
      <c r="D53" s="12" t="s">
        <v>1380</v>
      </c>
      <c r="E53" s="10" t="s">
        <v>1644</v>
      </c>
      <c r="F53" s="15" t="s">
        <v>1645</v>
      </c>
      <c r="G53" s="10" t="s">
        <v>1646</v>
      </c>
      <c r="H53" s="10" t="s">
        <v>1647</v>
      </c>
      <c r="I53" s="34" t="s">
        <v>1400</v>
      </c>
      <c r="J53" s="34" t="s">
        <v>1400</v>
      </c>
      <c r="K53" s="34"/>
      <c r="L53" s="34"/>
      <c r="M53" s="34"/>
      <c r="N53" s="34"/>
      <c r="O53" s="34"/>
      <c r="P53" s="34"/>
      <c r="Q53" s="34"/>
      <c r="R53" s="34"/>
      <c r="S53" s="10" t="s">
        <v>1412</v>
      </c>
      <c r="T53" s="10"/>
      <c r="U53" s="10"/>
      <c r="V53" s="10"/>
      <c r="W53" s="10"/>
      <c r="X53" s="10"/>
      <c r="Y53" s="10"/>
      <c r="Z53" s="10"/>
      <c r="AA53" s="10" t="s">
        <v>382</v>
      </c>
      <c r="AB53" s="10"/>
      <c r="AC53" s="13"/>
      <c r="AD53" s="10"/>
      <c r="AE53" s="10"/>
      <c r="AF53" s="10"/>
      <c r="AG53" s="10"/>
      <c r="AH53" s="10"/>
      <c r="AI53" s="10"/>
      <c r="AJ53" s="10"/>
      <c r="AK53" s="10"/>
    </row>
    <row r="54" spans="1:37" ht="45" x14ac:dyDescent="0.5">
      <c r="A54" s="12">
        <f>COUNTIF('Projets Phase 1'!AA:AV,Tableau14[[#This Row],[Libellé]])</f>
        <v>1</v>
      </c>
      <c r="B54" s="12">
        <f>COUNTIF('Projets Phase 1'!AA:AA,Tableau14[[#This Row],[Libellé]])</f>
        <v>1</v>
      </c>
      <c r="C54" s="12">
        <f>COUNTIF('Projets Phase 1'!AB:AV,Tableau14[[#This Row],[Libellé]])</f>
        <v>0</v>
      </c>
      <c r="D54" s="12" t="s">
        <v>1380</v>
      </c>
      <c r="E54" s="10" t="s">
        <v>1648</v>
      </c>
      <c r="F54" s="10" t="s">
        <v>1649</v>
      </c>
      <c r="G54" s="10" t="s">
        <v>1476</v>
      </c>
      <c r="H54" s="10" t="s">
        <v>1400</v>
      </c>
      <c r="I54" s="34" t="s">
        <v>1400</v>
      </c>
      <c r="J54" s="34" t="s">
        <v>1400</v>
      </c>
      <c r="K54" s="34"/>
      <c r="L54" s="34"/>
      <c r="M54" s="34"/>
      <c r="N54" s="34"/>
      <c r="O54" s="34"/>
      <c r="P54" s="34"/>
      <c r="Q54" s="34"/>
      <c r="R54" s="34"/>
      <c r="S54" s="10" t="s">
        <v>1400</v>
      </c>
      <c r="T54" s="10"/>
      <c r="U54" s="10"/>
      <c r="V54" s="10"/>
      <c r="W54" s="10"/>
      <c r="X54" s="10"/>
      <c r="Y54" s="10"/>
      <c r="Z54" s="10"/>
      <c r="AA54" s="10" t="s">
        <v>199</v>
      </c>
      <c r="AB54" s="10"/>
      <c r="AC54" s="13"/>
      <c r="AD54" s="10"/>
      <c r="AE54" s="10"/>
      <c r="AF54" s="10"/>
      <c r="AG54" s="10"/>
      <c r="AH54" s="10"/>
      <c r="AI54" s="10"/>
      <c r="AJ54" s="10"/>
      <c r="AK54" s="10"/>
    </row>
    <row r="55" spans="1:37" ht="409.5" x14ac:dyDescent="0.5">
      <c r="A55" s="12">
        <f>COUNTIF('Projets Phase 1'!AA:AV,Tableau14[[#This Row],[Libellé]])</f>
        <v>1</v>
      </c>
      <c r="B55" s="12">
        <f>COUNTIF('Projets Phase 1'!AA:AA,Tableau14[[#This Row],[Libellé]])</f>
        <v>0</v>
      </c>
      <c r="C55" s="12">
        <f>COUNTIF('Projets Phase 1'!AB:AV,Tableau14[[#This Row],[Libellé]])</f>
        <v>1</v>
      </c>
      <c r="D55" s="12" t="s">
        <v>1380</v>
      </c>
      <c r="E55" s="10" t="s">
        <v>1650</v>
      </c>
      <c r="F55" s="10" t="s">
        <v>1651</v>
      </c>
      <c r="G55" s="10" t="s">
        <v>1652</v>
      </c>
      <c r="H55" s="10" t="s">
        <v>1653</v>
      </c>
      <c r="I55" s="34" t="s">
        <v>1473</v>
      </c>
      <c r="J55" s="34" t="s">
        <v>1473</v>
      </c>
      <c r="K55" s="34"/>
      <c r="L55" s="34"/>
      <c r="M55" s="34"/>
      <c r="N55" s="34"/>
      <c r="O55" s="34"/>
      <c r="P55" s="34"/>
      <c r="Q55" s="34"/>
      <c r="R55" s="34"/>
      <c r="S55" s="10" t="s">
        <v>1433</v>
      </c>
      <c r="T55" s="10"/>
      <c r="U55" s="10"/>
      <c r="V55" s="10"/>
      <c r="W55" s="10"/>
      <c r="X55" s="10"/>
      <c r="Y55" s="10"/>
      <c r="Z55" s="10"/>
      <c r="AA55" s="10" t="s">
        <v>141</v>
      </c>
      <c r="AB55" s="10" t="s">
        <v>531</v>
      </c>
      <c r="AC55" s="13"/>
      <c r="AD55" s="10"/>
      <c r="AE55" s="10"/>
      <c r="AF55" s="10"/>
      <c r="AG55" s="10"/>
      <c r="AH55" s="10"/>
      <c r="AI55" s="10"/>
      <c r="AJ55" s="10"/>
      <c r="AK55" s="10"/>
    </row>
    <row r="56" spans="1:37" ht="409.5" x14ac:dyDescent="0.5">
      <c r="A56" s="12">
        <f>COUNTIF('Projets Phase 1'!AA:AV,Tableau14[[#This Row],[Libellé]])</f>
        <v>1</v>
      </c>
      <c r="B56" s="12">
        <f>COUNTIF('Projets Phase 1'!AA:AA,Tableau14[[#This Row],[Libellé]])</f>
        <v>0</v>
      </c>
      <c r="C56" s="12">
        <f>COUNTIF('Projets Phase 1'!AB:AV,Tableau14[[#This Row],[Libellé]])</f>
        <v>1</v>
      </c>
      <c r="D56" s="12" t="s">
        <v>1380</v>
      </c>
      <c r="E56" s="10" t="s">
        <v>1654</v>
      </c>
      <c r="F56" s="10" t="s">
        <v>1655</v>
      </c>
      <c r="G56" s="10" t="s">
        <v>1476</v>
      </c>
      <c r="H56" s="10" t="s">
        <v>1656</v>
      </c>
      <c r="I56" s="34" t="s">
        <v>1473</v>
      </c>
      <c r="J56" s="34" t="s">
        <v>1473</v>
      </c>
      <c r="K56" s="34"/>
      <c r="L56" s="34"/>
      <c r="M56" s="34"/>
      <c r="N56" s="34"/>
      <c r="O56" s="34"/>
      <c r="P56" s="34"/>
      <c r="Q56" s="34"/>
      <c r="R56" s="34"/>
      <c r="S56" s="10" t="s">
        <v>1433</v>
      </c>
      <c r="T56" s="10"/>
      <c r="U56" s="10"/>
      <c r="V56" s="10"/>
      <c r="W56" s="10"/>
      <c r="X56" s="10"/>
      <c r="Y56" s="10"/>
      <c r="Z56" s="10"/>
      <c r="AA56" s="10" t="s">
        <v>146</v>
      </c>
      <c r="AB56" s="10" t="s">
        <v>586</v>
      </c>
      <c r="AC56" s="13" t="s">
        <v>248</v>
      </c>
      <c r="AD56" s="10"/>
      <c r="AE56" s="10"/>
      <c r="AF56" s="10"/>
      <c r="AG56" s="10"/>
      <c r="AH56" s="10"/>
      <c r="AI56" s="10"/>
      <c r="AJ56" s="10"/>
      <c r="AK56" s="10"/>
    </row>
    <row r="57" spans="1:37" ht="75" x14ac:dyDescent="0.5">
      <c r="A57" s="12">
        <f>COUNTIF('Projets Phase 1'!AA:AV,Tableau14[[#This Row],[Libellé]])</f>
        <v>1</v>
      </c>
      <c r="B57" s="12">
        <f>COUNTIF('Projets Phase 1'!AA:AA,Tableau14[[#This Row],[Libellé]])</f>
        <v>0</v>
      </c>
      <c r="C57" s="12">
        <f>COUNTIF('Projets Phase 1'!AB:AV,Tableau14[[#This Row],[Libellé]])</f>
        <v>1</v>
      </c>
      <c r="D57" s="12" t="s">
        <v>1380</v>
      </c>
      <c r="E57" s="10" t="s">
        <v>1657</v>
      </c>
      <c r="F57" s="10" t="s">
        <v>1658</v>
      </c>
      <c r="G57" s="10" t="s">
        <v>1659</v>
      </c>
      <c r="H57" s="10" t="s">
        <v>1660</v>
      </c>
      <c r="I57" s="34" t="s">
        <v>1400</v>
      </c>
      <c r="J57" s="34" t="s">
        <v>1400</v>
      </c>
      <c r="K57" s="34"/>
      <c r="L57" s="34"/>
      <c r="M57" s="34"/>
      <c r="N57" s="34"/>
      <c r="O57" s="34"/>
      <c r="P57" s="34"/>
      <c r="Q57" s="34"/>
      <c r="R57" s="34"/>
      <c r="S57" s="10" t="s">
        <v>1393</v>
      </c>
      <c r="T57" s="10" t="s">
        <v>1401</v>
      </c>
      <c r="U57" s="10"/>
      <c r="V57" s="10"/>
      <c r="W57" s="10"/>
      <c r="X57" s="10"/>
      <c r="Y57" s="10"/>
      <c r="Z57" s="10"/>
      <c r="AA57" s="10" t="s">
        <v>1661</v>
      </c>
      <c r="AB57" s="10" t="s">
        <v>1468</v>
      </c>
      <c r="AC57" s="13"/>
      <c r="AD57" s="10"/>
      <c r="AE57" s="10"/>
      <c r="AF57" s="10"/>
      <c r="AG57" s="10"/>
      <c r="AH57" s="10"/>
      <c r="AI57" s="10"/>
      <c r="AJ57" s="10"/>
      <c r="AK57" s="10"/>
    </row>
    <row r="58" spans="1:37" ht="409.5" x14ac:dyDescent="0.5">
      <c r="A58" s="12">
        <f>COUNTIF('Projets Phase 1'!AA:AV,Tableau14[[#This Row],[Libellé]])</f>
        <v>1</v>
      </c>
      <c r="B58" s="12">
        <f>COUNTIF('Projets Phase 1'!AA:AA,Tableau14[[#This Row],[Libellé]])</f>
        <v>1</v>
      </c>
      <c r="C58" s="12">
        <f>COUNTIF('Projets Phase 1'!AB:AV,Tableau14[[#This Row],[Libellé]])</f>
        <v>0</v>
      </c>
      <c r="D58" s="12" t="s">
        <v>1380</v>
      </c>
      <c r="E58" s="10" t="s">
        <v>1663</v>
      </c>
      <c r="F58" s="10" t="s">
        <v>1664</v>
      </c>
      <c r="G58" s="10" t="s">
        <v>1665</v>
      </c>
      <c r="H58" s="10" t="s">
        <v>1666</v>
      </c>
      <c r="I58" s="34" t="s">
        <v>1473</v>
      </c>
      <c r="J58" s="34" t="s">
        <v>1473</v>
      </c>
      <c r="K58" s="34"/>
      <c r="L58" s="34"/>
      <c r="M58" s="34"/>
      <c r="N58" s="34"/>
      <c r="O58" s="34"/>
      <c r="P58" s="34"/>
      <c r="Q58" s="34"/>
      <c r="R58" s="34"/>
      <c r="S58" s="10" t="s">
        <v>1433</v>
      </c>
      <c r="T58" s="10"/>
      <c r="U58" s="10"/>
      <c r="V58" s="10"/>
      <c r="W58" s="10"/>
      <c r="X58" s="10"/>
      <c r="Y58" s="10"/>
      <c r="Z58" s="10"/>
      <c r="AA58" s="10" t="s">
        <v>141</v>
      </c>
      <c r="AB58" s="10" t="s">
        <v>1662</v>
      </c>
      <c r="AC58" s="13" t="s">
        <v>633</v>
      </c>
      <c r="AD58" s="10" t="s">
        <v>146</v>
      </c>
      <c r="AE58" s="10" t="s">
        <v>1667</v>
      </c>
      <c r="AF58" s="10"/>
      <c r="AG58" s="10"/>
      <c r="AH58" s="10"/>
      <c r="AI58" s="10"/>
      <c r="AJ58" s="10"/>
      <c r="AK58" s="10"/>
    </row>
    <row r="59" spans="1:37" ht="45" x14ac:dyDescent="0.5">
      <c r="A59" s="12">
        <f>COUNTIF('Projets Phase 1'!AA:AV,Tableau14[[#This Row],[Libellé]])</f>
        <v>1</v>
      </c>
      <c r="B59" s="12">
        <f>COUNTIF('Projets Phase 1'!AA:AA,Tableau14[[#This Row],[Libellé]])</f>
        <v>1</v>
      </c>
      <c r="C59" s="12">
        <f>COUNTIF('Projets Phase 1'!AB:AV,Tableau14[[#This Row],[Libellé]])</f>
        <v>0</v>
      </c>
      <c r="D59" s="12" t="s">
        <v>1380</v>
      </c>
      <c r="E59" s="10" t="s">
        <v>1668</v>
      </c>
      <c r="F59" s="10" t="s">
        <v>1669</v>
      </c>
      <c r="G59" s="10" t="s">
        <v>1476</v>
      </c>
      <c r="H59" s="10" t="s">
        <v>1400</v>
      </c>
      <c r="I59" s="34" t="s">
        <v>1400</v>
      </c>
      <c r="J59" s="34" t="s">
        <v>1400</v>
      </c>
      <c r="K59" s="34"/>
      <c r="L59" s="34"/>
      <c r="M59" s="34"/>
      <c r="N59" s="34"/>
      <c r="O59" s="34"/>
      <c r="P59" s="34"/>
      <c r="Q59" s="34"/>
      <c r="R59" s="34"/>
      <c r="S59" s="10" t="s">
        <v>1400</v>
      </c>
      <c r="T59" s="10"/>
      <c r="U59" s="10"/>
      <c r="V59" s="10"/>
      <c r="W59" s="10"/>
      <c r="X59" s="10"/>
      <c r="Y59" s="10"/>
      <c r="Z59" s="10"/>
      <c r="AA59" s="10" t="s">
        <v>199</v>
      </c>
      <c r="AB59" s="10"/>
      <c r="AC59" s="13"/>
      <c r="AD59" s="10"/>
      <c r="AE59" s="10"/>
      <c r="AF59" s="10"/>
      <c r="AG59" s="10"/>
      <c r="AH59" s="10"/>
      <c r="AI59" s="10"/>
      <c r="AJ59" s="10"/>
      <c r="AK59" s="10"/>
    </row>
    <row r="60" spans="1:37" ht="409.5" x14ac:dyDescent="0.5">
      <c r="A60" s="12">
        <f>COUNTIF('Projets Phase 1'!AA:AV,Tableau14[[#This Row],[Libellé]])</f>
        <v>1</v>
      </c>
      <c r="B60" s="12">
        <f>COUNTIF('Projets Phase 1'!AA:AA,Tableau14[[#This Row],[Libellé]])</f>
        <v>0</v>
      </c>
      <c r="C60" s="12">
        <f>COUNTIF('Projets Phase 1'!AB:AV,Tableau14[[#This Row],[Libellé]])</f>
        <v>1</v>
      </c>
      <c r="D60" s="12" t="s">
        <v>1380</v>
      </c>
      <c r="E60" s="10" t="s">
        <v>1670</v>
      </c>
      <c r="F60" s="10" t="s">
        <v>1671</v>
      </c>
      <c r="G60" s="10" t="s">
        <v>1672</v>
      </c>
      <c r="H60" s="10" t="s">
        <v>1673</v>
      </c>
      <c r="I60" s="34" t="s">
        <v>1674</v>
      </c>
      <c r="J60" s="34" t="s">
        <v>1473</v>
      </c>
      <c r="K60" s="34" t="s">
        <v>1576</v>
      </c>
      <c r="L60" s="34" t="s">
        <v>1766</v>
      </c>
      <c r="M60" s="34"/>
      <c r="N60" s="34"/>
      <c r="O60" s="34"/>
      <c r="P60" s="34"/>
      <c r="Q60" s="34"/>
      <c r="R60" s="34"/>
      <c r="S60" s="10" t="s">
        <v>1504</v>
      </c>
      <c r="T60" s="10" t="s">
        <v>1433</v>
      </c>
      <c r="U60" s="10"/>
      <c r="V60" s="10"/>
      <c r="W60" s="10"/>
      <c r="X60" s="10"/>
      <c r="Y60" s="10"/>
      <c r="Z60" s="10"/>
      <c r="AA60" s="10" t="s">
        <v>146</v>
      </c>
      <c r="AB60" s="10" t="s">
        <v>1675</v>
      </c>
      <c r="AC60" s="18"/>
      <c r="AD60" s="10"/>
      <c r="AE60" s="10"/>
      <c r="AF60" s="10"/>
      <c r="AG60" s="10"/>
      <c r="AH60" s="10"/>
      <c r="AI60" s="10"/>
      <c r="AJ60" s="10"/>
      <c r="AK60" s="10"/>
    </row>
    <row r="61" spans="1:37" ht="409.6" x14ac:dyDescent="0.5">
      <c r="A61" s="12">
        <f>COUNTIF('Projets Phase 1'!AA:AV,Tableau14[[#This Row],[Libellé]])</f>
        <v>1</v>
      </c>
      <c r="B61" s="12">
        <f>COUNTIF('Projets Phase 1'!AA:AA,Tableau14[[#This Row],[Libellé]])</f>
        <v>0</v>
      </c>
      <c r="C61" s="12">
        <f>COUNTIF('Projets Phase 1'!AB:AV,Tableau14[[#This Row],[Libellé]])</f>
        <v>1</v>
      </c>
      <c r="D61" s="12" t="s">
        <v>1380</v>
      </c>
      <c r="E61" s="10" t="s">
        <v>1676</v>
      </c>
      <c r="F61" s="15" t="s">
        <v>1677</v>
      </c>
      <c r="G61" s="10" t="s">
        <v>1678</v>
      </c>
      <c r="H61" s="10" t="s">
        <v>1679</v>
      </c>
      <c r="I61" s="37" t="s">
        <v>1546</v>
      </c>
      <c r="J61" s="37" t="s">
        <v>1546</v>
      </c>
      <c r="K61" s="34"/>
      <c r="L61" s="34"/>
      <c r="M61" s="34"/>
      <c r="N61" s="34"/>
      <c r="O61" s="34"/>
      <c r="P61" s="34"/>
      <c r="Q61" s="34"/>
      <c r="R61" s="34"/>
      <c r="S61" s="10" t="s">
        <v>1466</v>
      </c>
      <c r="T61" s="10" t="s">
        <v>1433</v>
      </c>
      <c r="U61" s="10"/>
      <c r="V61" s="10"/>
      <c r="W61" s="10"/>
      <c r="X61" s="10"/>
      <c r="Y61" s="10"/>
      <c r="Z61" s="10"/>
      <c r="AA61" s="10" t="s">
        <v>141</v>
      </c>
      <c r="AB61" s="10" t="s">
        <v>382</v>
      </c>
      <c r="AC61" s="18"/>
      <c r="AD61" s="10"/>
      <c r="AE61" s="10"/>
      <c r="AF61" s="10"/>
      <c r="AG61" s="10"/>
      <c r="AH61" s="10"/>
      <c r="AI61" s="10"/>
      <c r="AJ61" s="10"/>
      <c r="AK61" s="10"/>
    </row>
    <row r="62" spans="1:37" ht="409.5" x14ac:dyDescent="0.5">
      <c r="A62" s="12">
        <f>COUNTIF('Projets Phase 1'!AA:AV,Tableau14[[#This Row],[Libellé]])</f>
        <v>1</v>
      </c>
      <c r="B62" s="12">
        <f>COUNTIF('Projets Phase 1'!AA:AA,Tableau14[[#This Row],[Libellé]])</f>
        <v>0</v>
      </c>
      <c r="C62" s="12">
        <f>COUNTIF('Projets Phase 1'!AB:AV,Tableau14[[#This Row],[Libellé]])</f>
        <v>1</v>
      </c>
      <c r="D62" s="12" t="s">
        <v>1380</v>
      </c>
      <c r="E62" s="10" t="s">
        <v>1680</v>
      </c>
      <c r="F62" s="15" t="s">
        <v>1681</v>
      </c>
      <c r="G62" s="10" t="s">
        <v>1682</v>
      </c>
      <c r="H62" s="10" t="s">
        <v>1683</v>
      </c>
      <c r="I62" s="34" t="s">
        <v>1576</v>
      </c>
      <c r="J62" s="34" t="s">
        <v>1576</v>
      </c>
      <c r="K62" s="34"/>
      <c r="L62" s="34"/>
      <c r="M62" s="34"/>
      <c r="N62" s="34"/>
      <c r="O62" s="34"/>
      <c r="P62" s="34"/>
      <c r="Q62" s="34"/>
      <c r="R62" s="34"/>
      <c r="S62" s="10" t="s">
        <v>1400</v>
      </c>
      <c r="T62" s="10"/>
      <c r="U62" s="10"/>
      <c r="V62" s="10"/>
      <c r="W62" s="10"/>
      <c r="X62" s="10"/>
      <c r="Y62" s="10"/>
      <c r="Z62" s="10"/>
      <c r="AA62" s="10" t="s">
        <v>141</v>
      </c>
      <c r="AB62" s="10" t="s">
        <v>586</v>
      </c>
      <c r="AC62" s="18" t="s">
        <v>248</v>
      </c>
      <c r="AD62" s="10"/>
      <c r="AE62" s="10"/>
      <c r="AF62" s="10"/>
      <c r="AG62" s="10"/>
      <c r="AH62" s="10"/>
      <c r="AI62" s="10"/>
      <c r="AJ62" s="10"/>
      <c r="AK62" s="10"/>
    </row>
    <row r="63" spans="1:37" ht="409.5" x14ac:dyDescent="0.5">
      <c r="A63" s="12">
        <f>COUNTIF('Projets Phase 1'!AA:AV,Tableau14[[#This Row],[Libellé]])</f>
        <v>2</v>
      </c>
      <c r="B63" s="12">
        <f>COUNTIF('Projets Phase 1'!AA:AA,Tableau14[[#This Row],[Libellé]])</f>
        <v>0</v>
      </c>
      <c r="C63" s="12">
        <f>COUNTIF('Projets Phase 1'!AB:AV,Tableau14[[#This Row],[Libellé]])</f>
        <v>2</v>
      </c>
      <c r="D63" s="12" t="s">
        <v>1380</v>
      </c>
      <c r="E63" s="10" t="s">
        <v>1684</v>
      </c>
      <c r="F63" s="10" t="s">
        <v>1685</v>
      </c>
      <c r="G63" s="10" t="s">
        <v>1686</v>
      </c>
      <c r="H63" s="10" t="s">
        <v>1687</v>
      </c>
      <c r="I63" s="34" t="s">
        <v>1688</v>
      </c>
      <c r="J63" s="34" t="s">
        <v>1440</v>
      </c>
      <c r="K63" s="34" t="s">
        <v>1420</v>
      </c>
      <c r="L63" s="34" t="s">
        <v>2564</v>
      </c>
      <c r="M63" s="34" t="s">
        <v>2565</v>
      </c>
      <c r="N63" s="34"/>
      <c r="O63" s="34"/>
      <c r="P63" s="34"/>
      <c r="Q63" s="34"/>
      <c r="R63" s="34"/>
      <c r="S63" s="10" t="s">
        <v>1393</v>
      </c>
      <c r="T63" s="10" t="s">
        <v>1401</v>
      </c>
      <c r="U63" s="10"/>
      <c r="V63" s="10"/>
      <c r="W63" s="10"/>
      <c r="X63" s="10"/>
      <c r="Y63" s="10"/>
      <c r="Z63" s="10"/>
      <c r="AA63" s="10" t="s">
        <v>141</v>
      </c>
      <c r="AB63" s="10" t="s">
        <v>1689</v>
      </c>
      <c r="AC63" s="18" t="s">
        <v>544</v>
      </c>
      <c r="AD63" s="10" t="s">
        <v>1690</v>
      </c>
      <c r="AE63" s="10" t="s">
        <v>1387</v>
      </c>
      <c r="AF63" s="10" t="s">
        <v>1468</v>
      </c>
      <c r="AG63" s="10" t="s">
        <v>1442</v>
      </c>
      <c r="AH63" s="10"/>
      <c r="AI63" s="10"/>
      <c r="AJ63" s="10"/>
      <c r="AK63" s="10"/>
    </row>
    <row r="64" spans="1:37" ht="409.5" x14ac:dyDescent="0.5">
      <c r="A64" s="12">
        <f>COUNTIF('Projets Phase 1'!AA:AV,Tableau14[[#This Row],[Libellé]])</f>
        <v>1</v>
      </c>
      <c r="B64" s="12">
        <f>COUNTIF('Projets Phase 1'!AA:AA,Tableau14[[#This Row],[Libellé]])</f>
        <v>1</v>
      </c>
      <c r="C64" s="12">
        <f>COUNTIF('Projets Phase 1'!AB:AV,Tableau14[[#This Row],[Libellé]])</f>
        <v>0</v>
      </c>
      <c r="D64" s="12" t="s">
        <v>1380</v>
      </c>
      <c r="E64" s="10" t="s">
        <v>1691</v>
      </c>
      <c r="F64" s="10" t="s">
        <v>1692</v>
      </c>
      <c r="G64" s="10" t="s">
        <v>1693</v>
      </c>
      <c r="H64" s="10" t="s">
        <v>1694</v>
      </c>
      <c r="I64" s="34" t="s">
        <v>1695</v>
      </c>
      <c r="J64" s="34" t="s">
        <v>1638</v>
      </c>
      <c r="K64" s="34" t="s">
        <v>2505</v>
      </c>
      <c r="L64" s="34" t="s">
        <v>1766</v>
      </c>
      <c r="M64" s="34" t="s">
        <v>1440</v>
      </c>
      <c r="N64" s="34" t="s">
        <v>1420</v>
      </c>
      <c r="O64" s="34" t="s">
        <v>2564</v>
      </c>
      <c r="P64" s="34"/>
      <c r="Q64" s="34"/>
      <c r="R64" s="34"/>
      <c r="S64" s="10" t="s">
        <v>1393</v>
      </c>
      <c r="T64" s="10" t="s">
        <v>1401</v>
      </c>
      <c r="U64" s="10" t="s">
        <v>1432</v>
      </c>
      <c r="V64" s="10"/>
      <c r="W64" s="10"/>
      <c r="X64" s="10"/>
      <c r="Y64" s="10"/>
      <c r="Z64" s="10"/>
      <c r="AA64" s="10" t="s">
        <v>141</v>
      </c>
      <c r="AB64" s="10" t="s">
        <v>144</v>
      </c>
      <c r="AC64" s="13" t="s">
        <v>1675</v>
      </c>
      <c r="AD64" s="10" t="s">
        <v>543</v>
      </c>
      <c r="AE64" s="10"/>
      <c r="AF64" s="10"/>
      <c r="AG64" s="10"/>
      <c r="AH64" s="10"/>
      <c r="AI64" s="10"/>
      <c r="AJ64" s="10"/>
      <c r="AK64" s="10"/>
    </row>
    <row r="65" spans="1:37" ht="409.5" x14ac:dyDescent="0.5">
      <c r="A65" s="12">
        <f>COUNTIF('Projets Phase 1'!AA:AV,Tableau14[[#This Row],[Libellé]])</f>
        <v>3</v>
      </c>
      <c r="B65" s="12">
        <f>COUNTIF('Projets Phase 1'!AA:AA,Tableau14[[#This Row],[Libellé]])</f>
        <v>1</v>
      </c>
      <c r="C65" s="12">
        <f>COUNTIF('Projets Phase 1'!AB:AV,Tableau14[[#This Row],[Libellé]])</f>
        <v>2</v>
      </c>
      <c r="D65" s="12" t="s">
        <v>1380</v>
      </c>
      <c r="E65" s="10" t="s">
        <v>1696</v>
      </c>
      <c r="F65" s="10" t="s">
        <v>1697</v>
      </c>
      <c r="G65" s="10" t="s">
        <v>1698</v>
      </c>
      <c r="H65" s="10" t="s">
        <v>1699</v>
      </c>
      <c r="I65" s="34" t="s">
        <v>1700</v>
      </c>
      <c r="J65" s="34" t="s">
        <v>1420</v>
      </c>
      <c r="K65" s="34" t="s">
        <v>2563</v>
      </c>
      <c r="L65" s="34" t="s">
        <v>1638</v>
      </c>
      <c r="M65" s="34" t="s">
        <v>2505</v>
      </c>
      <c r="N65" s="34" t="s">
        <v>2567</v>
      </c>
      <c r="O65" s="34"/>
      <c r="P65" s="34"/>
      <c r="Q65" s="34"/>
      <c r="R65" s="34"/>
      <c r="S65" s="10" t="s">
        <v>1617</v>
      </c>
      <c r="T65" s="10" t="s">
        <v>1466</v>
      </c>
      <c r="U65" s="10" t="s">
        <v>1412</v>
      </c>
      <c r="V65" s="10" t="s">
        <v>1393</v>
      </c>
      <c r="W65" s="10" t="s">
        <v>1401</v>
      </c>
      <c r="X65" s="10" t="s">
        <v>1432</v>
      </c>
      <c r="Y65" s="10" t="s">
        <v>1433</v>
      </c>
      <c r="Z65" s="10"/>
      <c r="AA65" s="10" t="s">
        <v>314</v>
      </c>
      <c r="AB65" s="10" t="s">
        <v>1117</v>
      </c>
      <c r="AC65" s="13" t="s">
        <v>1701</v>
      </c>
      <c r="AD65" s="10" t="s">
        <v>1702</v>
      </c>
      <c r="AE65" s="10" t="s">
        <v>932</v>
      </c>
      <c r="AF65" s="10"/>
      <c r="AG65" s="10"/>
      <c r="AH65" s="10"/>
      <c r="AI65" s="10"/>
      <c r="AJ65" s="10"/>
      <c r="AK65" s="10"/>
    </row>
    <row r="66" spans="1:37" ht="45" x14ac:dyDescent="0.5">
      <c r="A66" s="12">
        <f>COUNTIF('Projets Phase 1'!AA:AV,Tableau14[[#This Row],[Libellé]])</f>
        <v>1</v>
      </c>
      <c r="B66" s="12">
        <f>COUNTIF('Projets Phase 1'!AA:AA,Tableau14[[#This Row],[Libellé]])</f>
        <v>0</v>
      </c>
      <c r="C66" s="12">
        <f>COUNTIF('Projets Phase 1'!AB:AV,Tableau14[[#This Row],[Libellé]])</f>
        <v>1</v>
      </c>
      <c r="D66" s="12" t="s">
        <v>1380</v>
      </c>
      <c r="E66" s="10" t="s">
        <v>1703</v>
      </c>
      <c r="F66" s="10" t="s">
        <v>1704</v>
      </c>
      <c r="G66" s="10" t="s">
        <v>1476</v>
      </c>
      <c r="H66" s="10" t="s">
        <v>1400</v>
      </c>
      <c r="I66" s="34" t="s">
        <v>1400</v>
      </c>
      <c r="J66" s="34" t="s">
        <v>1400</v>
      </c>
      <c r="K66" s="34"/>
      <c r="L66" s="34"/>
      <c r="M66" s="34"/>
      <c r="N66" s="34"/>
      <c r="O66" s="34"/>
      <c r="P66" s="34"/>
      <c r="Q66" s="34"/>
      <c r="R66" s="34"/>
      <c r="S66" s="10" t="s">
        <v>1400</v>
      </c>
      <c r="T66" s="10"/>
      <c r="U66" s="10"/>
      <c r="V66" s="10"/>
      <c r="W66" s="10"/>
      <c r="X66" s="10"/>
      <c r="Y66" s="10"/>
      <c r="Z66" s="10"/>
      <c r="AA66" s="10" t="s">
        <v>1703</v>
      </c>
      <c r="AB66" s="10"/>
      <c r="AC66" s="13"/>
      <c r="AD66" s="10"/>
      <c r="AE66" s="10"/>
      <c r="AF66" s="10"/>
      <c r="AG66" s="10"/>
      <c r="AH66" s="10"/>
      <c r="AI66" s="10"/>
      <c r="AJ66" s="10"/>
      <c r="AK66" s="10"/>
    </row>
    <row r="67" spans="1:37" ht="409.5" x14ac:dyDescent="0.5">
      <c r="A67" s="12">
        <f>COUNTIF('Projets Phase 1'!AA:AV,Tableau14[[#This Row],[Libellé]])</f>
        <v>1</v>
      </c>
      <c r="B67" s="12">
        <f>COUNTIF('Projets Phase 1'!AA:AA,Tableau14[[#This Row],[Libellé]])</f>
        <v>1</v>
      </c>
      <c r="C67" s="12">
        <f>COUNTIF('Projets Phase 1'!AB:AV,Tableau14[[#This Row],[Libellé]])</f>
        <v>0</v>
      </c>
      <c r="D67" s="12" t="s">
        <v>1380</v>
      </c>
      <c r="E67" s="10" t="s">
        <v>1705</v>
      </c>
      <c r="F67" s="15" t="s">
        <v>1706</v>
      </c>
      <c r="G67" s="10" t="s">
        <v>1707</v>
      </c>
      <c r="H67" s="10" t="s">
        <v>1708</v>
      </c>
      <c r="I67" s="34" t="s">
        <v>1585</v>
      </c>
      <c r="J67" s="34" t="s">
        <v>1585</v>
      </c>
      <c r="K67" s="34"/>
      <c r="L67" s="34"/>
      <c r="M67" s="34"/>
      <c r="N67" s="34"/>
      <c r="O67" s="34"/>
      <c r="P67" s="34"/>
      <c r="Q67" s="34"/>
      <c r="R67" s="34"/>
      <c r="S67" s="10" t="s">
        <v>1412</v>
      </c>
      <c r="T67" s="10"/>
      <c r="U67" s="10"/>
      <c r="V67" s="10"/>
      <c r="W67" s="10"/>
      <c r="X67" s="10"/>
      <c r="Y67" s="10"/>
      <c r="Z67" s="10"/>
      <c r="AA67" s="10" t="s">
        <v>199</v>
      </c>
      <c r="AB67" s="10" t="s">
        <v>633</v>
      </c>
      <c r="AC67" s="13" t="s">
        <v>961</v>
      </c>
      <c r="AD67" s="10"/>
      <c r="AE67" s="10"/>
      <c r="AF67" s="10"/>
      <c r="AG67" s="10"/>
      <c r="AH67" s="10"/>
      <c r="AI67" s="10"/>
      <c r="AJ67" s="10"/>
      <c r="AK67" s="10"/>
    </row>
    <row r="68" spans="1:37" ht="45" x14ac:dyDescent="0.5">
      <c r="A68" s="12">
        <f>COUNTIF('Projets Phase 1'!AA:AV,Tableau14[[#This Row],[Libellé]])</f>
        <v>3</v>
      </c>
      <c r="B68" s="12">
        <f>COUNTIF('Projets Phase 1'!AA:AA,Tableau14[[#This Row],[Libellé]])</f>
        <v>0</v>
      </c>
      <c r="C68" s="12">
        <f>COUNTIF('Projets Phase 1'!AB:AV,Tableau14[[#This Row],[Libellé]])</f>
        <v>3</v>
      </c>
      <c r="D68" s="12" t="s">
        <v>1380</v>
      </c>
      <c r="E68" s="10" t="s">
        <v>1709</v>
      </c>
      <c r="F68" s="15" t="s">
        <v>1710</v>
      </c>
      <c r="G68" s="10" t="s">
        <v>1711</v>
      </c>
      <c r="H68" s="10" t="s">
        <v>1712</v>
      </c>
      <c r="I68" s="34" t="s">
        <v>1400</v>
      </c>
      <c r="J68" s="34" t="s">
        <v>1400</v>
      </c>
      <c r="K68" s="34"/>
      <c r="L68" s="34"/>
      <c r="M68" s="34"/>
      <c r="N68" s="34"/>
      <c r="O68" s="34"/>
      <c r="P68" s="34"/>
      <c r="Q68" s="34"/>
      <c r="R68" s="34"/>
      <c r="S68" s="10" t="s">
        <v>1504</v>
      </c>
      <c r="T68" s="10"/>
      <c r="U68" s="10"/>
      <c r="V68" s="10"/>
      <c r="W68" s="10"/>
      <c r="X68" s="10"/>
      <c r="Y68" s="10"/>
      <c r="Z68" s="10"/>
      <c r="AA68" s="10" t="s">
        <v>141</v>
      </c>
      <c r="AB68" s="10" t="s">
        <v>1627</v>
      </c>
      <c r="AC68" s="13" t="s">
        <v>199</v>
      </c>
      <c r="AD68" s="10"/>
      <c r="AE68" s="10"/>
      <c r="AF68" s="10"/>
      <c r="AG68" s="10"/>
      <c r="AH68" s="10"/>
      <c r="AI68" s="10"/>
      <c r="AJ68" s="10"/>
      <c r="AK68" s="10"/>
    </row>
    <row r="69" spans="1:37" ht="409.5" x14ac:dyDescent="0.5">
      <c r="A69" s="12">
        <f>COUNTIF('Projets Phase 1'!AA:AV,Tableau14[[#This Row],[Libellé]])</f>
        <v>3</v>
      </c>
      <c r="B69" s="12">
        <f>COUNTIF('Projets Phase 1'!AA:AA,Tableau14[[#This Row],[Libellé]])</f>
        <v>1</v>
      </c>
      <c r="C69" s="12">
        <f>COUNTIF('Projets Phase 1'!AB:AV,Tableau14[[#This Row],[Libellé]])</f>
        <v>2</v>
      </c>
      <c r="D69" s="12" t="s">
        <v>1380</v>
      </c>
      <c r="E69" s="10" t="s">
        <v>1713</v>
      </c>
      <c r="F69" s="10" t="s">
        <v>1714</v>
      </c>
      <c r="G69" s="10" t="s">
        <v>1715</v>
      </c>
      <c r="H69" s="10" t="s">
        <v>1716</v>
      </c>
      <c r="I69" s="34" t="s">
        <v>1576</v>
      </c>
      <c r="J69" s="34" t="s">
        <v>1576</v>
      </c>
      <c r="K69" s="34"/>
      <c r="L69" s="34"/>
      <c r="M69" s="34"/>
      <c r="N69" s="34"/>
      <c r="O69" s="34"/>
      <c r="P69" s="34"/>
      <c r="Q69" s="34"/>
      <c r="R69" s="34"/>
      <c r="S69" s="10" t="s">
        <v>1433</v>
      </c>
      <c r="T69" s="10"/>
      <c r="U69" s="10"/>
      <c r="V69" s="10"/>
      <c r="W69" s="10"/>
      <c r="X69" s="10"/>
      <c r="Y69" s="10"/>
      <c r="Z69" s="10"/>
      <c r="AA69" s="10" t="s">
        <v>146</v>
      </c>
      <c r="AB69" s="10"/>
      <c r="AC69" s="13"/>
      <c r="AD69" s="10"/>
      <c r="AE69" s="10"/>
      <c r="AF69" s="10"/>
      <c r="AG69" s="10"/>
      <c r="AH69" s="10"/>
      <c r="AI69" s="10"/>
      <c r="AJ69" s="10"/>
      <c r="AK69" s="10"/>
    </row>
    <row r="70" spans="1:37" ht="409.5" x14ac:dyDescent="0.5">
      <c r="A70" s="12">
        <f>COUNTIF('Projets Phase 1'!AA:AV,Tableau14[[#This Row],[Libellé]])</f>
        <v>2</v>
      </c>
      <c r="B70" s="12">
        <f>COUNTIF('Projets Phase 1'!AA:AA,Tableau14[[#This Row],[Libellé]])</f>
        <v>2</v>
      </c>
      <c r="C70" s="12">
        <f>COUNTIF('Projets Phase 1'!AB:AV,Tableau14[[#This Row],[Libellé]])</f>
        <v>0</v>
      </c>
      <c r="D70" s="12" t="s">
        <v>1380</v>
      </c>
      <c r="E70" s="10" t="s">
        <v>1717</v>
      </c>
      <c r="F70" s="10" t="s">
        <v>1718</v>
      </c>
      <c r="G70" s="10" t="s">
        <v>1476</v>
      </c>
      <c r="H70" s="10" t="s">
        <v>1719</v>
      </c>
      <c r="I70" s="34" t="s">
        <v>1720</v>
      </c>
      <c r="J70" s="34" t="s">
        <v>1720</v>
      </c>
      <c r="K70" s="34"/>
      <c r="L70" s="34"/>
      <c r="M70" s="34"/>
      <c r="N70" s="34"/>
      <c r="O70" s="34"/>
      <c r="P70" s="34"/>
      <c r="Q70" s="34"/>
      <c r="R70" s="34"/>
      <c r="S70" s="10" t="s">
        <v>1401</v>
      </c>
      <c r="T70" s="10"/>
      <c r="U70" s="10"/>
      <c r="V70" s="10"/>
      <c r="W70" s="10"/>
      <c r="X70" s="10"/>
      <c r="Y70" s="10"/>
      <c r="Z70" s="10"/>
      <c r="AA70" s="10" t="s">
        <v>1421</v>
      </c>
      <c r="AB70" s="10"/>
      <c r="AC70" s="13"/>
      <c r="AD70" s="10"/>
      <c r="AE70" s="10"/>
      <c r="AF70" s="10"/>
      <c r="AG70" s="10"/>
      <c r="AH70" s="10"/>
      <c r="AI70" s="10"/>
      <c r="AJ70" s="10"/>
      <c r="AK70" s="10"/>
    </row>
    <row r="71" spans="1:37" ht="330" x14ac:dyDescent="0.5">
      <c r="A71" s="12">
        <f>COUNTIF('Projets Phase 1'!AA:AV,Tableau14[[#This Row],[Libellé]])</f>
        <v>10</v>
      </c>
      <c r="B71" s="12">
        <f>COUNTIF('Projets Phase 1'!AA:AA,Tableau14[[#This Row],[Libellé]])</f>
        <v>1</v>
      </c>
      <c r="C71" s="12">
        <f>COUNTIF('Projets Phase 1'!AB:AV,Tableau14[[#This Row],[Libellé]])</f>
        <v>9</v>
      </c>
      <c r="D71" s="12" t="s">
        <v>1380</v>
      </c>
      <c r="E71" s="10" t="s">
        <v>196</v>
      </c>
      <c r="F71" s="10" t="s">
        <v>1721</v>
      </c>
      <c r="G71" s="10" t="s">
        <v>1722</v>
      </c>
      <c r="H71" s="10" t="s">
        <v>1723</v>
      </c>
      <c r="I71" s="34" t="s">
        <v>1420</v>
      </c>
      <c r="J71" s="34" t="s">
        <v>1420</v>
      </c>
      <c r="K71" s="34"/>
      <c r="L71" s="34"/>
      <c r="M71" s="34"/>
      <c r="N71" s="34"/>
      <c r="O71" s="34"/>
      <c r="P71" s="34"/>
      <c r="Q71" s="34"/>
      <c r="R71" s="34"/>
      <c r="S71" s="10" t="s">
        <v>1393</v>
      </c>
      <c r="T71" s="10"/>
      <c r="U71" s="10"/>
      <c r="V71" s="10"/>
      <c r="W71" s="10"/>
      <c r="X71" s="10"/>
      <c r="Y71" s="10"/>
      <c r="Z71" s="10"/>
      <c r="AA71" s="10" t="s">
        <v>141</v>
      </c>
      <c r="AB71" s="10" t="s">
        <v>122</v>
      </c>
      <c r="AC71" s="13" t="s">
        <v>1724</v>
      </c>
      <c r="AD71" s="10" t="s">
        <v>1667</v>
      </c>
      <c r="AE71" s="10" t="s">
        <v>1725</v>
      </c>
      <c r="AF71" s="10" t="s">
        <v>195</v>
      </c>
      <c r="AG71" s="10" t="s">
        <v>197</v>
      </c>
      <c r="AH71" s="10" t="s">
        <v>1726</v>
      </c>
      <c r="AI71" s="10" t="s">
        <v>1727</v>
      </c>
      <c r="AJ71" s="10"/>
      <c r="AK71" s="10"/>
    </row>
    <row r="72" spans="1:37" ht="409.5" x14ac:dyDescent="0.5">
      <c r="A72" s="12">
        <f>COUNTIF('Projets Phase 1'!AA:AV,Tableau14[[#This Row],[Libellé]])</f>
        <v>1</v>
      </c>
      <c r="B72" s="12">
        <f>COUNTIF('Projets Phase 1'!AA:AA,Tableau14[[#This Row],[Libellé]])</f>
        <v>0</v>
      </c>
      <c r="C72" s="12">
        <f>COUNTIF('Projets Phase 1'!AB:AV,Tableau14[[#This Row],[Libellé]])</f>
        <v>1</v>
      </c>
      <c r="D72" s="12" t="s">
        <v>1380</v>
      </c>
      <c r="E72" s="10" t="s">
        <v>1728</v>
      </c>
      <c r="F72" s="10" t="s">
        <v>1729</v>
      </c>
      <c r="G72" s="10" t="s">
        <v>1730</v>
      </c>
      <c r="H72" s="10" t="s">
        <v>1731</v>
      </c>
      <c r="I72" s="34" t="s">
        <v>1576</v>
      </c>
      <c r="J72" s="34" t="s">
        <v>1576</v>
      </c>
      <c r="K72" s="34"/>
      <c r="L72" s="34"/>
      <c r="M72" s="34"/>
      <c r="N72" s="34"/>
      <c r="O72" s="34"/>
      <c r="P72" s="34"/>
      <c r="Q72" s="34"/>
      <c r="R72" s="34"/>
      <c r="S72" s="10" t="s">
        <v>1385</v>
      </c>
      <c r="T72" s="10" t="s">
        <v>1433</v>
      </c>
      <c r="U72" s="10"/>
      <c r="V72" s="10"/>
      <c r="W72" s="10"/>
      <c r="X72" s="10"/>
      <c r="Y72" s="10"/>
      <c r="Z72" s="10"/>
      <c r="AA72" s="10" t="s">
        <v>146</v>
      </c>
      <c r="AB72" s="10" t="s">
        <v>1732</v>
      </c>
      <c r="AC72" s="13"/>
      <c r="AD72" s="10"/>
      <c r="AE72" s="10"/>
      <c r="AF72" s="10"/>
      <c r="AG72" s="10"/>
      <c r="AH72" s="10"/>
      <c r="AI72" s="10"/>
      <c r="AJ72" s="10"/>
      <c r="AK72" s="10"/>
    </row>
    <row r="73" spans="1:37" ht="405" x14ac:dyDescent="0.5">
      <c r="A73" s="12">
        <f>COUNTIF('Projets Phase 1'!AA:AV,Tableau14[[#This Row],[Libellé]])</f>
        <v>2</v>
      </c>
      <c r="B73" s="12">
        <f>COUNTIF('Projets Phase 1'!AA:AA,Tableau14[[#This Row],[Libellé]])</f>
        <v>0</v>
      </c>
      <c r="C73" s="12">
        <f>COUNTIF('Projets Phase 1'!AB:AV,Tableau14[[#This Row],[Libellé]])</f>
        <v>2</v>
      </c>
      <c r="D73" s="12" t="s">
        <v>1380</v>
      </c>
      <c r="E73" s="10" t="s">
        <v>1733</v>
      </c>
      <c r="F73" s="10" t="s">
        <v>1734</v>
      </c>
      <c r="G73" s="10" t="s">
        <v>1735</v>
      </c>
      <c r="H73" s="10" t="s">
        <v>1736</v>
      </c>
      <c r="I73" s="34" t="s">
        <v>1737</v>
      </c>
      <c r="J73" s="34" t="s">
        <v>2562</v>
      </c>
      <c r="K73" s="34" t="s">
        <v>1720</v>
      </c>
      <c r="L73" s="34"/>
      <c r="M73" s="34"/>
      <c r="N73" s="34"/>
      <c r="O73" s="34"/>
      <c r="P73" s="34"/>
      <c r="Q73" s="34"/>
      <c r="R73" s="34"/>
      <c r="S73" s="10" t="s">
        <v>1504</v>
      </c>
      <c r="T73" s="10" t="s">
        <v>1385</v>
      </c>
      <c r="U73" s="10"/>
      <c r="V73" s="10"/>
      <c r="W73" s="10"/>
      <c r="X73" s="10"/>
      <c r="Y73" s="10"/>
      <c r="Z73" s="10"/>
      <c r="AA73" s="10" t="s">
        <v>141</v>
      </c>
      <c r="AB73" s="10" t="s">
        <v>1386</v>
      </c>
      <c r="AC73" s="13" t="s">
        <v>1177</v>
      </c>
      <c r="AD73" s="10"/>
      <c r="AE73" s="10"/>
      <c r="AF73" s="10"/>
      <c r="AG73" s="10"/>
      <c r="AH73" s="10"/>
      <c r="AI73" s="10"/>
      <c r="AJ73" s="10"/>
      <c r="AK73" s="10"/>
    </row>
    <row r="74" spans="1:37" ht="195" x14ac:dyDescent="0.5">
      <c r="A74" s="12">
        <f>COUNTIF('Projets Phase 1'!AA:AV,Tableau14[[#This Row],[Libellé]])</f>
        <v>1</v>
      </c>
      <c r="B74" s="12">
        <f>COUNTIF('Projets Phase 1'!AA:AA,Tableau14[[#This Row],[Libellé]])</f>
        <v>0</v>
      </c>
      <c r="C74" s="12">
        <f>COUNTIF('Projets Phase 1'!AB:AV,Tableau14[[#This Row],[Libellé]])</f>
        <v>1</v>
      </c>
      <c r="D74" s="12" t="s">
        <v>1380</v>
      </c>
      <c r="E74" s="10" t="s">
        <v>1738</v>
      </c>
      <c r="F74" s="10" t="s">
        <v>1739</v>
      </c>
      <c r="G74" s="10" t="s">
        <v>1740</v>
      </c>
      <c r="H74" s="10" t="s">
        <v>1741</v>
      </c>
      <c r="I74" s="34" t="s">
        <v>1484</v>
      </c>
      <c r="J74" s="34" t="s">
        <v>1484</v>
      </c>
      <c r="K74" s="34"/>
      <c r="L74" s="34"/>
      <c r="M74" s="34"/>
      <c r="N74" s="34"/>
      <c r="O74" s="34"/>
      <c r="P74" s="34"/>
      <c r="Q74" s="34"/>
      <c r="R74" s="34"/>
      <c r="S74" s="10" t="s">
        <v>1401</v>
      </c>
      <c r="T74" s="10" t="s">
        <v>1433</v>
      </c>
      <c r="U74" s="10"/>
      <c r="V74" s="10"/>
      <c r="W74" s="10"/>
      <c r="X74" s="10"/>
      <c r="Y74" s="10"/>
      <c r="Z74" s="10"/>
      <c r="AA74" s="10" t="s">
        <v>141</v>
      </c>
      <c r="AB74" s="10" t="s">
        <v>146</v>
      </c>
      <c r="AC74" s="13" t="s">
        <v>1177</v>
      </c>
      <c r="AD74" s="10" t="s">
        <v>1386</v>
      </c>
      <c r="AE74" s="10"/>
      <c r="AF74" s="10"/>
      <c r="AG74" s="10"/>
      <c r="AH74" s="10"/>
      <c r="AI74" s="10"/>
      <c r="AJ74" s="10"/>
      <c r="AK74" s="10"/>
    </row>
    <row r="75" spans="1:37" ht="45" x14ac:dyDescent="0.5">
      <c r="A75" s="12">
        <f>COUNTIF('Projets Phase 1'!AA:AV,Tableau14[[#This Row],[Libellé]])</f>
        <v>1</v>
      </c>
      <c r="B75" s="12">
        <f>COUNTIF('Projets Phase 1'!AA:AA,Tableau14[[#This Row],[Libellé]])</f>
        <v>1</v>
      </c>
      <c r="C75" s="12">
        <f>COUNTIF('Projets Phase 1'!AB:AV,Tableau14[[#This Row],[Libellé]])</f>
        <v>0</v>
      </c>
      <c r="D75" s="12" t="s">
        <v>1380</v>
      </c>
      <c r="E75" s="10" t="s">
        <v>1742</v>
      </c>
      <c r="F75" s="15" t="s">
        <v>1743</v>
      </c>
      <c r="G75" s="10" t="s">
        <v>1744</v>
      </c>
      <c r="H75" s="10" t="s">
        <v>1745</v>
      </c>
      <c r="I75" s="34" t="s">
        <v>1400</v>
      </c>
      <c r="J75" s="34" t="s">
        <v>1400</v>
      </c>
      <c r="K75" s="34"/>
      <c r="L75" s="34"/>
      <c r="M75" s="34"/>
      <c r="N75" s="34"/>
      <c r="O75" s="34"/>
      <c r="P75" s="34"/>
      <c r="Q75" s="34"/>
      <c r="R75" s="34"/>
      <c r="S75" s="10" t="s">
        <v>1385</v>
      </c>
      <c r="T75" s="10"/>
      <c r="U75" s="10"/>
      <c r="V75" s="10"/>
      <c r="W75" s="10"/>
      <c r="X75" s="10"/>
      <c r="Y75" s="10"/>
      <c r="Z75" s="10"/>
      <c r="AA75" s="10" t="s">
        <v>141</v>
      </c>
      <c r="AB75" s="10" t="s">
        <v>1320</v>
      </c>
      <c r="AC75" s="13" t="s">
        <v>1387</v>
      </c>
      <c r="AD75" s="10"/>
      <c r="AE75" s="10"/>
      <c r="AF75" s="10"/>
      <c r="AG75" s="10"/>
      <c r="AH75" s="10"/>
      <c r="AI75" s="10"/>
      <c r="AJ75" s="10"/>
      <c r="AK75" s="10"/>
    </row>
    <row r="76" spans="1:37" ht="255" x14ac:dyDescent="0.5">
      <c r="A76" s="12">
        <f>COUNTIF('Projets Phase 1'!AA:AV,Tableau14[[#This Row],[Libellé]])</f>
        <v>1</v>
      </c>
      <c r="B76" s="12">
        <f>COUNTIF('Projets Phase 1'!AA:AA,Tableau14[[#This Row],[Libellé]])</f>
        <v>0</v>
      </c>
      <c r="C76" s="12">
        <f>COUNTIF('Projets Phase 1'!AB:AV,Tableau14[[#This Row],[Libellé]])</f>
        <v>1</v>
      </c>
      <c r="D76" s="12" t="s">
        <v>1380</v>
      </c>
      <c r="E76" s="10" t="s">
        <v>1746</v>
      </c>
      <c r="F76" s="15" t="s">
        <v>1747</v>
      </c>
      <c r="G76" s="10" t="s">
        <v>1748</v>
      </c>
      <c r="H76" s="10" t="s">
        <v>1749</v>
      </c>
      <c r="I76" s="34" t="s">
        <v>1440</v>
      </c>
      <c r="J76" s="34" t="s">
        <v>1440</v>
      </c>
      <c r="K76" s="34"/>
      <c r="L76" s="34"/>
      <c r="M76" s="34"/>
      <c r="N76" s="34"/>
      <c r="O76" s="34"/>
      <c r="P76" s="34"/>
      <c r="Q76" s="34"/>
      <c r="R76" s="34"/>
      <c r="S76" s="10" t="s">
        <v>1393</v>
      </c>
      <c r="T76" s="10"/>
      <c r="U76" s="10"/>
      <c r="V76" s="10"/>
      <c r="W76" s="10"/>
      <c r="X76" s="10"/>
      <c r="Y76" s="10"/>
      <c r="Z76" s="10"/>
      <c r="AA76" s="10" t="s">
        <v>141</v>
      </c>
      <c r="AB76" s="10" t="s">
        <v>377</v>
      </c>
      <c r="AC76" s="13"/>
      <c r="AD76" s="10"/>
      <c r="AE76" s="10"/>
      <c r="AF76" s="10"/>
      <c r="AG76" s="10"/>
      <c r="AH76" s="10"/>
      <c r="AI76" s="10"/>
      <c r="AJ76" s="10"/>
      <c r="AK76" s="10"/>
    </row>
    <row r="77" spans="1:37" ht="409.5" x14ac:dyDescent="0.5">
      <c r="A77" s="12">
        <f>COUNTIF('Projets Phase 1'!AA:AV,Tableau14[[#This Row],[Libellé]])</f>
        <v>1</v>
      </c>
      <c r="B77" s="12">
        <f>COUNTIF('Projets Phase 1'!AA:AA,Tableau14[[#This Row],[Libellé]])</f>
        <v>1</v>
      </c>
      <c r="C77" s="12">
        <f>COUNTIF('Projets Phase 1'!AB:AV,Tableau14[[#This Row],[Libellé]])</f>
        <v>0</v>
      </c>
      <c r="D77" s="12" t="s">
        <v>1380</v>
      </c>
      <c r="E77" s="10" t="s">
        <v>1750</v>
      </c>
      <c r="F77" s="10" t="s">
        <v>1751</v>
      </c>
      <c r="G77" s="10" t="s">
        <v>1752</v>
      </c>
      <c r="H77" s="10" t="s">
        <v>1753</v>
      </c>
      <c r="I77" s="34" t="s">
        <v>1754</v>
      </c>
      <c r="J77" s="34" t="s">
        <v>1546</v>
      </c>
      <c r="K77" s="34" t="s">
        <v>1766</v>
      </c>
      <c r="L77" s="34"/>
      <c r="M77" s="34"/>
      <c r="N77" s="34"/>
      <c r="O77" s="34"/>
      <c r="P77" s="34"/>
      <c r="Q77" s="34"/>
      <c r="R77" s="34"/>
      <c r="S77" s="10" t="s">
        <v>1466</v>
      </c>
      <c r="T77" s="10"/>
      <c r="U77" s="10"/>
      <c r="V77" s="10"/>
      <c r="W77" s="10"/>
      <c r="X77" s="10"/>
      <c r="Y77" s="10"/>
      <c r="Z77" s="10"/>
      <c r="AA77" s="10" t="s">
        <v>141</v>
      </c>
      <c r="AB77" s="10" t="s">
        <v>314</v>
      </c>
      <c r="AC77" s="13" t="s">
        <v>543</v>
      </c>
      <c r="AD77" s="10" t="s">
        <v>377</v>
      </c>
      <c r="AE77" s="10" t="s">
        <v>1755</v>
      </c>
      <c r="AF77" s="10"/>
      <c r="AG77" s="10"/>
      <c r="AH77" s="10"/>
      <c r="AI77" s="10"/>
      <c r="AJ77" s="10"/>
      <c r="AK77" s="10"/>
    </row>
    <row r="78" spans="1:37" ht="45" x14ac:dyDescent="0.5">
      <c r="A78" s="12">
        <f>COUNTIF('Projets Phase 1'!AA:AV,Tableau14[[#This Row],[Libellé]])</f>
        <v>1</v>
      </c>
      <c r="B78" s="12">
        <f>COUNTIF('Projets Phase 1'!AA:AA,Tableau14[[#This Row],[Libellé]])</f>
        <v>0</v>
      </c>
      <c r="C78" s="12">
        <f>COUNTIF('Projets Phase 1'!AB:AV,Tableau14[[#This Row],[Libellé]])</f>
        <v>1</v>
      </c>
      <c r="D78" s="12" t="s">
        <v>1380</v>
      </c>
      <c r="E78" s="10" t="s">
        <v>1756</v>
      </c>
      <c r="F78" s="15" t="s">
        <v>1757</v>
      </c>
      <c r="G78" s="10" t="s">
        <v>1758</v>
      </c>
      <c r="H78" s="10" t="s">
        <v>1400</v>
      </c>
      <c r="I78" s="34" t="s">
        <v>1400</v>
      </c>
      <c r="J78" s="34" t="s">
        <v>1400</v>
      </c>
      <c r="K78" s="34"/>
      <c r="L78" s="34"/>
      <c r="M78" s="34"/>
      <c r="N78" s="34"/>
      <c r="O78" s="34"/>
      <c r="P78" s="34"/>
      <c r="Q78" s="34"/>
      <c r="R78" s="34"/>
      <c r="S78" s="10" t="s">
        <v>1400</v>
      </c>
      <c r="T78" s="10"/>
      <c r="U78" s="10"/>
      <c r="V78" s="10"/>
      <c r="W78" s="10"/>
      <c r="X78" s="10"/>
      <c r="Y78" s="10"/>
      <c r="Z78" s="10"/>
      <c r="AA78" s="10" t="s">
        <v>199</v>
      </c>
      <c r="AB78" s="10"/>
      <c r="AC78" s="13"/>
      <c r="AD78" s="10"/>
      <c r="AE78" s="10"/>
      <c r="AF78" s="10"/>
      <c r="AG78" s="10"/>
      <c r="AH78" s="10"/>
      <c r="AI78" s="10"/>
      <c r="AJ78" s="10"/>
      <c r="AK78" s="10"/>
    </row>
    <row r="79" spans="1:37" ht="409.5" x14ac:dyDescent="0.5">
      <c r="A79" s="12">
        <f>COUNTIF('Projets Phase 1'!AA:AV,Tableau14[[#This Row],[Libellé]])</f>
        <v>2</v>
      </c>
      <c r="B79" s="12">
        <f>COUNTIF('Projets Phase 1'!AA:AA,Tableau14[[#This Row],[Libellé]])</f>
        <v>0</v>
      </c>
      <c r="C79" s="12">
        <f>COUNTIF('Projets Phase 1'!AB:AV,Tableau14[[#This Row],[Libellé]])</f>
        <v>2</v>
      </c>
      <c r="D79" s="12" t="s">
        <v>1380</v>
      </c>
      <c r="E79" s="10" t="s">
        <v>1759</v>
      </c>
      <c r="F79" s="15" t="s">
        <v>1760</v>
      </c>
      <c r="G79" s="10" t="s">
        <v>1761</v>
      </c>
      <c r="H79" s="10" t="s">
        <v>1762</v>
      </c>
      <c r="I79" s="34" t="s">
        <v>1720</v>
      </c>
      <c r="J79" s="34" t="s">
        <v>1720</v>
      </c>
      <c r="K79" s="34"/>
      <c r="L79" s="34"/>
      <c r="M79" s="34"/>
      <c r="N79" s="34"/>
      <c r="O79" s="34"/>
      <c r="P79" s="34"/>
      <c r="Q79" s="34"/>
      <c r="R79" s="34"/>
      <c r="S79" s="10" t="s">
        <v>1400</v>
      </c>
      <c r="T79" s="10"/>
      <c r="U79" s="10"/>
      <c r="V79" s="10"/>
      <c r="W79" s="10"/>
      <c r="X79" s="10"/>
      <c r="Y79" s="10"/>
      <c r="Z79" s="10"/>
      <c r="AA79" s="10" t="s">
        <v>195</v>
      </c>
      <c r="AB79" s="10"/>
      <c r="AC79" s="13"/>
      <c r="AD79" s="10"/>
      <c r="AE79" s="10"/>
      <c r="AF79" s="10"/>
      <c r="AG79" s="10"/>
      <c r="AH79" s="10"/>
      <c r="AI79" s="10"/>
      <c r="AJ79" s="10"/>
      <c r="AK79" s="10"/>
    </row>
    <row r="80" spans="1:37" ht="409.5" x14ac:dyDescent="0.5">
      <c r="A80" s="12">
        <f>COUNTIF('Projets Phase 1'!AA:AV,Tableau14[[#This Row],[Libellé]])</f>
        <v>2</v>
      </c>
      <c r="B80" s="12">
        <f>COUNTIF('Projets Phase 1'!AA:AA,Tableau14[[#This Row],[Libellé]])</f>
        <v>0</v>
      </c>
      <c r="C80" s="12">
        <f>COUNTIF('Projets Phase 1'!AB:AV,Tableau14[[#This Row],[Libellé]])</f>
        <v>2</v>
      </c>
      <c r="D80" s="12" t="s">
        <v>1380</v>
      </c>
      <c r="E80" s="10" t="s">
        <v>1763</v>
      </c>
      <c r="F80" s="10" t="s">
        <v>1764</v>
      </c>
      <c r="G80" s="10" t="s">
        <v>1476</v>
      </c>
      <c r="H80" s="10" t="s">
        <v>1765</v>
      </c>
      <c r="I80" s="34" t="s">
        <v>1766</v>
      </c>
      <c r="J80" s="34" t="s">
        <v>1766</v>
      </c>
      <c r="K80" s="34"/>
      <c r="L80" s="34"/>
      <c r="M80" s="34"/>
      <c r="N80" s="34"/>
      <c r="O80" s="34"/>
      <c r="P80" s="34"/>
      <c r="Q80" s="34"/>
      <c r="R80" s="34"/>
      <c r="S80" s="10" t="s">
        <v>1385</v>
      </c>
      <c r="T80" s="10"/>
      <c r="U80" s="10"/>
      <c r="V80" s="10"/>
      <c r="W80" s="10"/>
      <c r="X80" s="10"/>
      <c r="Y80" s="10"/>
      <c r="Z80" s="10"/>
      <c r="AA80" s="10" t="s">
        <v>199</v>
      </c>
      <c r="AB80" s="10"/>
      <c r="AC80" s="13"/>
      <c r="AD80" s="10"/>
      <c r="AE80" s="10"/>
      <c r="AF80" s="10"/>
      <c r="AG80" s="10"/>
      <c r="AH80" s="10"/>
      <c r="AI80" s="10"/>
      <c r="AJ80" s="10"/>
      <c r="AK80" s="10"/>
    </row>
    <row r="81" spans="1:37" ht="195" x14ac:dyDescent="0.5">
      <c r="A81" s="12">
        <f>COUNTIF('Projets Phase 1'!AA:AV,Tableau14[[#This Row],[Libellé]])</f>
        <v>1</v>
      </c>
      <c r="B81" s="12">
        <f>COUNTIF('Projets Phase 1'!AA:AA,Tableau14[[#This Row],[Libellé]])</f>
        <v>0</v>
      </c>
      <c r="C81" s="12">
        <f>COUNTIF('Projets Phase 1'!AB:AV,Tableau14[[#This Row],[Libellé]])</f>
        <v>1</v>
      </c>
      <c r="D81" s="12" t="s">
        <v>1380</v>
      </c>
      <c r="E81" s="10" t="s">
        <v>1767</v>
      </c>
      <c r="F81" s="10" t="s">
        <v>1768</v>
      </c>
      <c r="G81" s="10" t="s">
        <v>1556</v>
      </c>
      <c r="H81" s="10" t="s">
        <v>1769</v>
      </c>
      <c r="I81" s="34" t="s">
        <v>1484</v>
      </c>
      <c r="J81" s="34" t="s">
        <v>1484</v>
      </c>
      <c r="K81" s="34"/>
      <c r="L81" s="34"/>
      <c r="M81" s="34"/>
      <c r="N81" s="34"/>
      <c r="O81" s="34"/>
      <c r="P81" s="34"/>
      <c r="Q81" s="34"/>
      <c r="R81" s="34"/>
      <c r="S81" s="10" t="s">
        <v>1401</v>
      </c>
      <c r="T81" s="10"/>
      <c r="U81" s="10"/>
      <c r="V81" s="10"/>
      <c r="W81" s="10"/>
      <c r="X81" s="10"/>
      <c r="Y81" s="10"/>
      <c r="Z81" s="10"/>
      <c r="AA81" s="10" t="s">
        <v>544</v>
      </c>
      <c r="AB81" s="10"/>
      <c r="AC81" s="13"/>
      <c r="AD81" s="10"/>
      <c r="AE81" s="10"/>
      <c r="AF81" s="10"/>
      <c r="AG81" s="10"/>
      <c r="AH81" s="10"/>
      <c r="AI81" s="10"/>
      <c r="AJ81" s="10"/>
      <c r="AK81" s="10"/>
    </row>
    <row r="82" spans="1:37" ht="225" x14ac:dyDescent="0.5">
      <c r="A82" s="12">
        <f>COUNTIF('Projets Phase 1'!AA:AV,Tableau14[[#This Row],[Libellé]])</f>
        <v>1</v>
      </c>
      <c r="B82" s="12">
        <f>COUNTIF('Projets Phase 1'!AA:AA,Tableau14[[#This Row],[Libellé]])</f>
        <v>0</v>
      </c>
      <c r="C82" s="12">
        <f>COUNTIF('Projets Phase 1'!AB:AV,Tableau14[[#This Row],[Libellé]])</f>
        <v>1</v>
      </c>
      <c r="D82" s="12" t="s">
        <v>1380</v>
      </c>
      <c r="E82" s="10" t="s">
        <v>1770</v>
      </c>
      <c r="F82" s="10" t="s">
        <v>1771</v>
      </c>
      <c r="G82" s="10" t="s">
        <v>1772</v>
      </c>
      <c r="H82" s="10" t="s">
        <v>1773</v>
      </c>
      <c r="I82" s="34" t="s">
        <v>1774</v>
      </c>
      <c r="J82" s="34" t="s">
        <v>1484</v>
      </c>
      <c r="K82" s="34" t="s">
        <v>1440</v>
      </c>
      <c r="L82" s="34"/>
      <c r="M82" s="34"/>
      <c r="N82" s="34"/>
      <c r="O82" s="34"/>
      <c r="P82" s="34"/>
      <c r="Q82" s="34"/>
      <c r="R82" s="34"/>
      <c r="S82" s="10" t="s">
        <v>1401</v>
      </c>
      <c r="T82" s="10"/>
      <c r="U82" s="10"/>
      <c r="V82" s="10"/>
      <c r="W82" s="10"/>
      <c r="X82" s="10"/>
      <c r="Y82" s="10"/>
      <c r="Z82" s="10"/>
      <c r="AA82" s="10" t="s">
        <v>141</v>
      </c>
      <c r="AB82" s="10" t="s">
        <v>543</v>
      </c>
      <c r="AC82" s="13" t="s">
        <v>146</v>
      </c>
      <c r="AD82" s="10"/>
      <c r="AE82" s="10"/>
      <c r="AF82" s="10"/>
      <c r="AG82" s="10"/>
      <c r="AH82" s="10"/>
      <c r="AI82" s="10"/>
      <c r="AJ82" s="10"/>
      <c r="AK82" s="10"/>
    </row>
    <row r="83" spans="1:37" ht="45" x14ac:dyDescent="0.5">
      <c r="A83" s="12">
        <f>COUNTIF('Projets Phase 1'!AA:AV,Tableau14[[#This Row],[Libellé]])</f>
        <v>3</v>
      </c>
      <c r="B83" s="12">
        <f>COUNTIF('Projets Phase 1'!AA:AA,Tableau14[[#This Row],[Libellé]])</f>
        <v>2</v>
      </c>
      <c r="C83" s="12">
        <f>COUNTIF('Projets Phase 1'!AB:AV,Tableau14[[#This Row],[Libellé]])</f>
        <v>1</v>
      </c>
      <c r="D83" s="12" t="s">
        <v>1380</v>
      </c>
      <c r="E83" s="10" t="s">
        <v>1775</v>
      </c>
      <c r="F83" s="10" t="s">
        <v>1776</v>
      </c>
      <c r="G83" s="10" t="s">
        <v>1476</v>
      </c>
      <c r="H83" s="10" t="s">
        <v>1400</v>
      </c>
      <c r="I83" s="34" t="s">
        <v>1400</v>
      </c>
      <c r="J83" s="34" t="s">
        <v>1400</v>
      </c>
      <c r="K83" s="34"/>
      <c r="L83" s="34"/>
      <c r="M83" s="34"/>
      <c r="N83" s="34"/>
      <c r="O83" s="34"/>
      <c r="P83" s="34"/>
      <c r="Q83" s="34"/>
      <c r="R83" s="34"/>
      <c r="S83" s="10" t="s">
        <v>1400</v>
      </c>
      <c r="T83" s="10"/>
      <c r="U83" s="10"/>
      <c r="V83" s="10"/>
      <c r="W83" s="10"/>
      <c r="X83" s="10"/>
      <c r="Y83" s="10"/>
      <c r="Z83" s="10"/>
      <c r="AA83" s="10" t="s">
        <v>199</v>
      </c>
      <c r="AB83" s="10"/>
      <c r="AC83" s="13"/>
      <c r="AD83" s="10"/>
      <c r="AE83" s="10"/>
      <c r="AF83" s="10"/>
      <c r="AG83" s="10"/>
      <c r="AH83" s="10"/>
      <c r="AI83" s="10"/>
      <c r="AJ83" s="10"/>
      <c r="AK83" s="10"/>
    </row>
    <row r="84" spans="1:37" ht="409.5" x14ac:dyDescent="0.5">
      <c r="A84" s="12">
        <f>COUNTIF('Projets Phase 1'!AA:AV,Tableau14[[#This Row],[Libellé]])</f>
        <v>2</v>
      </c>
      <c r="B84" s="12">
        <f>COUNTIF('Projets Phase 1'!AA:AA,Tableau14[[#This Row],[Libellé]])</f>
        <v>1</v>
      </c>
      <c r="C84" s="12">
        <f>COUNTIF('Projets Phase 1'!AB:AV,Tableau14[[#This Row],[Libellé]])</f>
        <v>1</v>
      </c>
      <c r="D84" s="12" t="s">
        <v>1380</v>
      </c>
      <c r="E84" s="10" t="s">
        <v>1777</v>
      </c>
      <c r="F84" s="10" t="s">
        <v>1778</v>
      </c>
      <c r="G84" s="10" t="s">
        <v>1779</v>
      </c>
      <c r="H84" s="10" t="s">
        <v>1780</v>
      </c>
      <c r="I84" s="34" t="s">
        <v>1781</v>
      </c>
      <c r="J84" s="34" t="s">
        <v>1473</v>
      </c>
      <c r="K84" s="34" t="s">
        <v>1766</v>
      </c>
      <c r="L84" s="34"/>
      <c r="M84" s="34"/>
      <c r="N84" s="34"/>
      <c r="O84" s="34"/>
      <c r="P84" s="34"/>
      <c r="Q84" s="34"/>
      <c r="R84" s="34"/>
      <c r="S84" s="10" t="s">
        <v>1466</v>
      </c>
      <c r="T84" s="10" t="s">
        <v>1412</v>
      </c>
      <c r="U84" s="10"/>
      <c r="V84" s="10"/>
      <c r="W84" s="10"/>
      <c r="X84" s="10"/>
      <c r="Y84" s="10"/>
      <c r="Z84" s="10"/>
      <c r="AA84" s="10" t="s">
        <v>141</v>
      </c>
      <c r="AB84" s="10" t="s">
        <v>314</v>
      </c>
      <c r="AC84" s="13" t="s">
        <v>1117</v>
      </c>
      <c r="AD84" s="10" t="s">
        <v>1782</v>
      </c>
      <c r="AE84" s="10"/>
      <c r="AF84" s="10"/>
      <c r="AG84" s="10"/>
      <c r="AH84" s="10"/>
      <c r="AI84" s="10"/>
      <c r="AJ84" s="10"/>
      <c r="AK84" s="10"/>
    </row>
    <row r="85" spans="1:37" ht="409.6" x14ac:dyDescent="0.5">
      <c r="A85" s="12">
        <f>COUNTIF('Projets Phase 1'!AA:AV,Tableau14[[#This Row],[Libellé]])</f>
        <v>1</v>
      </c>
      <c r="B85" s="12">
        <f>COUNTIF('Projets Phase 1'!AA:AA,Tableau14[[#This Row],[Libellé]])</f>
        <v>0</v>
      </c>
      <c r="C85" s="12">
        <f>COUNTIF('Projets Phase 1'!AB:AV,Tableau14[[#This Row],[Libellé]])</f>
        <v>1</v>
      </c>
      <c r="D85" s="12" t="s">
        <v>1380</v>
      </c>
      <c r="E85" s="10" t="s">
        <v>1783</v>
      </c>
      <c r="F85" s="15" t="s">
        <v>1784</v>
      </c>
      <c r="G85" s="10" t="s">
        <v>1785</v>
      </c>
      <c r="H85" s="10" t="s">
        <v>1786</v>
      </c>
      <c r="I85" s="37" t="s">
        <v>2507</v>
      </c>
      <c r="J85" s="37" t="s">
        <v>2507</v>
      </c>
      <c r="K85" s="34"/>
      <c r="L85" s="34"/>
      <c r="M85" s="34"/>
      <c r="N85" s="34"/>
      <c r="O85" s="34"/>
      <c r="P85" s="34"/>
      <c r="Q85" s="34"/>
      <c r="R85" s="34"/>
      <c r="S85" s="10" t="s">
        <v>1385</v>
      </c>
      <c r="T85" s="10"/>
      <c r="U85" s="10"/>
      <c r="V85" s="10"/>
      <c r="W85" s="10"/>
      <c r="X85" s="10"/>
      <c r="Y85" s="10"/>
      <c r="Z85" s="10"/>
      <c r="AA85" s="10" t="s">
        <v>141</v>
      </c>
      <c r="AB85" s="10" t="s">
        <v>1787</v>
      </c>
      <c r="AC85" s="13" t="s">
        <v>1788</v>
      </c>
      <c r="AD85" s="10" t="s">
        <v>360</v>
      </c>
      <c r="AE85" s="10" t="s">
        <v>146</v>
      </c>
      <c r="AF85" s="10"/>
      <c r="AG85" s="10"/>
      <c r="AH85" s="10"/>
      <c r="AI85" s="10"/>
      <c r="AJ85" s="10"/>
      <c r="AK85" s="10"/>
    </row>
    <row r="86" spans="1:37" ht="45" x14ac:dyDescent="0.5">
      <c r="A86" s="12">
        <f>COUNTIF('Projets Phase 1'!AA:AV,Tableau14[[#This Row],[Libellé]])</f>
        <v>1</v>
      </c>
      <c r="B86" s="12">
        <f>COUNTIF('Projets Phase 1'!AA:AA,Tableau14[[#This Row],[Libellé]])</f>
        <v>0</v>
      </c>
      <c r="C86" s="12">
        <f>COUNTIF('Projets Phase 1'!AB:AV,Tableau14[[#This Row],[Libellé]])</f>
        <v>1</v>
      </c>
      <c r="D86" s="12" t="s">
        <v>1380</v>
      </c>
      <c r="E86" s="10" t="s">
        <v>1789</v>
      </c>
      <c r="F86" s="15" t="s">
        <v>1790</v>
      </c>
      <c r="G86" s="10" t="s">
        <v>1791</v>
      </c>
      <c r="H86" s="10" t="s">
        <v>1792</v>
      </c>
      <c r="I86" s="34" t="s">
        <v>1400</v>
      </c>
      <c r="J86" s="34" t="s">
        <v>1400</v>
      </c>
      <c r="K86" s="34"/>
      <c r="L86" s="34"/>
      <c r="M86" s="34"/>
      <c r="N86" s="34"/>
      <c r="O86" s="34"/>
      <c r="P86" s="34"/>
      <c r="Q86" s="34"/>
      <c r="R86" s="34"/>
      <c r="S86" s="10" t="s">
        <v>1617</v>
      </c>
      <c r="T86" s="10" t="s">
        <v>1432</v>
      </c>
      <c r="U86" s="10"/>
      <c r="V86" s="10"/>
      <c r="W86" s="10"/>
      <c r="X86" s="10"/>
      <c r="Y86" s="10"/>
      <c r="Z86" s="10"/>
      <c r="AA86" s="10" t="s">
        <v>141</v>
      </c>
      <c r="AB86" s="10" t="s">
        <v>543</v>
      </c>
      <c r="AC86" s="13" t="s">
        <v>853</v>
      </c>
      <c r="AD86" s="10"/>
      <c r="AE86" s="10"/>
      <c r="AF86" s="10"/>
      <c r="AG86" s="10"/>
      <c r="AH86" s="10"/>
      <c r="AI86" s="10"/>
      <c r="AJ86" s="10"/>
      <c r="AK86" s="10"/>
    </row>
    <row r="87" spans="1:37" ht="409.5" x14ac:dyDescent="0.5">
      <c r="A87" s="12">
        <f>COUNTIF('Projets Phase 1'!AA:AV,Tableau14[[#This Row],[Libellé]])</f>
        <v>2</v>
      </c>
      <c r="B87" s="12">
        <f>COUNTIF('Projets Phase 1'!AA:AA,Tableau14[[#This Row],[Libellé]])</f>
        <v>0</v>
      </c>
      <c r="C87" s="12">
        <f>COUNTIF('Projets Phase 1'!AB:AV,Tableau14[[#This Row],[Libellé]])</f>
        <v>2</v>
      </c>
      <c r="D87" s="12" t="s">
        <v>1380</v>
      </c>
      <c r="E87" s="10" t="s">
        <v>1793</v>
      </c>
      <c r="F87" s="10" t="s">
        <v>1794</v>
      </c>
      <c r="G87" s="10" t="s">
        <v>1795</v>
      </c>
      <c r="H87" s="10" t="s">
        <v>1796</v>
      </c>
      <c r="I87" s="38" t="s">
        <v>1797</v>
      </c>
      <c r="J87" s="34" t="s">
        <v>2568</v>
      </c>
      <c r="K87" s="34" t="s">
        <v>2569</v>
      </c>
      <c r="L87" s="34" t="s">
        <v>1585</v>
      </c>
      <c r="M87" s="34" t="s">
        <v>1576</v>
      </c>
      <c r="N87" s="34" t="s">
        <v>2562</v>
      </c>
      <c r="O87" s="34" t="s">
        <v>1638</v>
      </c>
      <c r="P87" s="34" t="s">
        <v>2505</v>
      </c>
      <c r="Q87" s="34" t="s">
        <v>1720</v>
      </c>
      <c r="R87" s="34" t="s">
        <v>1766</v>
      </c>
      <c r="S87" s="10" t="s">
        <v>1466</v>
      </c>
      <c r="T87" s="10" t="s">
        <v>1412</v>
      </c>
      <c r="U87" s="10" t="s">
        <v>1385</v>
      </c>
      <c r="V87" s="10" t="s">
        <v>1432</v>
      </c>
      <c r="W87" s="10"/>
      <c r="X87" s="10"/>
      <c r="Y87" s="10"/>
      <c r="Z87" s="10"/>
      <c r="AA87" s="10" t="s">
        <v>141</v>
      </c>
      <c r="AB87" s="10" t="s">
        <v>1798</v>
      </c>
      <c r="AC87" s="13" t="s">
        <v>1799</v>
      </c>
      <c r="AD87" s="10" t="s">
        <v>382</v>
      </c>
      <c r="AE87" s="10"/>
      <c r="AF87" s="10"/>
      <c r="AG87" s="10"/>
      <c r="AH87" s="10"/>
      <c r="AI87" s="10"/>
      <c r="AJ87" s="10"/>
      <c r="AK87" s="10"/>
    </row>
    <row r="88" spans="1:37" ht="360" x14ac:dyDescent="0.5">
      <c r="A88" s="12">
        <f>COUNTIF('Projets Phase 1'!AA:AV,Tableau14[[#This Row],[Libellé]])</f>
        <v>1</v>
      </c>
      <c r="B88" s="12">
        <f>COUNTIF('Projets Phase 1'!AA:AA,Tableau14[[#This Row],[Libellé]])</f>
        <v>0</v>
      </c>
      <c r="C88" s="12">
        <f>COUNTIF('Projets Phase 1'!AB:AV,Tableau14[[#This Row],[Libellé]])</f>
        <v>1</v>
      </c>
      <c r="D88" s="12" t="s">
        <v>1380</v>
      </c>
      <c r="E88" s="10" t="s">
        <v>1800</v>
      </c>
      <c r="F88" s="10" t="s">
        <v>1801</v>
      </c>
      <c r="G88" s="10" t="s">
        <v>1802</v>
      </c>
      <c r="H88" s="10" t="s">
        <v>1803</v>
      </c>
      <c r="I88" s="34" t="s">
        <v>1804</v>
      </c>
      <c r="J88" s="34" t="s">
        <v>2573</v>
      </c>
      <c r="K88" s="34" t="s">
        <v>2574</v>
      </c>
      <c r="L88" s="34" t="s">
        <v>2575</v>
      </c>
      <c r="M88" s="34" t="s">
        <v>1448</v>
      </c>
      <c r="N88" s="34"/>
      <c r="O88" s="34"/>
      <c r="P88" s="34"/>
      <c r="Q88" s="34"/>
      <c r="R88" s="34"/>
      <c r="S88" s="10" t="s">
        <v>1393</v>
      </c>
      <c r="T88" s="10" t="s">
        <v>1401</v>
      </c>
      <c r="U88" s="10"/>
      <c r="V88" s="10"/>
      <c r="W88" s="10"/>
      <c r="X88" s="10"/>
      <c r="Y88" s="10"/>
      <c r="Z88" s="10"/>
      <c r="AA88" s="10" t="s">
        <v>141</v>
      </c>
      <c r="AB88" s="10" t="s">
        <v>1689</v>
      </c>
      <c r="AC88" s="13" t="s">
        <v>1805</v>
      </c>
      <c r="AD88" s="10" t="s">
        <v>1806</v>
      </c>
      <c r="AE88" s="10"/>
      <c r="AF88" s="10"/>
      <c r="AG88" s="10"/>
      <c r="AH88" s="10"/>
      <c r="AI88" s="10"/>
      <c r="AJ88" s="10"/>
      <c r="AK88" s="10"/>
    </row>
    <row r="89" spans="1:37" ht="409.5" x14ac:dyDescent="0.5">
      <c r="A89" s="12">
        <f>COUNTIF('Projets Phase 1'!AA:AV,Tableau14[[#This Row],[Libellé]])</f>
        <v>0</v>
      </c>
      <c r="B89" s="12">
        <f>COUNTIF('Projets Phase 1'!AA:AA,Tableau14[[#This Row],[Libellé]])</f>
        <v>0</v>
      </c>
      <c r="C89" s="12">
        <f>COUNTIF('Projets Phase 1'!AB:AV,Tableau14[[#This Row],[Libellé]])</f>
        <v>0</v>
      </c>
      <c r="D89" s="12" t="s">
        <v>1380</v>
      </c>
      <c r="E89" s="10" t="s">
        <v>1807</v>
      </c>
      <c r="F89" s="10" t="s">
        <v>1808</v>
      </c>
      <c r="G89" s="10" t="s">
        <v>1809</v>
      </c>
      <c r="H89" s="10" t="s">
        <v>1810</v>
      </c>
      <c r="I89" s="34" t="s">
        <v>1811</v>
      </c>
      <c r="J89" s="34" t="s">
        <v>1585</v>
      </c>
      <c r="K89" s="34" t="s">
        <v>2563</v>
      </c>
      <c r="L89" s="34"/>
      <c r="M89" s="34"/>
      <c r="N89" s="34"/>
      <c r="O89" s="34"/>
      <c r="P89" s="34"/>
      <c r="Q89" s="34"/>
      <c r="R89" s="34"/>
      <c r="S89" s="10" t="s">
        <v>1617</v>
      </c>
      <c r="T89" s="10" t="s">
        <v>1412</v>
      </c>
      <c r="U89" s="10"/>
      <c r="V89" s="10"/>
      <c r="W89" s="10"/>
      <c r="X89" s="10"/>
      <c r="Y89" s="10"/>
      <c r="Z89" s="10"/>
      <c r="AA89" s="10" t="s">
        <v>961</v>
      </c>
      <c r="AB89" s="10" t="s">
        <v>1117</v>
      </c>
      <c r="AC89" s="13"/>
      <c r="AD89" s="10"/>
      <c r="AE89" s="10"/>
      <c r="AF89" s="10"/>
      <c r="AG89" s="10"/>
      <c r="AH89" s="10"/>
      <c r="AI89" s="10"/>
      <c r="AJ89" s="10"/>
      <c r="AK89" s="10"/>
    </row>
    <row r="90" spans="1:37" ht="45" x14ac:dyDescent="0.5">
      <c r="A90" s="12">
        <f>COUNTIF('Projets Phase 1'!AA:AV,Tableau14[[#This Row],[Libellé]])</f>
        <v>1</v>
      </c>
      <c r="B90" s="12">
        <f>COUNTIF('Projets Phase 1'!AA:AA,Tableau14[[#This Row],[Libellé]])</f>
        <v>1</v>
      </c>
      <c r="C90" s="12">
        <f>COUNTIF('Projets Phase 1'!AB:AV,Tableau14[[#This Row],[Libellé]])</f>
        <v>0</v>
      </c>
      <c r="D90" s="12" t="s">
        <v>1380</v>
      </c>
      <c r="E90" s="10" t="s">
        <v>1812</v>
      </c>
      <c r="F90" s="10" t="s">
        <v>1813</v>
      </c>
      <c r="G90" s="10" t="s">
        <v>1814</v>
      </c>
      <c r="H90" s="10" t="s">
        <v>1815</v>
      </c>
      <c r="I90" s="34" t="s">
        <v>1400</v>
      </c>
      <c r="J90" s="34" t="s">
        <v>1400</v>
      </c>
      <c r="K90" s="34"/>
      <c r="L90" s="34"/>
      <c r="M90" s="34"/>
      <c r="N90" s="34"/>
      <c r="O90" s="34"/>
      <c r="P90" s="34"/>
      <c r="Q90" s="34"/>
      <c r="R90" s="34"/>
      <c r="S90" s="10" t="s">
        <v>1393</v>
      </c>
      <c r="T90" s="10"/>
      <c r="U90" s="10"/>
      <c r="V90" s="10"/>
      <c r="W90" s="10"/>
      <c r="X90" s="10"/>
      <c r="Y90" s="10"/>
      <c r="Z90" s="10"/>
      <c r="AA90" s="10" t="s">
        <v>141</v>
      </c>
      <c r="AB90" s="10" t="s">
        <v>1816</v>
      </c>
      <c r="AC90" s="13" t="s">
        <v>1817</v>
      </c>
      <c r="AD90" s="10" t="s">
        <v>1818</v>
      </c>
      <c r="AE90" s="10" t="s">
        <v>1819</v>
      </c>
      <c r="AF90" s="10" t="s">
        <v>1820</v>
      </c>
      <c r="AG90" s="10"/>
      <c r="AH90" s="10"/>
      <c r="AI90" s="10"/>
      <c r="AJ90" s="10"/>
      <c r="AK90" s="10"/>
    </row>
    <row r="91" spans="1:37" ht="409.5" x14ac:dyDescent="0.5">
      <c r="A91" s="12">
        <f>COUNTIF('Projets Phase 1'!AA:AV,Tableau14[[#This Row],[Libellé]])</f>
        <v>3</v>
      </c>
      <c r="B91" s="12">
        <f>COUNTIF('Projets Phase 1'!AA:AA,Tableau14[[#This Row],[Libellé]])</f>
        <v>0</v>
      </c>
      <c r="C91" s="12">
        <f>COUNTIF('Projets Phase 1'!AB:AV,Tableau14[[#This Row],[Libellé]])</f>
        <v>3</v>
      </c>
      <c r="D91" s="12" t="s">
        <v>1380</v>
      </c>
      <c r="E91" s="10" t="s">
        <v>1821</v>
      </c>
      <c r="F91" s="10" t="s">
        <v>1822</v>
      </c>
      <c r="G91" s="10" t="s">
        <v>1823</v>
      </c>
      <c r="H91" s="10" t="s">
        <v>1824</v>
      </c>
      <c r="I91" s="34" t="s">
        <v>1519</v>
      </c>
      <c r="J91" s="34" t="s">
        <v>2576</v>
      </c>
      <c r="K91" s="34" t="s">
        <v>1576</v>
      </c>
      <c r="L91" s="34"/>
      <c r="M91" s="34"/>
      <c r="N91" s="34"/>
      <c r="O91" s="34"/>
      <c r="P91" s="34"/>
      <c r="Q91" s="34"/>
      <c r="R91" s="34"/>
      <c r="S91" s="10" t="s">
        <v>1466</v>
      </c>
      <c r="T91" s="10" t="s">
        <v>1505</v>
      </c>
      <c r="U91" s="10" t="s">
        <v>1433</v>
      </c>
      <c r="V91" s="10"/>
      <c r="W91" s="10"/>
      <c r="X91" s="10"/>
      <c r="Y91" s="10"/>
      <c r="Z91" s="10"/>
      <c r="AA91" s="10" t="s">
        <v>141</v>
      </c>
      <c r="AB91" s="10" t="s">
        <v>377</v>
      </c>
      <c r="AC91" s="13" t="s">
        <v>146</v>
      </c>
      <c r="AD91" s="10" t="s">
        <v>314</v>
      </c>
      <c r="AE91" s="10" t="s">
        <v>508</v>
      </c>
      <c r="AF91" s="10" t="s">
        <v>259</v>
      </c>
      <c r="AG91" s="10"/>
      <c r="AH91" s="10"/>
      <c r="AI91" s="10"/>
      <c r="AJ91" s="10"/>
      <c r="AK91" s="10"/>
    </row>
    <row r="92" spans="1:37" ht="409.5" x14ac:dyDescent="0.5">
      <c r="A92" s="12">
        <f>COUNTIF('Projets Phase 1'!AA:AV,Tableau14[[#This Row],[Libellé]])</f>
        <v>1</v>
      </c>
      <c r="B92" s="12">
        <f>COUNTIF('Projets Phase 1'!AA:AA,Tableau14[[#This Row],[Libellé]])</f>
        <v>0</v>
      </c>
      <c r="C92" s="12">
        <f>COUNTIF('Projets Phase 1'!AB:AV,Tableau14[[#This Row],[Libellé]])</f>
        <v>1</v>
      </c>
      <c r="D92" s="12" t="s">
        <v>1380</v>
      </c>
      <c r="E92" s="10" t="s">
        <v>1825</v>
      </c>
      <c r="F92" s="10" t="s">
        <v>1826</v>
      </c>
      <c r="G92" s="10" t="s">
        <v>1827</v>
      </c>
      <c r="H92" s="10" t="s">
        <v>1828</v>
      </c>
      <c r="I92" s="34" t="s">
        <v>1829</v>
      </c>
      <c r="J92" s="34" t="s">
        <v>2577</v>
      </c>
      <c r="K92" s="34" t="s">
        <v>2505</v>
      </c>
      <c r="L92" s="34" t="s">
        <v>1720</v>
      </c>
      <c r="M92" s="34"/>
      <c r="N92" s="34"/>
      <c r="O92" s="34"/>
      <c r="P92" s="34"/>
      <c r="Q92" s="34"/>
      <c r="R92" s="34"/>
      <c r="S92" s="10" t="s">
        <v>1385</v>
      </c>
      <c r="T92" s="10" t="s">
        <v>1432</v>
      </c>
      <c r="U92" s="10"/>
      <c r="V92" s="10"/>
      <c r="W92" s="10"/>
      <c r="X92" s="10"/>
      <c r="Y92" s="10"/>
      <c r="Z92" s="10"/>
      <c r="AA92" s="10" t="s">
        <v>141</v>
      </c>
      <c r="AB92" s="10" t="s">
        <v>1117</v>
      </c>
      <c r="AC92" s="13"/>
      <c r="AD92" s="10"/>
      <c r="AE92" s="10"/>
      <c r="AF92" s="10"/>
      <c r="AG92" s="10"/>
      <c r="AH92" s="10"/>
      <c r="AI92" s="10"/>
      <c r="AJ92" s="10"/>
      <c r="AK92" s="10"/>
    </row>
    <row r="93" spans="1:37" ht="409.5" x14ac:dyDescent="0.5">
      <c r="A93" s="12">
        <f>COUNTIF('Projets Phase 1'!AA:AV,Tableau14[[#This Row],[Libellé]])</f>
        <v>1</v>
      </c>
      <c r="B93" s="12">
        <f>COUNTIF('Projets Phase 1'!AA:AA,Tableau14[[#This Row],[Libellé]])</f>
        <v>0</v>
      </c>
      <c r="C93" s="12">
        <f>COUNTIF('Projets Phase 1'!AB:AV,Tableau14[[#This Row],[Libellé]])</f>
        <v>1</v>
      </c>
      <c r="D93" s="12" t="s">
        <v>1380</v>
      </c>
      <c r="E93" s="10" t="s">
        <v>1830</v>
      </c>
      <c r="F93" s="10" t="s">
        <v>1624</v>
      </c>
      <c r="G93" s="10" t="s">
        <v>1831</v>
      </c>
      <c r="H93" s="10" t="s">
        <v>1832</v>
      </c>
      <c r="I93" s="34" t="s">
        <v>1833</v>
      </c>
      <c r="J93" s="34" t="s">
        <v>2578</v>
      </c>
      <c r="K93" s="34" t="s">
        <v>1638</v>
      </c>
      <c r="L93" s="34" t="s">
        <v>2505</v>
      </c>
      <c r="M93" s="34"/>
      <c r="N93" s="34"/>
      <c r="O93" s="34"/>
      <c r="P93" s="34"/>
      <c r="Q93" s="34"/>
      <c r="R93" s="34"/>
      <c r="S93" s="10" t="s">
        <v>1385</v>
      </c>
      <c r="T93" s="10" t="s">
        <v>1432</v>
      </c>
      <c r="U93" s="10"/>
      <c r="V93" s="10"/>
      <c r="W93" s="10"/>
      <c r="X93" s="10"/>
      <c r="Y93" s="10"/>
      <c r="Z93" s="10"/>
      <c r="AA93" s="10" t="s">
        <v>141</v>
      </c>
      <c r="AB93" s="10" t="s">
        <v>1834</v>
      </c>
      <c r="AC93" s="13" t="s">
        <v>531</v>
      </c>
      <c r="AD93" s="10" t="s">
        <v>1387</v>
      </c>
      <c r="AE93" s="10" t="s">
        <v>1835</v>
      </c>
      <c r="AF93" s="10"/>
      <c r="AG93" s="10"/>
      <c r="AH93" s="10"/>
      <c r="AI93" s="10"/>
      <c r="AJ93" s="10"/>
      <c r="AK93" s="10"/>
    </row>
    <row r="94" spans="1:37" ht="409.5" x14ac:dyDescent="0.5">
      <c r="A94" s="12">
        <f>COUNTIF('Projets Phase 1'!AA:AV,Tableau14[[#This Row],[Libellé]])</f>
        <v>1</v>
      </c>
      <c r="B94" s="12">
        <f>COUNTIF('Projets Phase 1'!AA:AA,Tableau14[[#This Row],[Libellé]])</f>
        <v>0</v>
      </c>
      <c r="C94" s="12">
        <f>COUNTIF('Projets Phase 1'!AB:AV,Tableau14[[#This Row],[Libellé]])</f>
        <v>1</v>
      </c>
      <c r="D94" s="12" t="s">
        <v>1380</v>
      </c>
      <c r="E94" s="10" t="s">
        <v>1836</v>
      </c>
      <c r="F94" s="10" t="s">
        <v>1837</v>
      </c>
      <c r="G94" s="10" t="s">
        <v>1838</v>
      </c>
      <c r="H94" s="10" t="s">
        <v>1839</v>
      </c>
      <c r="I94" s="34" t="s">
        <v>1754</v>
      </c>
      <c r="J94" s="34" t="s">
        <v>1546</v>
      </c>
      <c r="K94" s="34" t="s">
        <v>1766</v>
      </c>
      <c r="L94" s="34"/>
      <c r="M94" s="34"/>
      <c r="N94" s="34"/>
      <c r="O94" s="34"/>
      <c r="P94" s="34"/>
      <c r="Q94" s="34"/>
      <c r="R94" s="34"/>
      <c r="S94" s="10" t="s">
        <v>1466</v>
      </c>
      <c r="T94" s="10" t="s">
        <v>1385</v>
      </c>
      <c r="U94" s="10" t="s">
        <v>1433</v>
      </c>
      <c r="V94" s="10"/>
      <c r="W94" s="10"/>
      <c r="X94" s="10"/>
      <c r="Y94" s="10"/>
      <c r="Z94" s="10"/>
      <c r="AA94" s="10" t="s">
        <v>141</v>
      </c>
      <c r="AB94" s="10" t="s">
        <v>1386</v>
      </c>
      <c r="AC94" s="13" t="s">
        <v>314</v>
      </c>
      <c r="AD94" s="10" t="s">
        <v>1177</v>
      </c>
      <c r="AE94" s="10" t="s">
        <v>146</v>
      </c>
      <c r="AF94" s="10"/>
      <c r="AG94" s="10"/>
      <c r="AH94" s="10"/>
      <c r="AI94" s="10"/>
      <c r="AJ94" s="10"/>
      <c r="AK94" s="10"/>
    </row>
    <row r="95" spans="1:37" ht="409.5" x14ac:dyDescent="0.5">
      <c r="A95" s="12">
        <f>COUNTIF('Projets Phase 1'!AA:AV,Tableau14[[#This Row],[Libellé]])</f>
        <v>2</v>
      </c>
      <c r="B95" s="12">
        <f>COUNTIF('Projets Phase 1'!AA:AA,Tableau14[[#This Row],[Libellé]])</f>
        <v>1</v>
      </c>
      <c r="C95" s="12">
        <f>COUNTIF('Projets Phase 1'!AB:AV,Tableau14[[#This Row],[Libellé]])</f>
        <v>1</v>
      </c>
      <c r="D95" s="12" t="s">
        <v>1380</v>
      </c>
      <c r="E95" s="10" t="s">
        <v>313</v>
      </c>
      <c r="F95" s="10" t="s">
        <v>1840</v>
      </c>
      <c r="G95" s="10" t="s">
        <v>1841</v>
      </c>
      <c r="H95" s="10" t="s">
        <v>1842</v>
      </c>
      <c r="I95" s="34" t="s">
        <v>1843</v>
      </c>
      <c r="J95" s="10" t="s">
        <v>2579</v>
      </c>
      <c r="K95" s="34" t="s">
        <v>2580</v>
      </c>
      <c r="L95" s="34" t="s">
        <v>1473</v>
      </c>
      <c r="M95" s="34" t="s">
        <v>1576</v>
      </c>
      <c r="N95" s="34" t="s">
        <v>1766</v>
      </c>
      <c r="O95" s="34"/>
      <c r="P95" s="34"/>
      <c r="Q95" s="34"/>
      <c r="R95" s="34"/>
      <c r="S95" s="10" t="s">
        <v>1412</v>
      </c>
      <c r="T95" s="10" t="s">
        <v>1433</v>
      </c>
      <c r="U95" s="10"/>
      <c r="V95" s="10"/>
      <c r="W95" s="10"/>
      <c r="X95" s="10"/>
      <c r="Y95" s="10"/>
      <c r="Z95" s="10"/>
      <c r="AA95" s="10" t="s">
        <v>141</v>
      </c>
      <c r="AB95" s="10" t="s">
        <v>144</v>
      </c>
      <c r="AC95" s="13" t="s">
        <v>314</v>
      </c>
      <c r="AD95" s="10"/>
      <c r="AE95" s="10"/>
      <c r="AF95" s="10"/>
      <c r="AG95" s="10"/>
      <c r="AH95" s="10"/>
      <c r="AI95" s="10"/>
      <c r="AJ95" s="10"/>
      <c r="AK95" s="10"/>
    </row>
    <row r="96" spans="1:37" ht="45" x14ac:dyDescent="0.5">
      <c r="A96" s="12">
        <f>COUNTIF('Projets Phase 1'!AA:AV,Tableau14[[#This Row],[Libellé]])</f>
        <v>1</v>
      </c>
      <c r="B96" s="12">
        <f>COUNTIF('Projets Phase 1'!AA:AA,Tableau14[[#This Row],[Libellé]])</f>
        <v>0</v>
      </c>
      <c r="C96" s="12">
        <f>COUNTIF('Projets Phase 1'!AB:AV,Tableau14[[#This Row],[Libellé]])</f>
        <v>1</v>
      </c>
      <c r="D96" s="12" t="s">
        <v>1380</v>
      </c>
      <c r="E96" s="10" t="s">
        <v>1844</v>
      </c>
      <c r="F96" s="10" t="s">
        <v>1845</v>
      </c>
      <c r="G96" s="10" t="s">
        <v>1846</v>
      </c>
      <c r="H96" s="10" t="s">
        <v>1847</v>
      </c>
      <c r="I96" s="34" t="s">
        <v>1400</v>
      </c>
      <c r="J96" s="34" t="s">
        <v>1400</v>
      </c>
      <c r="K96" s="34"/>
      <c r="L96" s="34"/>
      <c r="M96" s="34"/>
      <c r="N96" s="34"/>
      <c r="O96" s="34"/>
      <c r="P96" s="34"/>
      <c r="Q96" s="34"/>
      <c r="R96" s="34"/>
      <c r="S96" s="10" t="s">
        <v>1385</v>
      </c>
      <c r="T96" s="10"/>
      <c r="U96" s="10"/>
      <c r="V96" s="10"/>
      <c r="W96" s="10"/>
      <c r="X96" s="10"/>
      <c r="Y96" s="10"/>
      <c r="Z96" s="10"/>
      <c r="AA96" s="10" t="s">
        <v>141</v>
      </c>
      <c r="AB96" s="10" t="s">
        <v>195</v>
      </c>
      <c r="AC96" s="13" t="s">
        <v>1667</v>
      </c>
      <c r="AD96" s="10" t="s">
        <v>633</v>
      </c>
      <c r="AE96" s="10"/>
      <c r="AF96" s="10"/>
      <c r="AG96" s="10"/>
      <c r="AH96" s="10"/>
      <c r="AI96" s="10"/>
      <c r="AJ96" s="10"/>
      <c r="AK96" s="10"/>
    </row>
    <row r="97" spans="1:37" ht="409.5" x14ac:dyDescent="0.5">
      <c r="A97" s="12">
        <f>COUNTIF('Projets Phase 1'!AA:AV,Tableau14[[#This Row],[Libellé]])</f>
        <v>1</v>
      </c>
      <c r="B97" s="12">
        <f>COUNTIF('Projets Phase 1'!AA:AA,Tableau14[[#This Row],[Libellé]])</f>
        <v>0</v>
      </c>
      <c r="C97" s="12">
        <f>COUNTIF('Projets Phase 1'!AB:AV,Tableau14[[#This Row],[Libellé]])</f>
        <v>1</v>
      </c>
      <c r="D97" s="12" t="s">
        <v>1380</v>
      </c>
      <c r="E97" s="10" t="s">
        <v>1848</v>
      </c>
      <c r="F97" s="10" t="s">
        <v>1849</v>
      </c>
      <c r="G97" s="10" t="s">
        <v>1850</v>
      </c>
      <c r="H97" s="10" t="s">
        <v>1851</v>
      </c>
      <c r="I97" s="34" t="s">
        <v>1852</v>
      </c>
      <c r="J97" s="10" t="s">
        <v>2568</v>
      </c>
      <c r="K97" s="10" t="s">
        <v>1532</v>
      </c>
      <c r="L97" s="10" t="s">
        <v>2569</v>
      </c>
      <c r="M97" s="34" t="s">
        <v>2581</v>
      </c>
      <c r="N97" s="34"/>
      <c r="O97" s="34"/>
      <c r="P97" s="34"/>
      <c r="Q97" s="34"/>
      <c r="R97" s="34"/>
      <c r="S97" s="10" t="s">
        <v>1412</v>
      </c>
      <c r="T97" s="10"/>
      <c r="U97" s="10"/>
      <c r="V97" s="10"/>
      <c r="W97" s="10"/>
      <c r="X97" s="10"/>
      <c r="Y97" s="10"/>
      <c r="Z97" s="10"/>
      <c r="AA97" s="10" t="s">
        <v>141</v>
      </c>
      <c r="AB97" s="10" t="s">
        <v>259</v>
      </c>
      <c r="AC97" s="13" t="s">
        <v>961</v>
      </c>
      <c r="AD97" s="10" t="s">
        <v>1853</v>
      </c>
      <c r="AE97" s="10" t="s">
        <v>1467</v>
      </c>
      <c r="AF97" s="10" t="s">
        <v>1413</v>
      </c>
      <c r="AG97" s="10" t="s">
        <v>1467</v>
      </c>
      <c r="AH97" s="10"/>
      <c r="AI97" s="10"/>
      <c r="AJ97" s="10"/>
      <c r="AK97" s="10"/>
    </row>
    <row r="98" spans="1:37" ht="60" x14ac:dyDescent="0.5">
      <c r="A98" s="12">
        <f>COUNTIF('Projets Phase 1'!AA:AV,Tableau14[[#This Row],[Libellé]])</f>
        <v>0</v>
      </c>
      <c r="B98" s="12">
        <f>COUNTIF('Projets Phase 1'!AA:AA,Tableau14[[#This Row],[Libellé]])</f>
        <v>0</v>
      </c>
      <c r="C98" s="12">
        <f>COUNTIF('Projets Phase 1'!AB:AV,Tableau14[[#This Row],[Libellé]])</f>
        <v>0</v>
      </c>
      <c r="D98" s="12" t="s">
        <v>1422</v>
      </c>
      <c r="E98" s="10" t="s">
        <v>1854</v>
      </c>
      <c r="F98" s="10" t="s">
        <v>1855</v>
      </c>
      <c r="G98" s="10" t="s">
        <v>1856</v>
      </c>
      <c r="H98" s="10"/>
      <c r="I98" s="34"/>
      <c r="J98" s="10"/>
      <c r="K98" s="34"/>
      <c r="L98" s="34"/>
      <c r="M98" s="34"/>
      <c r="N98" s="34"/>
      <c r="O98" s="34"/>
      <c r="P98" s="34"/>
      <c r="Q98" s="34"/>
      <c r="R98" s="34"/>
      <c r="S98" s="10" t="s">
        <v>1400</v>
      </c>
      <c r="T98" s="10"/>
      <c r="U98" s="10"/>
      <c r="V98" s="10"/>
      <c r="W98" s="10"/>
      <c r="X98" s="10"/>
      <c r="Y98" s="10"/>
      <c r="Z98" s="10"/>
      <c r="AA98" s="10"/>
      <c r="AB98" s="10"/>
      <c r="AC98" s="13"/>
      <c r="AD98" s="10"/>
      <c r="AE98" s="10"/>
      <c r="AF98" s="10"/>
      <c r="AG98" s="10"/>
      <c r="AH98" s="10"/>
      <c r="AI98" s="10"/>
      <c r="AJ98" s="10"/>
      <c r="AK98" s="10"/>
    </row>
    <row r="99" spans="1:37" ht="409.5" x14ac:dyDescent="0.5">
      <c r="A99" s="12">
        <f>COUNTIF('Projets Phase 1'!AA:AV,Tableau14[[#This Row],[Libellé]])</f>
        <v>3</v>
      </c>
      <c r="B99" s="12">
        <f>COUNTIF('Projets Phase 1'!AA:AA,Tableau14[[#This Row],[Libellé]])</f>
        <v>2</v>
      </c>
      <c r="C99" s="12">
        <f>COUNTIF('Projets Phase 1'!AB:AV,Tableau14[[#This Row],[Libellé]])</f>
        <v>1</v>
      </c>
      <c r="D99" s="12" t="s">
        <v>1380</v>
      </c>
      <c r="E99" s="10" t="s">
        <v>361</v>
      </c>
      <c r="F99" s="10" t="s">
        <v>1857</v>
      </c>
      <c r="G99" s="10" t="s">
        <v>1858</v>
      </c>
      <c r="H99" s="10" t="s">
        <v>1859</v>
      </c>
      <c r="I99" s="37" t="s">
        <v>1860</v>
      </c>
      <c r="J99" s="10" t="s">
        <v>1532</v>
      </c>
      <c r="K99" s="10" t="s">
        <v>1638</v>
      </c>
      <c r="L99" s="34" t="s">
        <v>2505</v>
      </c>
      <c r="M99" s="34"/>
      <c r="N99" s="34"/>
      <c r="O99" s="34"/>
      <c r="P99" s="34"/>
      <c r="Q99" s="34"/>
      <c r="R99" s="34"/>
      <c r="S99" s="10" t="s">
        <v>1400</v>
      </c>
      <c r="T99" s="10"/>
      <c r="U99" s="10"/>
      <c r="V99" s="10"/>
      <c r="W99" s="10"/>
      <c r="X99" s="10"/>
      <c r="Y99" s="10"/>
      <c r="Z99" s="10"/>
      <c r="AA99" s="10" t="s">
        <v>141</v>
      </c>
      <c r="AB99" s="10" t="s">
        <v>360</v>
      </c>
      <c r="AC99" s="13" t="s">
        <v>1788</v>
      </c>
      <c r="AD99" s="10"/>
      <c r="AE99" s="10"/>
      <c r="AF99" s="10"/>
      <c r="AG99" s="10"/>
      <c r="AH99" s="10"/>
      <c r="AI99" s="10"/>
      <c r="AJ99" s="10"/>
      <c r="AK99" s="10"/>
    </row>
    <row r="100" spans="1:37" s="20" customFormat="1" ht="45" x14ac:dyDescent="0.5">
      <c r="A100" s="12">
        <f>COUNTIF('Projets Phase 1'!AA:AV,Tableau14[[#This Row],[Libellé]])</f>
        <v>5</v>
      </c>
      <c r="B100" s="12">
        <f>COUNTIF('Projets Phase 1'!AA:AA,Tableau14[[#This Row],[Libellé]])</f>
        <v>2</v>
      </c>
      <c r="C100" s="12">
        <f>COUNTIF('Projets Phase 1'!AB:AV,Tableau14[[#This Row],[Libellé]])</f>
        <v>3</v>
      </c>
      <c r="D100" s="12" t="s">
        <v>1380</v>
      </c>
      <c r="E100" s="10" t="s">
        <v>1861</v>
      </c>
      <c r="F100" s="10" t="s">
        <v>1862</v>
      </c>
      <c r="G100" s="10" t="s">
        <v>1476</v>
      </c>
      <c r="H100" s="10" t="s">
        <v>1400</v>
      </c>
      <c r="I100" s="34" t="s">
        <v>1400</v>
      </c>
      <c r="J100" s="34" t="s">
        <v>1400</v>
      </c>
      <c r="K100" s="34"/>
      <c r="L100" s="34"/>
      <c r="M100" s="34"/>
      <c r="N100" s="34"/>
      <c r="O100" s="34"/>
      <c r="P100" s="34"/>
      <c r="Q100" s="34"/>
      <c r="R100" s="34"/>
      <c r="S100" s="10" t="s">
        <v>1400</v>
      </c>
      <c r="T100" s="10"/>
      <c r="U100" s="10"/>
      <c r="V100" s="10"/>
      <c r="W100" s="10"/>
      <c r="X100" s="10"/>
      <c r="Y100" s="10"/>
      <c r="Z100" s="10"/>
      <c r="AA100" s="10" t="s">
        <v>199</v>
      </c>
      <c r="AB100" s="10"/>
      <c r="AC100" s="13"/>
      <c r="AD100" s="10"/>
      <c r="AE100" s="10"/>
      <c r="AF100" s="10"/>
      <c r="AG100" s="10"/>
      <c r="AH100" s="10"/>
      <c r="AI100" s="10"/>
      <c r="AJ100" s="10"/>
      <c r="AK100" s="10"/>
    </row>
    <row r="101" spans="1:37" x14ac:dyDescent="0.5">
      <c r="A101" s="12">
        <f>COUNTIF('Projets Phase 1'!AA:AV,Tableau14[[#This Row],[Libellé]])</f>
        <v>2</v>
      </c>
      <c r="B101" s="12">
        <f>COUNTIF('Projets Phase 1'!AA:AA,Tableau14[[#This Row],[Libellé]])</f>
        <v>0</v>
      </c>
      <c r="C101" s="12">
        <f>COUNTIF('Projets Phase 1'!AB:AV,Tableau14[[#This Row],[Libellé]])</f>
        <v>2</v>
      </c>
      <c r="D101" s="12" t="s">
        <v>1422</v>
      </c>
      <c r="E101" s="10" t="s">
        <v>1863</v>
      </c>
      <c r="F101" s="10" t="s">
        <v>261</v>
      </c>
      <c r="G101" s="10" t="s">
        <v>1418</v>
      </c>
      <c r="H101" s="10"/>
      <c r="I101" s="34"/>
      <c r="J101" s="10"/>
      <c r="K101" s="34"/>
      <c r="L101" s="34"/>
      <c r="M101" s="34"/>
      <c r="N101" s="34"/>
      <c r="O101" s="34"/>
      <c r="P101" s="34"/>
      <c r="Q101" s="34"/>
      <c r="R101" s="34"/>
      <c r="S101" s="10" t="s">
        <v>1400</v>
      </c>
      <c r="T101" s="10"/>
      <c r="U101" s="10"/>
      <c r="V101" s="10"/>
      <c r="W101" s="10"/>
      <c r="X101" s="10"/>
      <c r="Y101" s="10"/>
      <c r="Z101" s="10"/>
      <c r="AA101" s="10"/>
      <c r="AB101" s="10"/>
      <c r="AC101" s="13"/>
      <c r="AD101" s="10"/>
      <c r="AE101" s="10"/>
      <c r="AF101" s="10"/>
      <c r="AG101" s="10"/>
      <c r="AH101" s="10"/>
      <c r="AI101" s="10"/>
      <c r="AJ101" s="10"/>
      <c r="AK101" s="10"/>
    </row>
    <row r="102" spans="1:37" ht="30.75" x14ac:dyDescent="0.5">
      <c r="A102" s="12">
        <f>COUNTIF('Projets Phase 1'!AA:AV,Tableau14[[#This Row],[Libellé]])</f>
        <v>1</v>
      </c>
      <c r="B102" s="12">
        <f>COUNTIF('Projets Phase 1'!AA:AA,Tableau14[[#This Row],[Libellé]])</f>
        <v>0</v>
      </c>
      <c r="C102" s="12">
        <f>COUNTIF('Projets Phase 1'!AB:AV,Tableau14[[#This Row],[Libellé]])</f>
        <v>1</v>
      </c>
      <c r="D102" s="12" t="s">
        <v>1422</v>
      </c>
      <c r="E102" s="10" t="s">
        <v>1864</v>
      </c>
      <c r="F102" s="15" t="s">
        <v>154</v>
      </c>
      <c r="G102" s="19" t="s">
        <v>1476</v>
      </c>
      <c r="H102" s="19"/>
      <c r="I102" s="36"/>
      <c r="J102" s="34"/>
      <c r="K102" s="34"/>
      <c r="L102" s="34"/>
      <c r="M102" s="34"/>
      <c r="N102" s="34"/>
      <c r="O102" s="34"/>
      <c r="P102" s="34"/>
      <c r="Q102" s="34"/>
      <c r="R102" s="34"/>
      <c r="S102" s="10" t="s">
        <v>1400</v>
      </c>
      <c r="T102" s="19"/>
      <c r="U102" s="19"/>
      <c r="V102" s="19"/>
      <c r="W102" s="19"/>
      <c r="X102" s="19"/>
      <c r="Y102" s="19"/>
      <c r="Z102" s="19"/>
      <c r="AA102" s="19"/>
      <c r="AB102" s="19"/>
      <c r="AC102" s="11"/>
      <c r="AD102" s="19"/>
      <c r="AE102" s="19"/>
      <c r="AF102" s="19"/>
      <c r="AG102" s="19"/>
      <c r="AH102" s="19"/>
      <c r="AI102" s="19"/>
      <c r="AJ102" s="19"/>
      <c r="AK102" s="19"/>
    </row>
    <row r="103" spans="1:37" x14ac:dyDescent="0.5">
      <c r="A103" s="12">
        <f>COUNTIF('Projets Phase 1'!AA:AV,Tableau14[[#This Row],[Libellé]])</f>
        <v>0</v>
      </c>
      <c r="B103" s="12">
        <f>COUNTIF('Projets Phase 1'!AA:AA,Tableau14[[#This Row],[Libellé]])</f>
        <v>0</v>
      </c>
      <c r="C103" s="12">
        <f>COUNTIF('Projets Phase 1'!AB:AV,Tableau14[[#This Row],[Libellé]])</f>
        <v>0</v>
      </c>
      <c r="D103" s="12" t="s">
        <v>1422</v>
      </c>
      <c r="E103" s="10" t="s">
        <v>677</v>
      </c>
      <c r="F103" s="19"/>
      <c r="G103" s="19"/>
      <c r="H103" s="19"/>
      <c r="I103" s="36"/>
      <c r="J103" s="34"/>
      <c r="K103" s="34"/>
      <c r="L103" s="34"/>
      <c r="M103" s="34"/>
      <c r="N103" s="34"/>
      <c r="O103" s="34"/>
      <c r="P103" s="34"/>
      <c r="Q103" s="34"/>
      <c r="R103" s="34"/>
      <c r="S103" s="10" t="s">
        <v>1400</v>
      </c>
      <c r="T103" s="19"/>
      <c r="U103" s="19"/>
      <c r="V103" s="19"/>
      <c r="W103" s="19"/>
      <c r="X103" s="19"/>
      <c r="Y103" s="19"/>
      <c r="Z103" s="19"/>
      <c r="AA103" s="19"/>
      <c r="AB103" s="19"/>
      <c r="AC103" s="11"/>
      <c r="AD103" s="19"/>
      <c r="AE103" s="19"/>
      <c r="AF103" s="19"/>
      <c r="AG103" s="19"/>
      <c r="AH103" s="19"/>
      <c r="AI103" s="19"/>
      <c r="AJ103" s="19"/>
      <c r="AK103" s="19"/>
    </row>
    <row r="104" spans="1:37" x14ac:dyDescent="0.5">
      <c r="A104" s="12">
        <f>COUNTIF('Projets Phase 1'!AA:AV,Tableau14[[#This Row],[Libellé]])</f>
        <v>0</v>
      </c>
      <c r="B104" s="12">
        <f>COUNTIF('Projets Phase 1'!AA:AA,Tableau14[[#This Row],[Libellé]])</f>
        <v>0</v>
      </c>
      <c r="C104" s="12">
        <f>COUNTIF('Projets Phase 1'!AB:AV,Tableau14[[#This Row],[Libellé]])</f>
        <v>0</v>
      </c>
      <c r="D104" s="12" t="s">
        <v>1422</v>
      </c>
      <c r="E104" s="10" t="s">
        <v>1865</v>
      </c>
      <c r="F104" s="10" t="s">
        <v>1866</v>
      </c>
      <c r="G104" s="10" t="s">
        <v>1867</v>
      </c>
      <c r="H104" s="10"/>
      <c r="I104" s="34"/>
      <c r="J104" s="34"/>
      <c r="K104" s="34"/>
      <c r="L104" s="34"/>
      <c r="M104" s="34"/>
      <c r="N104" s="34"/>
      <c r="O104" s="34"/>
      <c r="P104" s="34"/>
      <c r="Q104" s="34"/>
      <c r="R104" s="34"/>
      <c r="S104" s="10" t="s">
        <v>1400</v>
      </c>
      <c r="T104" s="10"/>
      <c r="U104" s="10"/>
      <c r="V104" s="10"/>
      <c r="W104" s="10"/>
      <c r="X104" s="10"/>
      <c r="Y104" s="10"/>
      <c r="Z104" s="10"/>
      <c r="AA104" s="10"/>
      <c r="AB104" s="10"/>
      <c r="AC104" s="13"/>
      <c r="AD104" s="10"/>
      <c r="AE104" s="10"/>
      <c r="AF104" s="10"/>
      <c r="AG104" s="10"/>
      <c r="AH104" s="10"/>
      <c r="AI104" s="10"/>
      <c r="AJ104" s="10"/>
      <c r="AK104" s="10"/>
    </row>
    <row r="105" spans="1:37" ht="409.5" x14ac:dyDescent="0.5">
      <c r="A105" s="12">
        <f>COUNTIF('Projets Phase 1'!AA:AV,Tableau14[[#This Row],[Libellé]])</f>
        <v>1</v>
      </c>
      <c r="B105" s="12">
        <f>COUNTIF('Projets Phase 1'!AA:AA,Tableau14[[#This Row],[Libellé]])</f>
        <v>1</v>
      </c>
      <c r="C105" s="12">
        <f>COUNTIF('Projets Phase 1'!AB:AV,Tableau14[[#This Row],[Libellé]])</f>
        <v>0</v>
      </c>
      <c r="D105" s="12" t="s">
        <v>1380</v>
      </c>
      <c r="E105" s="10" t="s">
        <v>1869</v>
      </c>
      <c r="F105" s="10" t="s">
        <v>1870</v>
      </c>
      <c r="G105" s="10" t="s">
        <v>1758</v>
      </c>
      <c r="H105" s="10" t="s">
        <v>1871</v>
      </c>
      <c r="I105" s="34" t="s">
        <v>1720</v>
      </c>
      <c r="J105" s="34" t="s">
        <v>1720</v>
      </c>
      <c r="K105" s="34"/>
      <c r="L105" s="34"/>
      <c r="M105" s="34"/>
      <c r="N105" s="34"/>
      <c r="O105" s="34"/>
      <c r="P105" s="34"/>
      <c r="Q105" s="34"/>
      <c r="R105" s="34"/>
      <c r="S105" s="10" t="s">
        <v>1385</v>
      </c>
      <c r="T105" s="10"/>
      <c r="U105" s="10"/>
      <c r="V105" s="10"/>
      <c r="W105" s="10"/>
      <c r="X105" s="10"/>
      <c r="Y105" s="10"/>
      <c r="Z105" s="10"/>
      <c r="AA105" s="10" t="s">
        <v>1868</v>
      </c>
      <c r="AB105" s="10"/>
      <c r="AC105" s="13"/>
      <c r="AD105" s="10"/>
      <c r="AE105" s="10"/>
      <c r="AF105" s="10"/>
      <c r="AG105" s="10"/>
      <c r="AH105" s="10"/>
      <c r="AI105" s="10"/>
      <c r="AJ105" s="10"/>
      <c r="AK105" s="10"/>
    </row>
    <row r="106" spans="1:37" ht="409.5" x14ac:dyDescent="0.5">
      <c r="A106" s="12">
        <f>COUNTIF('Projets Phase 1'!AA:AV,Tableau14[[#This Row],[Libellé]])</f>
        <v>1</v>
      </c>
      <c r="B106" s="12">
        <f>COUNTIF('Projets Phase 1'!AA:AA,Tableau14[[#This Row],[Libellé]])</f>
        <v>0</v>
      </c>
      <c r="C106" s="12">
        <f>COUNTIF('Projets Phase 1'!AB:AV,Tableau14[[#This Row],[Libellé]])</f>
        <v>1</v>
      </c>
      <c r="D106" s="12" t="s">
        <v>1380</v>
      </c>
      <c r="E106" s="10" t="s">
        <v>1872</v>
      </c>
      <c r="F106" s="10" t="s">
        <v>1873</v>
      </c>
      <c r="G106" s="10" t="s">
        <v>1874</v>
      </c>
      <c r="H106" s="10" t="s">
        <v>1875</v>
      </c>
      <c r="I106" s="37" t="s">
        <v>1876</v>
      </c>
      <c r="J106" s="34" t="s">
        <v>2560</v>
      </c>
      <c r="K106" s="34" t="s">
        <v>1478</v>
      </c>
      <c r="L106" s="34" t="s">
        <v>1546</v>
      </c>
      <c r="M106" s="34"/>
      <c r="N106" s="34"/>
      <c r="O106" s="34"/>
      <c r="P106" s="34"/>
      <c r="Q106" s="34"/>
      <c r="R106" s="34"/>
      <c r="S106" s="10" t="s">
        <v>1505</v>
      </c>
      <c r="T106" s="10"/>
      <c r="U106" s="10"/>
      <c r="V106" s="10"/>
      <c r="W106" s="10"/>
      <c r="X106" s="10"/>
      <c r="Y106" s="10"/>
      <c r="Z106" s="10"/>
      <c r="AA106" s="10" t="s">
        <v>141</v>
      </c>
      <c r="AB106" s="10" t="s">
        <v>633</v>
      </c>
      <c r="AC106" s="13"/>
      <c r="AD106" s="10"/>
      <c r="AE106" s="10"/>
      <c r="AF106" s="10"/>
      <c r="AG106" s="10"/>
      <c r="AH106" s="10"/>
      <c r="AI106" s="10"/>
      <c r="AJ106" s="10"/>
      <c r="AK106" s="10"/>
    </row>
    <row r="107" spans="1:37" ht="409.6" x14ac:dyDescent="0.5">
      <c r="A107" s="12">
        <f>COUNTIF('Projets Phase 1'!AA:AV,Tableau14[[#This Row],[Libellé]])</f>
        <v>1</v>
      </c>
      <c r="B107" s="12">
        <f>COUNTIF('Projets Phase 1'!AA:AA,Tableau14[[#This Row],[Libellé]])</f>
        <v>0</v>
      </c>
      <c r="C107" s="12">
        <f>COUNTIF('Projets Phase 1'!AB:AV,Tableau14[[#This Row],[Libellé]])</f>
        <v>1</v>
      </c>
      <c r="D107" s="12" t="s">
        <v>1380</v>
      </c>
      <c r="E107" s="10" t="s">
        <v>1877</v>
      </c>
      <c r="F107" s="10" t="s">
        <v>1878</v>
      </c>
      <c r="G107" s="10" t="s">
        <v>1879</v>
      </c>
      <c r="H107" s="10" t="s">
        <v>1880</v>
      </c>
      <c r="I107" s="37" t="s">
        <v>1478</v>
      </c>
      <c r="J107" s="37" t="s">
        <v>1478</v>
      </c>
      <c r="K107" s="34"/>
      <c r="L107" s="34"/>
      <c r="M107" s="34"/>
      <c r="N107" s="34"/>
      <c r="O107" s="34"/>
      <c r="P107" s="34"/>
      <c r="Q107" s="34"/>
      <c r="R107" s="34"/>
      <c r="S107" s="10" t="s">
        <v>1385</v>
      </c>
      <c r="T107" s="10"/>
      <c r="U107" s="10"/>
      <c r="V107" s="10"/>
      <c r="W107" s="10"/>
      <c r="X107" s="10"/>
      <c r="Y107" s="10"/>
      <c r="Z107" s="10"/>
      <c r="AA107" s="10" t="s">
        <v>141</v>
      </c>
      <c r="AB107" s="10" t="s">
        <v>1881</v>
      </c>
      <c r="AC107" s="13" t="s">
        <v>854</v>
      </c>
      <c r="AD107" s="10" t="s">
        <v>1882</v>
      </c>
      <c r="AE107" s="10" t="s">
        <v>1883</v>
      </c>
      <c r="AF107" s="10"/>
      <c r="AG107" s="10"/>
      <c r="AH107" s="10"/>
      <c r="AI107" s="10"/>
      <c r="AJ107" s="10"/>
      <c r="AK107" s="10"/>
    </row>
    <row r="108" spans="1:37" ht="45" x14ac:dyDescent="0.5">
      <c r="A108" s="12">
        <f>COUNTIF('Projets Phase 1'!AA:AV,Tableau14[[#This Row],[Libellé]])</f>
        <v>1</v>
      </c>
      <c r="B108" s="12">
        <f>COUNTIF('Projets Phase 1'!AA:AA,Tableau14[[#This Row],[Libellé]])</f>
        <v>0</v>
      </c>
      <c r="C108" s="12">
        <f>COUNTIF('Projets Phase 1'!AB:AV,Tableau14[[#This Row],[Libellé]])</f>
        <v>1</v>
      </c>
      <c r="D108" s="12" t="s">
        <v>1380</v>
      </c>
      <c r="E108" s="10" t="s">
        <v>1884</v>
      </c>
      <c r="F108" s="10" t="s">
        <v>1885</v>
      </c>
      <c r="G108" s="10" t="s">
        <v>1886</v>
      </c>
      <c r="H108" s="10" t="s">
        <v>1887</v>
      </c>
      <c r="I108" s="34" t="s">
        <v>1400</v>
      </c>
      <c r="J108" s="34" t="s">
        <v>1400</v>
      </c>
      <c r="K108" s="34"/>
      <c r="L108" s="34"/>
      <c r="M108" s="34"/>
      <c r="N108" s="34"/>
      <c r="O108" s="34"/>
      <c r="P108" s="34"/>
      <c r="Q108" s="34"/>
      <c r="R108" s="34"/>
      <c r="S108" s="10" t="s">
        <v>1393</v>
      </c>
      <c r="T108" s="10"/>
      <c r="U108" s="10"/>
      <c r="V108" s="10"/>
      <c r="W108" s="10"/>
      <c r="X108" s="10"/>
      <c r="Y108" s="10"/>
      <c r="Z108" s="10"/>
      <c r="AA108" s="10" t="s">
        <v>852</v>
      </c>
      <c r="AB108" s="10"/>
      <c r="AC108" s="13"/>
      <c r="AD108" s="10"/>
      <c r="AE108" s="10"/>
      <c r="AF108" s="10"/>
      <c r="AG108" s="10"/>
      <c r="AH108" s="10"/>
      <c r="AI108" s="10"/>
      <c r="AJ108" s="10"/>
      <c r="AK108" s="10"/>
    </row>
    <row r="109" spans="1:37" ht="360" x14ac:dyDescent="0.5">
      <c r="A109" s="12">
        <f>COUNTIF('Projets Phase 1'!AA:AV,Tableau14[[#This Row],[Libellé]])</f>
        <v>2</v>
      </c>
      <c r="B109" s="12">
        <f>COUNTIF('Projets Phase 1'!AA:AA,Tableau14[[#This Row],[Libellé]])</f>
        <v>0</v>
      </c>
      <c r="C109" s="12">
        <f>COUNTIF('Projets Phase 1'!AB:AV,Tableau14[[#This Row],[Libellé]])</f>
        <v>2</v>
      </c>
      <c r="D109" s="12" t="s">
        <v>1380</v>
      </c>
      <c r="E109" s="10" t="s">
        <v>1889</v>
      </c>
      <c r="F109" s="10" t="s">
        <v>1890</v>
      </c>
      <c r="G109" s="10" t="s">
        <v>1891</v>
      </c>
      <c r="H109" s="10" t="s">
        <v>1892</v>
      </c>
      <c r="I109" s="34" t="s">
        <v>1638</v>
      </c>
      <c r="J109" s="34" t="s">
        <v>1638</v>
      </c>
      <c r="K109" s="34"/>
      <c r="L109" s="34"/>
      <c r="M109" s="34"/>
      <c r="N109" s="34"/>
      <c r="O109" s="34"/>
      <c r="P109" s="34"/>
      <c r="Q109" s="34"/>
      <c r="R109" s="34"/>
      <c r="S109" s="10" t="s">
        <v>1432</v>
      </c>
      <c r="T109" s="10"/>
      <c r="U109" s="10"/>
      <c r="V109" s="10"/>
      <c r="W109" s="10"/>
      <c r="X109" s="10"/>
      <c r="Y109" s="10"/>
      <c r="Z109" s="10"/>
      <c r="AA109" s="10" t="s">
        <v>141</v>
      </c>
      <c r="AB109" s="10" t="s">
        <v>1386</v>
      </c>
      <c r="AC109" s="13" t="s">
        <v>1893</v>
      </c>
      <c r="AD109" s="10" t="s">
        <v>1894</v>
      </c>
      <c r="AE109" s="10" t="s">
        <v>1888</v>
      </c>
      <c r="AF109" s="10" t="s">
        <v>853</v>
      </c>
      <c r="AG109" s="10"/>
      <c r="AH109" s="10"/>
      <c r="AI109" s="10"/>
      <c r="AJ109" s="10"/>
      <c r="AK109" s="10"/>
    </row>
    <row r="110" spans="1:37" s="20" customFormat="1" ht="409.5" x14ac:dyDescent="0.4">
      <c r="A110" s="12">
        <f>COUNTIF('Projets Phase 1'!AA:AV,Tableau14[[#This Row],[Libellé]])</f>
        <v>1</v>
      </c>
      <c r="B110" s="12">
        <f>COUNTIF('Projets Phase 1'!AA:AA,Tableau14[[#This Row],[Libellé]])</f>
        <v>0</v>
      </c>
      <c r="C110" s="12">
        <f>COUNTIF('Projets Phase 1'!AB:AV,Tableau14[[#This Row],[Libellé]])</f>
        <v>1</v>
      </c>
      <c r="D110" s="12" t="s">
        <v>1380</v>
      </c>
      <c r="E110" s="10" t="s">
        <v>1895</v>
      </c>
      <c r="F110" s="17" t="s">
        <v>1896</v>
      </c>
      <c r="G110" s="10" t="s">
        <v>1897</v>
      </c>
      <c r="H110" s="10" t="s">
        <v>1898</v>
      </c>
      <c r="I110" s="37" t="s">
        <v>2508</v>
      </c>
      <c r="J110" s="34" t="s">
        <v>2582</v>
      </c>
      <c r="K110" s="34" t="s">
        <v>2583</v>
      </c>
      <c r="L110" s="34" t="s">
        <v>2584</v>
      </c>
      <c r="M110" s="34" t="s">
        <v>2585</v>
      </c>
      <c r="N110" s="34"/>
      <c r="O110" s="34"/>
      <c r="P110" s="34"/>
      <c r="Q110" s="34"/>
      <c r="R110" s="34"/>
      <c r="S110" s="10" t="s">
        <v>1412</v>
      </c>
      <c r="T110" s="10"/>
      <c r="U110" s="10"/>
      <c r="V110" s="10"/>
      <c r="W110" s="10"/>
      <c r="X110" s="10"/>
      <c r="Y110" s="10"/>
      <c r="Z110" s="10"/>
      <c r="AA110" s="10" t="s">
        <v>961</v>
      </c>
      <c r="AB110" s="10" t="s">
        <v>1442</v>
      </c>
      <c r="AC110" s="13" t="s">
        <v>531</v>
      </c>
      <c r="AD110" s="10" t="s">
        <v>544</v>
      </c>
      <c r="AE110" s="10"/>
      <c r="AF110" s="10"/>
      <c r="AG110" s="10"/>
      <c r="AH110" s="10"/>
      <c r="AI110" s="10"/>
      <c r="AJ110" s="10"/>
      <c r="AK110" s="10"/>
    </row>
    <row r="111" spans="1:37" ht="30" x14ac:dyDescent="0.5">
      <c r="A111" s="12">
        <f>COUNTIF('Projets Phase 1'!AA:AV,Tableau14[[#This Row],[Libellé]])</f>
        <v>0</v>
      </c>
      <c r="B111" s="12">
        <f>COUNTIF('Projets Phase 1'!AA:AA,Tableau14[[#This Row],[Libellé]])</f>
        <v>0</v>
      </c>
      <c r="C111" s="12">
        <f>COUNTIF('Projets Phase 1'!AB:AV,Tableau14[[#This Row],[Libellé]])</f>
        <v>0</v>
      </c>
      <c r="D111" s="12" t="s">
        <v>1422</v>
      </c>
      <c r="E111" s="10" t="s">
        <v>1899</v>
      </c>
      <c r="F111" s="10" t="s">
        <v>1900</v>
      </c>
      <c r="G111" s="10" t="s">
        <v>1901</v>
      </c>
      <c r="H111" s="10"/>
      <c r="I111" s="34"/>
      <c r="J111" s="10"/>
      <c r="K111" s="34"/>
      <c r="L111" s="34"/>
      <c r="M111" s="34"/>
      <c r="N111" s="34"/>
      <c r="O111" s="34"/>
      <c r="P111" s="34"/>
      <c r="Q111" s="34"/>
      <c r="R111" s="34"/>
      <c r="S111" s="10" t="s">
        <v>1400</v>
      </c>
      <c r="T111" s="10"/>
      <c r="U111" s="10"/>
      <c r="V111" s="10"/>
      <c r="W111" s="10"/>
      <c r="X111" s="10"/>
      <c r="Y111" s="10"/>
      <c r="Z111" s="10"/>
      <c r="AA111" s="10" t="s">
        <v>141</v>
      </c>
      <c r="AB111" s="19"/>
      <c r="AC111" s="11"/>
      <c r="AD111" s="19"/>
      <c r="AE111" s="19"/>
      <c r="AF111" s="19"/>
      <c r="AG111" s="19"/>
      <c r="AH111" s="19"/>
      <c r="AI111" s="19"/>
      <c r="AJ111" s="19"/>
      <c r="AK111" s="19"/>
    </row>
    <row r="112" spans="1:37" ht="409.5" x14ac:dyDescent="0.5">
      <c r="A112" s="12">
        <f>COUNTIF('Projets Phase 1'!AA:AV,Tableau14[[#This Row],[Libellé]])</f>
        <v>1</v>
      </c>
      <c r="B112" s="12">
        <f>COUNTIF('Projets Phase 1'!AA:AA,Tableau14[[#This Row],[Libellé]])</f>
        <v>0</v>
      </c>
      <c r="C112" s="12">
        <f>COUNTIF('Projets Phase 1'!AB:AV,Tableau14[[#This Row],[Libellé]])</f>
        <v>1</v>
      </c>
      <c r="D112" s="12" t="s">
        <v>1380</v>
      </c>
      <c r="E112" s="10" t="s">
        <v>1902</v>
      </c>
      <c r="F112" s="10" t="s">
        <v>1903</v>
      </c>
      <c r="G112" s="10" t="s">
        <v>1904</v>
      </c>
      <c r="H112" s="10" t="s">
        <v>1905</v>
      </c>
      <c r="I112" s="34" t="s">
        <v>2509</v>
      </c>
      <c r="J112" s="10" t="s">
        <v>2586</v>
      </c>
      <c r="K112" s="10" t="s">
        <v>2582</v>
      </c>
      <c r="L112" s="34" t="s">
        <v>2036</v>
      </c>
      <c r="M112" s="34"/>
      <c r="N112" s="34"/>
      <c r="O112" s="34"/>
      <c r="P112" s="34"/>
      <c r="Q112" s="34"/>
      <c r="R112" s="34"/>
      <c r="S112" s="10" t="s">
        <v>1505</v>
      </c>
      <c r="T112" s="10"/>
      <c r="U112" s="10"/>
      <c r="V112" s="10"/>
      <c r="W112" s="10"/>
      <c r="X112" s="10"/>
      <c r="Y112" s="10"/>
      <c r="Z112" s="10"/>
      <c r="AA112" s="10" t="s">
        <v>141</v>
      </c>
      <c r="AB112" s="10" t="s">
        <v>633</v>
      </c>
      <c r="AC112" s="13"/>
      <c r="AD112" s="10"/>
      <c r="AE112" s="10"/>
      <c r="AF112" s="10"/>
      <c r="AG112" s="10"/>
      <c r="AH112" s="10"/>
      <c r="AI112" s="10"/>
      <c r="AJ112" s="10"/>
      <c r="AK112" s="10"/>
    </row>
    <row r="113" spans="1:37" ht="409.5" x14ac:dyDescent="0.5">
      <c r="A113" s="12">
        <f>COUNTIF('Projets Phase 1'!AA:AV,Tableau14[[#This Row],[Libellé]])</f>
        <v>1</v>
      </c>
      <c r="B113" s="12">
        <f>COUNTIF('Projets Phase 1'!AA:AA,Tableau14[[#This Row],[Libellé]])</f>
        <v>0</v>
      </c>
      <c r="C113" s="12">
        <f>COUNTIF('Projets Phase 1'!AB:AV,Tableau14[[#This Row],[Libellé]])</f>
        <v>1</v>
      </c>
      <c r="D113" s="12" t="s">
        <v>1380</v>
      </c>
      <c r="E113" s="10" t="s">
        <v>1906</v>
      </c>
      <c r="F113" s="10" t="s">
        <v>1907</v>
      </c>
      <c r="G113" s="10" t="s">
        <v>1908</v>
      </c>
      <c r="H113" s="10" t="s">
        <v>1909</v>
      </c>
      <c r="I113" s="37" t="s">
        <v>2510</v>
      </c>
      <c r="J113" s="10" t="s">
        <v>2586</v>
      </c>
      <c r="K113" s="10" t="s">
        <v>2587</v>
      </c>
      <c r="L113" s="34" t="s">
        <v>2588</v>
      </c>
      <c r="M113" s="34" t="s">
        <v>2589</v>
      </c>
      <c r="N113" s="34" t="s">
        <v>2590</v>
      </c>
      <c r="O113" s="34"/>
      <c r="P113" s="34"/>
      <c r="Q113" s="34"/>
      <c r="R113" s="34"/>
      <c r="S113" s="10" t="s">
        <v>1466</v>
      </c>
      <c r="T113" s="10" t="s">
        <v>1412</v>
      </c>
      <c r="U113" s="10" t="s">
        <v>1401</v>
      </c>
      <c r="V113" s="10" t="s">
        <v>1432</v>
      </c>
      <c r="W113" s="10" t="s">
        <v>1433</v>
      </c>
      <c r="X113" s="10"/>
      <c r="Y113" s="10"/>
      <c r="Z113" s="10"/>
      <c r="AA113" s="10" t="s">
        <v>141</v>
      </c>
      <c r="AB113" s="10" t="s">
        <v>1910</v>
      </c>
      <c r="AC113" s="13" t="s">
        <v>314</v>
      </c>
      <c r="AD113" s="10" t="s">
        <v>1117</v>
      </c>
      <c r="AE113" s="10" t="s">
        <v>1467</v>
      </c>
      <c r="AF113" s="10" t="s">
        <v>1492</v>
      </c>
      <c r="AG113" s="10" t="s">
        <v>150</v>
      </c>
      <c r="AH113" s="10"/>
      <c r="AI113" s="10"/>
      <c r="AJ113" s="10"/>
      <c r="AK113" s="10"/>
    </row>
    <row r="114" spans="1:37" ht="45" x14ac:dyDescent="0.5">
      <c r="A114" s="12">
        <f>COUNTIF('Projets Phase 1'!AA:AV,Tableau14[[#This Row],[Libellé]])</f>
        <v>1</v>
      </c>
      <c r="B114" s="12">
        <f>COUNTIF('Projets Phase 1'!AA:AA,Tableau14[[#This Row],[Libellé]])</f>
        <v>0</v>
      </c>
      <c r="C114" s="12">
        <f>COUNTIF('Projets Phase 1'!AB:AV,Tableau14[[#This Row],[Libellé]])</f>
        <v>1</v>
      </c>
      <c r="D114" s="12" t="s">
        <v>1380</v>
      </c>
      <c r="E114" s="10" t="s">
        <v>1911</v>
      </c>
      <c r="F114" s="10" t="s">
        <v>1912</v>
      </c>
      <c r="G114" s="10" t="s">
        <v>1476</v>
      </c>
      <c r="H114" s="10" t="s">
        <v>1400</v>
      </c>
      <c r="I114" s="34" t="s">
        <v>1400</v>
      </c>
      <c r="J114" s="34" t="s">
        <v>1400</v>
      </c>
      <c r="K114" s="34"/>
      <c r="L114" s="34"/>
      <c r="M114" s="34"/>
      <c r="N114" s="34"/>
      <c r="O114" s="34"/>
      <c r="P114" s="34"/>
      <c r="Q114" s="34"/>
      <c r="R114" s="34"/>
      <c r="S114" s="10" t="s">
        <v>1400</v>
      </c>
      <c r="T114" s="10"/>
      <c r="U114" s="10"/>
      <c r="V114" s="10"/>
      <c r="W114" s="10"/>
      <c r="X114" s="10"/>
      <c r="Y114" s="10"/>
      <c r="Z114" s="10"/>
      <c r="AA114" s="10" t="s">
        <v>711</v>
      </c>
      <c r="AB114" s="10" t="s">
        <v>1467</v>
      </c>
      <c r="AC114" s="13"/>
      <c r="AD114" s="10"/>
      <c r="AE114" s="10"/>
      <c r="AF114" s="10"/>
      <c r="AG114" s="10"/>
      <c r="AH114" s="10"/>
      <c r="AI114" s="10"/>
      <c r="AJ114" s="10"/>
      <c r="AK114" s="10"/>
    </row>
    <row r="115" spans="1:37" ht="285" x14ac:dyDescent="0.5">
      <c r="A115" s="12">
        <f>COUNTIF('Projets Phase 1'!AA:AV,Tableau14[[#This Row],[Libellé]])</f>
        <v>1</v>
      </c>
      <c r="B115" s="12">
        <f>COUNTIF('Projets Phase 1'!AA:AA,Tableau14[[#This Row],[Libellé]])</f>
        <v>0</v>
      </c>
      <c r="C115" s="12">
        <f>COUNTIF('Projets Phase 1'!AB:AV,Tableau14[[#This Row],[Libellé]])</f>
        <v>1</v>
      </c>
      <c r="D115" s="12" t="s">
        <v>1380</v>
      </c>
      <c r="E115" s="10" t="s">
        <v>1913</v>
      </c>
      <c r="F115" s="10" t="s">
        <v>1914</v>
      </c>
      <c r="G115" s="10" t="s">
        <v>1915</v>
      </c>
      <c r="H115" s="10" t="s">
        <v>1916</v>
      </c>
      <c r="I115" s="34" t="s">
        <v>2511</v>
      </c>
      <c r="J115" s="34" t="s">
        <v>2511</v>
      </c>
      <c r="K115" s="34"/>
      <c r="L115" s="34"/>
      <c r="M115" s="34"/>
      <c r="N115" s="34"/>
      <c r="O115" s="34"/>
      <c r="P115" s="34"/>
      <c r="Q115" s="34"/>
      <c r="R115" s="34"/>
      <c r="S115" s="10" t="s">
        <v>1393</v>
      </c>
      <c r="T115" s="10" t="s">
        <v>1401</v>
      </c>
      <c r="U115" s="10"/>
      <c r="V115" s="10"/>
      <c r="W115" s="10"/>
      <c r="X115" s="10"/>
      <c r="Y115" s="10"/>
      <c r="Z115" s="10"/>
      <c r="AA115" s="10" t="s">
        <v>141</v>
      </c>
      <c r="AB115" s="10" t="s">
        <v>1817</v>
      </c>
      <c r="AC115" s="13" t="s">
        <v>1917</v>
      </c>
      <c r="AD115" s="10"/>
      <c r="AE115" s="10"/>
      <c r="AF115" s="10"/>
      <c r="AG115" s="10"/>
      <c r="AH115" s="10"/>
      <c r="AI115" s="10"/>
      <c r="AJ115" s="10"/>
      <c r="AK115" s="10"/>
    </row>
    <row r="116" spans="1:37" ht="409.5" x14ac:dyDescent="0.5">
      <c r="A116" s="12">
        <f>COUNTIF('Projets Phase 1'!AA:AV,Tableau14[[#This Row],[Libellé]])</f>
        <v>1</v>
      </c>
      <c r="B116" s="12">
        <f>COUNTIF('Projets Phase 1'!AA:AA,Tableau14[[#This Row],[Libellé]])</f>
        <v>0</v>
      </c>
      <c r="C116" s="12">
        <f>COUNTIF('Projets Phase 1'!AB:AV,Tableau14[[#This Row],[Libellé]])</f>
        <v>1</v>
      </c>
      <c r="D116" s="12" t="s">
        <v>1380</v>
      </c>
      <c r="E116" s="10" t="s">
        <v>1918</v>
      </c>
      <c r="F116" s="10" t="s">
        <v>1919</v>
      </c>
      <c r="G116" s="10" t="s">
        <v>1920</v>
      </c>
      <c r="H116" s="10" t="s">
        <v>1921</v>
      </c>
      <c r="I116" s="34" t="s">
        <v>2512</v>
      </c>
      <c r="J116" s="34" t="s">
        <v>2512</v>
      </c>
      <c r="K116" s="34"/>
      <c r="L116" s="34"/>
      <c r="M116" s="34"/>
      <c r="N116" s="34"/>
      <c r="O116" s="34"/>
      <c r="P116" s="34"/>
      <c r="Q116" s="34"/>
      <c r="R116" s="34"/>
      <c r="S116" s="10" t="s">
        <v>1433</v>
      </c>
      <c r="T116" s="10"/>
      <c r="U116" s="10"/>
      <c r="V116" s="10"/>
      <c r="W116" s="10"/>
      <c r="X116" s="10"/>
      <c r="Y116" s="10"/>
      <c r="Z116" s="10"/>
      <c r="AA116" s="10" t="s">
        <v>146</v>
      </c>
      <c r="AB116" s="10" t="s">
        <v>1922</v>
      </c>
      <c r="AC116" s="13"/>
      <c r="AD116" s="10"/>
      <c r="AE116" s="10"/>
      <c r="AF116" s="10"/>
      <c r="AG116" s="10"/>
      <c r="AH116" s="10"/>
      <c r="AI116" s="10"/>
      <c r="AJ116" s="10"/>
      <c r="AK116" s="10"/>
    </row>
    <row r="117" spans="1:37" ht="409.5" x14ac:dyDescent="0.5">
      <c r="A117" s="12">
        <f>COUNTIF('Projets Phase 1'!AA:AV,Tableau14[[#This Row],[Libellé]])</f>
        <v>2</v>
      </c>
      <c r="B117" s="12">
        <f>COUNTIF('Projets Phase 1'!AA:AA,Tableau14[[#This Row],[Libellé]])</f>
        <v>1</v>
      </c>
      <c r="C117" s="12">
        <f>COUNTIF('Projets Phase 1'!AB:AV,Tableau14[[#This Row],[Libellé]])</f>
        <v>1</v>
      </c>
      <c r="D117" s="12" t="s">
        <v>1380</v>
      </c>
      <c r="E117" s="10" t="s">
        <v>1923</v>
      </c>
      <c r="F117" s="10" t="s">
        <v>1924</v>
      </c>
      <c r="G117" s="10" t="s">
        <v>1925</v>
      </c>
      <c r="H117" s="10" t="s">
        <v>1926</v>
      </c>
      <c r="I117" s="34" t="s">
        <v>2513</v>
      </c>
      <c r="J117" s="34" t="s">
        <v>2513</v>
      </c>
      <c r="K117" s="34"/>
      <c r="L117" s="34"/>
      <c r="M117" s="34"/>
      <c r="N117" s="34"/>
      <c r="O117" s="34"/>
      <c r="P117" s="34"/>
      <c r="Q117" s="34"/>
      <c r="R117" s="34"/>
      <c r="S117" s="10" t="s">
        <v>1504</v>
      </c>
      <c r="T117" s="10" t="s">
        <v>1466</v>
      </c>
      <c r="U117" s="10" t="s">
        <v>1385</v>
      </c>
      <c r="V117" s="10" t="s">
        <v>1433</v>
      </c>
      <c r="W117" s="10"/>
      <c r="X117" s="10"/>
      <c r="Y117" s="10"/>
      <c r="Z117" s="10"/>
      <c r="AA117" s="10" t="s">
        <v>141</v>
      </c>
      <c r="AB117" s="10" t="s">
        <v>1177</v>
      </c>
      <c r="AC117" s="13" t="s">
        <v>1927</v>
      </c>
      <c r="AD117" s="10" t="s">
        <v>314</v>
      </c>
      <c r="AE117" s="10" t="s">
        <v>1928</v>
      </c>
      <c r="AF117" s="10"/>
      <c r="AG117" s="10"/>
      <c r="AH117" s="10"/>
      <c r="AI117" s="10"/>
      <c r="AJ117" s="10"/>
      <c r="AK117" s="10"/>
    </row>
    <row r="118" spans="1:37" ht="409.5" x14ac:dyDescent="0.5">
      <c r="A118" s="12">
        <f>COUNTIF('Projets Phase 1'!AA:AV,Tableau14[[#This Row],[Libellé]])</f>
        <v>1</v>
      </c>
      <c r="B118" s="12">
        <f>COUNTIF('Projets Phase 1'!AA:AA,Tableau14[[#This Row],[Libellé]])</f>
        <v>0</v>
      </c>
      <c r="C118" s="12">
        <f>COUNTIF('Projets Phase 1'!AB:AV,Tableau14[[#This Row],[Libellé]])</f>
        <v>1</v>
      </c>
      <c r="D118" s="12" t="s">
        <v>1380</v>
      </c>
      <c r="E118" s="10" t="s">
        <v>1929</v>
      </c>
      <c r="F118" s="10" t="s">
        <v>1930</v>
      </c>
      <c r="G118" s="10" t="s">
        <v>1931</v>
      </c>
      <c r="H118" s="10" t="s">
        <v>1932</v>
      </c>
      <c r="I118" s="37" t="s">
        <v>2514</v>
      </c>
      <c r="J118" s="34" t="s">
        <v>2591</v>
      </c>
      <c r="K118" s="34" t="s">
        <v>2589</v>
      </c>
      <c r="L118" s="34"/>
      <c r="M118" s="34"/>
      <c r="N118" s="34"/>
      <c r="O118" s="34"/>
      <c r="P118" s="34"/>
      <c r="Q118" s="34"/>
      <c r="R118" s="34"/>
      <c r="S118" s="10" t="s">
        <v>1466</v>
      </c>
      <c r="T118" s="10"/>
      <c r="U118" s="10"/>
      <c r="V118" s="10"/>
      <c r="W118" s="10"/>
      <c r="X118" s="10"/>
      <c r="Y118" s="10"/>
      <c r="Z118" s="10"/>
      <c r="AA118" s="10" t="s">
        <v>141</v>
      </c>
      <c r="AB118" s="10" t="s">
        <v>1095</v>
      </c>
      <c r="AC118" s="13" t="s">
        <v>936</v>
      </c>
      <c r="AD118" s="10"/>
      <c r="AE118" s="10"/>
      <c r="AF118" s="10"/>
      <c r="AG118" s="10"/>
      <c r="AH118" s="10"/>
      <c r="AI118" s="10"/>
      <c r="AJ118" s="10"/>
      <c r="AK118" s="10"/>
    </row>
    <row r="119" spans="1:37" ht="409.5" x14ac:dyDescent="0.5">
      <c r="A119" s="12">
        <f>COUNTIF('Projets Phase 1'!AA:AV,Tableau14[[#This Row],[Libellé]])</f>
        <v>2</v>
      </c>
      <c r="B119" s="12">
        <f>COUNTIF('Projets Phase 1'!AA:AA,Tableau14[[#This Row],[Libellé]])</f>
        <v>0</v>
      </c>
      <c r="C119" s="12">
        <f>COUNTIF('Projets Phase 1'!AB:AV,Tableau14[[#This Row],[Libellé]])</f>
        <v>2</v>
      </c>
      <c r="D119" s="12" t="s">
        <v>1380</v>
      </c>
      <c r="E119" s="10" t="s">
        <v>1933</v>
      </c>
      <c r="F119" s="10" t="s">
        <v>1934</v>
      </c>
      <c r="G119" s="10" t="s">
        <v>1935</v>
      </c>
      <c r="H119" s="10" t="s">
        <v>1936</v>
      </c>
      <c r="I119" s="34" t="s">
        <v>2515</v>
      </c>
      <c r="J119" s="10" t="s">
        <v>2592</v>
      </c>
      <c r="K119" s="34" t="s">
        <v>2593</v>
      </c>
      <c r="L119" s="34" t="s">
        <v>2594</v>
      </c>
      <c r="M119" s="34"/>
      <c r="N119" s="34"/>
      <c r="O119" s="34"/>
      <c r="P119" s="34"/>
      <c r="Q119" s="34"/>
      <c r="R119" s="34"/>
      <c r="S119" s="10" t="s">
        <v>1385</v>
      </c>
      <c r="T119" s="10"/>
      <c r="U119" s="10"/>
      <c r="V119" s="10"/>
      <c r="W119" s="10"/>
      <c r="X119" s="10"/>
      <c r="Y119" s="10"/>
      <c r="Z119" s="10"/>
      <c r="AA119" s="10" t="s">
        <v>141</v>
      </c>
      <c r="AB119" s="10" t="s">
        <v>144</v>
      </c>
      <c r="AC119" s="13"/>
      <c r="AD119" s="10"/>
      <c r="AE119" s="10"/>
      <c r="AF119" s="10"/>
      <c r="AG119" s="10"/>
      <c r="AH119" s="10"/>
      <c r="AI119" s="10"/>
      <c r="AJ119" s="10"/>
      <c r="AK119" s="10"/>
    </row>
    <row r="120" spans="1:37" ht="60" x14ac:dyDescent="0.5">
      <c r="A120" s="12">
        <f>COUNTIF('Projets Phase 1'!AA:AV,Tableau14[[#This Row],[Libellé]])</f>
        <v>1</v>
      </c>
      <c r="B120" s="12">
        <f>COUNTIF('Projets Phase 1'!AA:AA,Tableau14[[#This Row],[Libellé]])</f>
        <v>0</v>
      </c>
      <c r="C120" s="12">
        <f>COUNTIF('Projets Phase 1'!AB:AV,Tableau14[[#This Row],[Libellé]])</f>
        <v>1</v>
      </c>
      <c r="D120" s="12" t="s">
        <v>1422</v>
      </c>
      <c r="E120" s="34" t="s">
        <v>2503</v>
      </c>
      <c r="F120" s="10" t="s">
        <v>1937</v>
      </c>
      <c r="G120" s="10" t="s">
        <v>1856</v>
      </c>
      <c r="H120" s="10"/>
      <c r="I120" s="34"/>
      <c r="J120" s="10"/>
      <c r="K120" s="34"/>
      <c r="L120" s="34"/>
      <c r="M120" s="34"/>
      <c r="N120" s="34"/>
      <c r="O120" s="34"/>
      <c r="P120" s="34"/>
      <c r="Q120" s="34"/>
      <c r="R120" s="34"/>
      <c r="S120" s="10" t="s">
        <v>1400</v>
      </c>
      <c r="T120" s="10"/>
      <c r="U120" s="10"/>
      <c r="V120" s="10"/>
      <c r="W120" s="10"/>
      <c r="X120" s="10"/>
      <c r="Y120" s="10"/>
      <c r="Z120" s="10"/>
      <c r="AA120" s="10" t="s">
        <v>1726</v>
      </c>
      <c r="AB120" s="19"/>
      <c r="AC120" s="11"/>
      <c r="AD120" s="19"/>
      <c r="AE120" s="19"/>
      <c r="AF120" s="19"/>
      <c r="AG120" s="19"/>
      <c r="AH120" s="19"/>
      <c r="AI120" s="19"/>
      <c r="AJ120" s="19"/>
      <c r="AK120" s="19"/>
    </row>
    <row r="121" spans="1:37" ht="30" x14ac:dyDescent="0.5">
      <c r="A121" s="12">
        <f>COUNTIF('Projets Phase 1'!AA:AV,Tableau14[[#This Row],[Libellé]])</f>
        <v>0</v>
      </c>
      <c r="B121" s="12">
        <f>COUNTIF('Projets Phase 1'!AA:AA,Tableau14[[#This Row],[Libellé]])</f>
        <v>0</v>
      </c>
      <c r="C121" s="12">
        <f>COUNTIF('Projets Phase 1'!AB:AV,Tableau14[[#This Row],[Libellé]])</f>
        <v>0</v>
      </c>
      <c r="D121" s="12" t="s">
        <v>1422</v>
      </c>
      <c r="E121" s="10" t="s">
        <v>1938</v>
      </c>
      <c r="F121" s="15" t="s">
        <v>1580</v>
      </c>
      <c r="G121" s="10" t="s">
        <v>1939</v>
      </c>
      <c r="H121" s="10"/>
      <c r="I121" s="34"/>
      <c r="J121" s="10"/>
      <c r="K121" s="34"/>
      <c r="L121" s="34"/>
      <c r="M121" s="34"/>
      <c r="N121" s="34"/>
      <c r="O121" s="34"/>
      <c r="P121" s="34"/>
      <c r="Q121" s="34"/>
      <c r="R121" s="34"/>
      <c r="S121" s="10" t="s">
        <v>1400</v>
      </c>
      <c r="T121" s="10"/>
      <c r="U121" s="10"/>
      <c r="V121" s="10"/>
      <c r="W121" s="10"/>
      <c r="X121" s="10"/>
      <c r="Y121" s="10"/>
      <c r="Z121" s="10"/>
      <c r="AA121" s="10" t="s">
        <v>1580</v>
      </c>
      <c r="AB121" s="19"/>
      <c r="AC121" s="11"/>
      <c r="AD121" s="19"/>
      <c r="AE121" s="19"/>
      <c r="AF121" s="19"/>
      <c r="AG121" s="19"/>
      <c r="AH121" s="19"/>
      <c r="AI121" s="19"/>
      <c r="AJ121" s="19"/>
      <c r="AK121" s="19"/>
    </row>
    <row r="122" spans="1:37" ht="390" x14ac:dyDescent="0.5">
      <c r="A122" s="12">
        <f>COUNTIF('Projets Phase 1'!AA:AV,Tableau14[[#This Row],[Libellé]])</f>
        <v>1</v>
      </c>
      <c r="B122" s="12">
        <f>COUNTIF('Projets Phase 1'!AA:AA,Tableau14[[#This Row],[Libellé]])</f>
        <v>0</v>
      </c>
      <c r="C122" s="12">
        <f>COUNTIF('Projets Phase 1'!AB:AV,Tableau14[[#This Row],[Libellé]])</f>
        <v>1</v>
      </c>
      <c r="D122" s="12" t="s">
        <v>1380</v>
      </c>
      <c r="E122" s="10" t="s">
        <v>1940</v>
      </c>
      <c r="F122" s="15" t="s">
        <v>1941</v>
      </c>
      <c r="G122" s="10" t="s">
        <v>1942</v>
      </c>
      <c r="H122" s="10" t="s">
        <v>1943</v>
      </c>
      <c r="I122" s="34" t="s">
        <v>2516</v>
      </c>
      <c r="J122" s="34" t="s">
        <v>2516</v>
      </c>
      <c r="K122" s="34"/>
      <c r="L122" s="34"/>
      <c r="M122" s="34"/>
      <c r="N122" s="34"/>
      <c r="O122" s="34"/>
      <c r="P122" s="34"/>
      <c r="Q122" s="34"/>
      <c r="R122" s="34"/>
      <c r="S122" s="10" t="s">
        <v>1400</v>
      </c>
      <c r="T122" s="10"/>
      <c r="U122" s="10"/>
      <c r="V122" s="10"/>
      <c r="W122" s="10"/>
      <c r="X122" s="10"/>
      <c r="Y122" s="10"/>
      <c r="Z122" s="10"/>
      <c r="AA122" s="10" t="s">
        <v>1140</v>
      </c>
      <c r="AB122" s="10"/>
      <c r="AC122" s="13"/>
      <c r="AD122" s="10"/>
      <c r="AE122" s="10"/>
      <c r="AF122" s="10"/>
      <c r="AG122" s="10"/>
      <c r="AH122" s="10"/>
      <c r="AI122" s="10"/>
      <c r="AJ122" s="10"/>
      <c r="AK122" s="10"/>
    </row>
    <row r="123" spans="1:37" ht="409.5" x14ac:dyDescent="0.5">
      <c r="A123" s="12">
        <f>COUNTIF('Projets Phase 1'!AA:AV,Tableau14[[#This Row],[Libellé]])</f>
        <v>2</v>
      </c>
      <c r="B123" s="12">
        <f>COUNTIF('Projets Phase 1'!AA:AA,Tableau14[[#This Row],[Libellé]])</f>
        <v>0</v>
      </c>
      <c r="C123" s="12">
        <f>COUNTIF('Projets Phase 1'!AB:AV,Tableau14[[#This Row],[Libellé]])</f>
        <v>2</v>
      </c>
      <c r="D123" s="12" t="s">
        <v>1380</v>
      </c>
      <c r="E123" s="10" t="s">
        <v>1944</v>
      </c>
      <c r="F123" s="10" t="s">
        <v>1945</v>
      </c>
      <c r="G123" s="10" t="s">
        <v>1946</v>
      </c>
      <c r="H123" s="10" t="s">
        <v>1947</v>
      </c>
      <c r="I123" s="34" t="s">
        <v>2517</v>
      </c>
      <c r="J123" s="34" t="s">
        <v>2588</v>
      </c>
      <c r="K123" s="34" t="s">
        <v>2595</v>
      </c>
      <c r="L123" s="34" t="s">
        <v>2589</v>
      </c>
      <c r="M123" s="34"/>
      <c r="N123" s="34"/>
      <c r="O123" s="34"/>
      <c r="P123" s="34"/>
      <c r="Q123" s="34"/>
      <c r="R123" s="34"/>
      <c r="S123" s="10" t="s">
        <v>1385</v>
      </c>
      <c r="T123" s="10" t="s">
        <v>1432</v>
      </c>
      <c r="U123" s="10"/>
      <c r="V123" s="10"/>
      <c r="W123" s="10"/>
      <c r="X123" s="10"/>
      <c r="Y123" s="10"/>
      <c r="Z123" s="10"/>
      <c r="AA123" s="10" t="s">
        <v>141</v>
      </c>
      <c r="AB123" s="10" t="s">
        <v>854</v>
      </c>
      <c r="AC123" s="13" t="s">
        <v>1882</v>
      </c>
      <c r="AD123" s="10" t="s">
        <v>1948</v>
      </c>
      <c r="AE123" s="10" t="s">
        <v>1949</v>
      </c>
      <c r="AF123" s="10" t="s">
        <v>1950</v>
      </c>
      <c r="AG123" s="10" t="s">
        <v>1951</v>
      </c>
      <c r="AH123" s="10"/>
      <c r="AI123" s="10"/>
      <c r="AJ123" s="10"/>
      <c r="AK123" s="10"/>
    </row>
    <row r="124" spans="1:37" ht="375" x14ac:dyDescent="0.5">
      <c r="A124" s="12">
        <f>COUNTIF('Projets Phase 1'!AA:AV,Tableau14[[#This Row],[Libellé]])</f>
        <v>9</v>
      </c>
      <c r="B124" s="12">
        <f>COUNTIF('Projets Phase 1'!AA:AA,Tableau14[[#This Row],[Libellé]])</f>
        <v>3</v>
      </c>
      <c r="C124" s="12">
        <f>COUNTIF('Projets Phase 1'!AB:AV,Tableau14[[#This Row],[Libellé]])</f>
        <v>6</v>
      </c>
      <c r="D124" s="12" t="s">
        <v>1380</v>
      </c>
      <c r="E124" s="10" t="s">
        <v>260</v>
      </c>
      <c r="F124" s="10" t="s">
        <v>1952</v>
      </c>
      <c r="G124" s="10" t="s">
        <v>1953</v>
      </c>
      <c r="H124" s="10" t="s">
        <v>1954</v>
      </c>
      <c r="I124" s="34" t="s">
        <v>2518</v>
      </c>
      <c r="J124" s="34" t="s">
        <v>2518</v>
      </c>
      <c r="K124" s="34"/>
      <c r="L124" s="34"/>
      <c r="M124" s="34"/>
      <c r="N124" s="34"/>
      <c r="O124" s="34"/>
      <c r="P124" s="34"/>
      <c r="Q124" s="34"/>
      <c r="R124" s="34"/>
      <c r="S124" s="10" t="s">
        <v>1393</v>
      </c>
      <c r="T124" s="10"/>
      <c r="U124" s="10"/>
      <c r="V124" s="10"/>
      <c r="W124" s="10"/>
      <c r="X124" s="10"/>
      <c r="Y124" s="10"/>
      <c r="Z124" s="10"/>
      <c r="AA124" s="10" t="s">
        <v>199</v>
      </c>
      <c r="AB124" s="10" t="s">
        <v>259</v>
      </c>
      <c r="AC124" s="13" t="s">
        <v>1955</v>
      </c>
      <c r="AD124" s="10"/>
      <c r="AE124" s="10"/>
      <c r="AF124" s="10"/>
      <c r="AG124" s="10"/>
      <c r="AH124" s="10"/>
      <c r="AI124" s="10"/>
      <c r="AJ124" s="10"/>
      <c r="AK124" s="10"/>
    </row>
    <row r="125" spans="1:37" ht="375" x14ac:dyDescent="0.5">
      <c r="A125" s="12">
        <f>COUNTIF('Projets Phase 1'!AA:AV,Tableau14[[#This Row],[Libellé]])</f>
        <v>3</v>
      </c>
      <c r="B125" s="12">
        <f>COUNTIF('Projets Phase 1'!AA:AA,Tableau14[[#This Row],[Libellé]])</f>
        <v>0</v>
      </c>
      <c r="C125" s="12">
        <f>COUNTIF('Projets Phase 1'!AB:AV,Tableau14[[#This Row],[Libellé]])</f>
        <v>3</v>
      </c>
      <c r="D125" s="12" t="s">
        <v>1380</v>
      </c>
      <c r="E125" s="10" t="s">
        <v>1956</v>
      </c>
      <c r="F125" s="10" t="s">
        <v>1957</v>
      </c>
      <c r="G125" s="10" t="s">
        <v>1958</v>
      </c>
      <c r="H125" s="10" t="s">
        <v>1959</v>
      </c>
      <c r="I125" s="34" t="s">
        <v>2518</v>
      </c>
      <c r="J125" s="34" t="s">
        <v>2518</v>
      </c>
      <c r="K125" s="34"/>
      <c r="L125" s="34"/>
      <c r="M125" s="34"/>
      <c r="N125" s="34"/>
      <c r="O125" s="34"/>
      <c r="P125" s="34"/>
      <c r="Q125" s="34"/>
      <c r="R125" s="34"/>
      <c r="S125" s="10" t="s">
        <v>1393</v>
      </c>
      <c r="T125" s="10" t="s">
        <v>1401</v>
      </c>
      <c r="U125" s="10"/>
      <c r="V125" s="10"/>
      <c r="W125" s="10"/>
      <c r="X125" s="10"/>
      <c r="Y125" s="10"/>
      <c r="Z125" s="10"/>
      <c r="AA125" s="10" t="s">
        <v>141</v>
      </c>
      <c r="AB125" s="10" t="s">
        <v>1960</v>
      </c>
      <c r="AC125" s="13" t="s">
        <v>380</v>
      </c>
      <c r="AD125" s="10" t="s">
        <v>1961</v>
      </c>
      <c r="AE125" s="10" t="s">
        <v>508</v>
      </c>
      <c r="AF125" s="10"/>
      <c r="AG125" s="10"/>
      <c r="AH125" s="10"/>
      <c r="AI125" s="10"/>
      <c r="AJ125" s="10"/>
      <c r="AK125" s="10"/>
    </row>
    <row r="126" spans="1:37" ht="330" x14ac:dyDescent="0.5">
      <c r="A126" s="12">
        <f>COUNTIF('Projets Phase 1'!AA:AV,Tableau14[[#This Row],[Libellé]])</f>
        <v>5</v>
      </c>
      <c r="B126" s="12">
        <f>COUNTIF('Projets Phase 1'!AA:AA,Tableau14[[#This Row],[Libellé]])</f>
        <v>2</v>
      </c>
      <c r="C126" s="12">
        <f>COUNTIF('Projets Phase 1'!AB:AV,Tableau14[[#This Row],[Libellé]])</f>
        <v>3</v>
      </c>
      <c r="D126" s="12" t="s">
        <v>1380</v>
      </c>
      <c r="E126" s="10" t="s">
        <v>123</v>
      </c>
      <c r="F126" s="10" t="s">
        <v>1962</v>
      </c>
      <c r="G126" s="10" t="s">
        <v>1963</v>
      </c>
      <c r="H126" s="10" t="s">
        <v>1964</v>
      </c>
      <c r="I126" s="34" t="s">
        <v>2519</v>
      </c>
      <c r="J126" s="34" t="s">
        <v>2386</v>
      </c>
      <c r="K126" s="34" t="s">
        <v>2596</v>
      </c>
      <c r="L126" s="34" t="s">
        <v>2393</v>
      </c>
      <c r="M126" s="34"/>
      <c r="N126" s="34"/>
      <c r="O126" s="34"/>
      <c r="P126" s="34"/>
      <c r="Q126" s="34"/>
      <c r="R126" s="34"/>
      <c r="S126" s="10" t="s">
        <v>1393</v>
      </c>
      <c r="T126" s="10" t="s">
        <v>1401</v>
      </c>
      <c r="U126" s="10"/>
      <c r="V126" s="10"/>
      <c r="W126" s="10"/>
      <c r="X126" s="10"/>
      <c r="Y126" s="10"/>
      <c r="Z126" s="10"/>
      <c r="AA126" s="10" t="s">
        <v>141</v>
      </c>
      <c r="AB126" s="10" t="s">
        <v>198</v>
      </c>
      <c r="AC126" s="13" t="s">
        <v>197</v>
      </c>
      <c r="AD126" s="10"/>
      <c r="AE126" s="10"/>
      <c r="AF126" s="10"/>
      <c r="AG126" s="10"/>
      <c r="AH126" s="10"/>
      <c r="AI126" s="10"/>
      <c r="AJ126" s="10"/>
      <c r="AK126" s="10"/>
    </row>
    <row r="127" spans="1:37" ht="375" x14ac:dyDescent="0.5">
      <c r="A127" s="12">
        <f>COUNTIF('Projets Phase 1'!AA:AV,Tableau14[[#This Row],[Libellé]])</f>
        <v>1</v>
      </c>
      <c r="B127" s="12">
        <f>COUNTIF('Projets Phase 1'!AA:AA,Tableau14[[#This Row],[Libellé]])</f>
        <v>0</v>
      </c>
      <c r="C127" s="12">
        <f>COUNTIF('Projets Phase 1'!AB:AV,Tableau14[[#This Row],[Libellé]])</f>
        <v>1</v>
      </c>
      <c r="D127" s="12" t="s">
        <v>1380</v>
      </c>
      <c r="E127" s="10" t="s">
        <v>1965</v>
      </c>
      <c r="F127" s="10" t="s">
        <v>1966</v>
      </c>
      <c r="G127" s="10" t="s">
        <v>1476</v>
      </c>
      <c r="H127" s="10" t="s">
        <v>1967</v>
      </c>
      <c r="I127" s="34" t="s">
        <v>2518</v>
      </c>
      <c r="J127" s="34" t="s">
        <v>2518</v>
      </c>
      <c r="K127" s="34"/>
      <c r="L127" s="34"/>
      <c r="M127" s="34"/>
      <c r="N127" s="34"/>
      <c r="O127" s="34"/>
      <c r="P127" s="34"/>
      <c r="Q127" s="34"/>
      <c r="R127" s="34"/>
      <c r="S127" s="10" t="s">
        <v>1393</v>
      </c>
      <c r="T127" s="10"/>
      <c r="U127" s="10"/>
      <c r="V127" s="10"/>
      <c r="W127" s="10"/>
      <c r="X127" s="10"/>
      <c r="Y127" s="10"/>
      <c r="Z127" s="10"/>
      <c r="AA127" s="10" t="s">
        <v>1449</v>
      </c>
      <c r="AB127" s="10"/>
      <c r="AC127" s="13"/>
      <c r="AD127" s="10"/>
      <c r="AE127" s="10"/>
      <c r="AF127" s="10"/>
      <c r="AG127" s="10"/>
      <c r="AH127" s="10"/>
      <c r="AI127" s="10"/>
      <c r="AJ127" s="10"/>
      <c r="AK127" s="10"/>
    </row>
    <row r="128" spans="1:37" ht="45" x14ac:dyDescent="0.5">
      <c r="A128" s="12">
        <f>COUNTIF('Projets Phase 1'!AA:AV,Tableau14[[#This Row],[Libellé]])</f>
        <v>3</v>
      </c>
      <c r="B128" s="12">
        <f>COUNTIF('Projets Phase 1'!AA:AA,Tableau14[[#This Row],[Libellé]])</f>
        <v>0</v>
      </c>
      <c r="C128" s="12">
        <f>COUNTIF('Projets Phase 1'!AB:AV,Tableau14[[#This Row],[Libellé]])</f>
        <v>3</v>
      </c>
      <c r="D128" s="12" t="s">
        <v>1380</v>
      </c>
      <c r="E128" s="10" t="s">
        <v>1968</v>
      </c>
      <c r="F128" s="10" t="s">
        <v>1969</v>
      </c>
      <c r="G128" s="10" t="s">
        <v>1970</v>
      </c>
      <c r="H128" s="10" t="s">
        <v>1971</v>
      </c>
      <c r="I128" s="34" t="s">
        <v>1400</v>
      </c>
      <c r="J128" s="34" t="s">
        <v>1400</v>
      </c>
      <c r="K128" s="34"/>
      <c r="L128" s="34"/>
      <c r="M128" s="34"/>
      <c r="N128" s="34"/>
      <c r="O128" s="34"/>
      <c r="P128" s="34"/>
      <c r="Q128" s="34"/>
      <c r="R128" s="34"/>
      <c r="S128" s="10" t="s">
        <v>1432</v>
      </c>
      <c r="T128" s="10"/>
      <c r="U128" s="10"/>
      <c r="V128" s="10"/>
      <c r="W128" s="10"/>
      <c r="X128" s="10"/>
      <c r="Y128" s="10"/>
      <c r="Z128" s="10"/>
      <c r="AA128" s="10" t="s">
        <v>141</v>
      </c>
      <c r="AB128" s="10" t="s">
        <v>1972</v>
      </c>
      <c r="AC128" s="13"/>
      <c r="AD128" s="10"/>
      <c r="AE128" s="10"/>
      <c r="AF128" s="10"/>
      <c r="AG128" s="10"/>
      <c r="AH128" s="10"/>
      <c r="AI128" s="10"/>
      <c r="AJ128" s="10"/>
      <c r="AK128" s="10"/>
    </row>
    <row r="129" spans="1:37" ht="409.5" x14ac:dyDescent="0.5">
      <c r="A129" s="12">
        <f>COUNTIF('Projets Phase 1'!AA:AV,Tableau14[[#This Row],[Libellé]])</f>
        <v>3</v>
      </c>
      <c r="B129" s="12">
        <f>COUNTIF('Projets Phase 1'!AA:AA,Tableau14[[#This Row],[Libellé]])</f>
        <v>0</v>
      </c>
      <c r="C129" s="12">
        <f>COUNTIF('Projets Phase 1'!AB:AV,Tableau14[[#This Row],[Libellé]])</f>
        <v>3</v>
      </c>
      <c r="D129" s="12" t="s">
        <v>1380</v>
      </c>
      <c r="E129" s="10" t="s">
        <v>1968</v>
      </c>
      <c r="F129" s="10" t="s">
        <v>1973</v>
      </c>
      <c r="G129" s="10" t="s">
        <v>1974</v>
      </c>
      <c r="H129" s="10" t="s">
        <v>1975</v>
      </c>
      <c r="I129" s="34" t="s">
        <v>2520</v>
      </c>
      <c r="J129" s="34" t="s">
        <v>2520</v>
      </c>
      <c r="K129" s="34"/>
      <c r="L129" s="34"/>
      <c r="M129" s="34"/>
      <c r="N129" s="34"/>
      <c r="O129" s="34"/>
      <c r="P129" s="34"/>
      <c r="Q129" s="34"/>
      <c r="R129" s="34"/>
      <c r="S129" s="10" t="s">
        <v>1617</v>
      </c>
      <c r="T129" s="10"/>
      <c r="U129" s="10"/>
      <c r="V129" s="10"/>
      <c r="W129" s="10"/>
      <c r="X129" s="10"/>
      <c r="Y129" s="10"/>
      <c r="Z129" s="10"/>
      <c r="AA129" s="10" t="s">
        <v>141</v>
      </c>
      <c r="AB129" s="10" t="s">
        <v>259</v>
      </c>
      <c r="AC129" s="13" t="s">
        <v>199</v>
      </c>
      <c r="AD129" s="10"/>
      <c r="AE129" s="10"/>
      <c r="AF129" s="10"/>
      <c r="AG129" s="10"/>
      <c r="AH129" s="10"/>
      <c r="AI129" s="10"/>
      <c r="AJ129" s="10"/>
      <c r="AK129" s="10"/>
    </row>
    <row r="130" spans="1:37" ht="45" x14ac:dyDescent="0.5">
      <c r="A130" s="12">
        <f>COUNTIF('Projets Phase 1'!AA:AV,Tableau14[[#This Row],[Libellé]])</f>
        <v>1</v>
      </c>
      <c r="B130" s="12">
        <f>COUNTIF('Projets Phase 1'!AA:AA,Tableau14[[#This Row],[Libellé]])</f>
        <v>0</v>
      </c>
      <c r="C130" s="12">
        <f>COUNTIF('Projets Phase 1'!AB:AV,Tableau14[[#This Row],[Libellé]])</f>
        <v>1</v>
      </c>
      <c r="D130" s="12" t="s">
        <v>1380</v>
      </c>
      <c r="E130" s="10" t="s">
        <v>1976</v>
      </c>
      <c r="F130" s="15" t="s">
        <v>1977</v>
      </c>
      <c r="G130" s="10" t="s">
        <v>1978</v>
      </c>
      <c r="H130" s="10" t="s">
        <v>1979</v>
      </c>
      <c r="I130" s="34" t="s">
        <v>1400</v>
      </c>
      <c r="J130" s="34" t="s">
        <v>1400</v>
      </c>
      <c r="K130" s="34"/>
      <c r="L130" s="34"/>
      <c r="M130" s="34"/>
      <c r="N130" s="34"/>
      <c r="O130" s="34"/>
      <c r="P130" s="34"/>
      <c r="Q130" s="34"/>
      <c r="R130" s="34"/>
      <c r="S130" s="10" t="s">
        <v>1617</v>
      </c>
      <c r="T130" s="10" t="s">
        <v>1504</v>
      </c>
      <c r="U130" s="10" t="s">
        <v>1412</v>
      </c>
      <c r="V130" s="10" t="s">
        <v>1432</v>
      </c>
      <c r="W130" s="10"/>
      <c r="X130" s="10"/>
      <c r="Y130" s="10"/>
      <c r="Z130" s="10"/>
      <c r="AA130" s="10" t="s">
        <v>141</v>
      </c>
      <c r="AB130" s="10" t="s">
        <v>195</v>
      </c>
      <c r="AC130" s="13"/>
      <c r="AD130" s="10"/>
      <c r="AE130" s="10"/>
      <c r="AF130" s="10"/>
      <c r="AG130" s="10"/>
      <c r="AH130" s="10"/>
      <c r="AI130" s="10"/>
      <c r="AJ130" s="10"/>
      <c r="AK130" s="10"/>
    </row>
    <row r="131" spans="1:37" ht="285" x14ac:dyDescent="0.5">
      <c r="A131" s="12">
        <f>COUNTIF('Projets Phase 1'!AA:AV,Tableau14[[#This Row],[Libellé]])</f>
        <v>1</v>
      </c>
      <c r="B131" s="12">
        <f>COUNTIF('Projets Phase 1'!AA:AA,Tableau14[[#This Row],[Libellé]])</f>
        <v>0</v>
      </c>
      <c r="C131" s="12">
        <f>COUNTIF('Projets Phase 1'!AB:AV,Tableau14[[#This Row],[Libellé]])</f>
        <v>1</v>
      </c>
      <c r="D131" s="12" t="s">
        <v>1380</v>
      </c>
      <c r="E131" s="10" t="s">
        <v>1980</v>
      </c>
      <c r="F131" s="10" t="s">
        <v>1981</v>
      </c>
      <c r="G131" s="10" t="s">
        <v>1982</v>
      </c>
      <c r="H131" s="10" t="s">
        <v>1983</v>
      </c>
      <c r="I131" s="34" t="s">
        <v>2511</v>
      </c>
      <c r="J131" s="34" t="s">
        <v>2511</v>
      </c>
      <c r="K131" s="34"/>
      <c r="L131" s="34"/>
      <c r="M131" s="34"/>
      <c r="N131" s="34"/>
      <c r="O131" s="34"/>
      <c r="P131" s="34"/>
      <c r="Q131" s="34"/>
      <c r="R131" s="34"/>
      <c r="S131" s="10" t="s">
        <v>1400</v>
      </c>
      <c r="T131" s="10"/>
      <c r="U131" s="10"/>
      <c r="V131" s="10"/>
      <c r="W131" s="10"/>
      <c r="X131" s="10"/>
      <c r="Y131" s="10"/>
      <c r="Z131" s="10"/>
      <c r="AA131" s="10" t="s">
        <v>141</v>
      </c>
      <c r="AB131" s="10" t="s">
        <v>1984</v>
      </c>
      <c r="AC131" s="13"/>
      <c r="AD131" s="10"/>
      <c r="AE131" s="10"/>
      <c r="AF131" s="10"/>
      <c r="AG131" s="10"/>
      <c r="AH131" s="10"/>
      <c r="AI131" s="10"/>
      <c r="AJ131" s="10"/>
      <c r="AK131" s="10"/>
    </row>
    <row r="132" spans="1:37" ht="285" x14ac:dyDescent="0.5">
      <c r="A132" s="12">
        <f>COUNTIF('Projets Phase 1'!AA:AV,Tableau14[[#This Row],[Libellé]])</f>
        <v>1</v>
      </c>
      <c r="B132" s="12">
        <f>COUNTIF('Projets Phase 1'!AA:AA,Tableau14[[#This Row],[Libellé]])</f>
        <v>0</v>
      </c>
      <c r="C132" s="12">
        <f>COUNTIF('Projets Phase 1'!AB:AV,Tableau14[[#This Row],[Libellé]])</f>
        <v>1</v>
      </c>
      <c r="D132" s="12" t="s">
        <v>1380</v>
      </c>
      <c r="E132" s="10" t="s">
        <v>1985</v>
      </c>
      <c r="F132" s="15" t="s">
        <v>1986</v>
      </c>
      <c r="G132" s="10" t="s">
        <v>1987</v>
      </c>
      <c r="H132" s="10" t="s">
        <v>1988</v>
      </c>
      <c r="I132" s="34" t="s">
        <v>2521</v>
      </c>
      <c r="J132" s="34" t="s">
        <v>2521</v>
      </c>
      <c r="K132" s="34"/>
      <c r="L132" s="34"/>
      <c r="M132" s="34"/>
      <c r="N132" s="34"/>
      <c r="O132" s="34"/>
      <c r="P132" s="34"/>
      <c r="Q132" s="34"/>
      <c r="R132" s="34"/>
      <c r="S132" s="10" t="s">
        <v>1401</v>
      </c>
      <c r="T132" s="10"/>
      <c r="U132" s="10"/>
      <c r="V132" s="10"/>
      <c r="W132" s="10"/>
      <c r="X132" s="10"/>
      <c r="Y132" s="10"/>
      <c r="Z132" s="10"/>
      <c r="AA132" s="10" t="s">
        <v>508</v>
      </c>
      <c r="AB132" s="10" t="s">
        <v>199</v>
      </c>
      <c r="AC132" s="13"/>
      <c r="AD132" s="10"/>
      <c r="AE132" s="10"/>
      <c r="AF132" s="10"/>
      <c r="AG132" s="10"/>
      <c r="AH132" s="10"/>
      <c r="AI132" s="10"/>
      <c r="AJ132" s="10"/>
      <c r="AK132" s="10"/>
    </row>
    <row r="133" spans="1:37" s="20" customFormat="1" ht="39" customHeight="1" x14ac:dyDescent="0.5">
      <c r="A133" s="12">
        <f>COUNTIF('Projets Phase 1'!AA:AV,Tableau14[[#This Row],[Libellé]])</f>
        <v>1</v>
      </c>
      <c r="B133" s="12">
        <f>COUNTIF('Projets Phase 1'!AA:AA,Tableau14[[#This Row],[Libellé]])</f>
        <v>0</v>
      </c>
      <c r="C133" s="12">
        <f>COUNTIF('Projets Phase 1'!AB:AV,Tableau14[[#This Row],[Libellé]])</f>
        <v>1</v>
      </c>
      <c r="D133" s="12" t="s">
        <v>1380</v>
      </c>
      <c r="E133" s="10" t="s">
        <v>1989</v>
      </c>
      <c r="F133" s="10" t="s">
        <v>1990</v>
      </c>
      <c r="G133" s="10" t="s">
        <v>1991</v>
      </c>
      <c r="H133" s="10" t="s">
        <v>1992</v>
      </c>
      <c r="I133" s="34" t="s">
        <v>1400</v>
      </c>
      <c r="J133" s="34" t="s">
        <v>1400</v>
      </c>
      <c r="K133" s="34"/>
      <c r="L133" s="34"/>
      <c r="M133" s="34"/>
      <c r="N133" s="34"/>
      <c r="O133" s="34"/>
      <c r="P133" s="34"/>
      <c r="Q133" s="34"/>
      <c r="R133" s="34"/>
      <c r="S133" s="10" t="s">
        <v>1432</v>
      </c>
      <c r="T133" s="10"/>
      <c r="U133" s="10"/>
      <c r="V133" s="10"/>
      <c r="W133" s="10"/>
      <c r="X133" s="10"/>
      <c r="Y133" s="10"/>
      <c r="Z133" s="10"/>
      <c r="AA133" s="10" t="s">
        <v>141</v>
      </c>
      <c r="AB133" s="10" t="s">
        <v>1993</v>
      </c>
      <c r="AC133" s="13" t="s">
        <v>1994</v>
      </c>
      <c r="AD133" s="10"/>
      <c r="AE133" s="10"/>
      <c r="AF133" s="10"/>
      <c r="AG133" s="10"/>
      <c r="AH133" s="10"/>
      <c r="AI133" s="10"/>
      <c r="AJ133" s="10"/>
      <c r="AK133" s="10"/>
    </row>
    <row r="134" spans="1:37" s="20" customFormat="1" ht="338" customHeight="1" x14ac:dyDescent="0.5">
      <c r="A134" s="12">
        <f>COUNTIF('Projets Phase 1'!AA:AV,Tableau14[[#This Row],[Libellé]])</f>
        <v>1</v>
      </c>
      <c r="B134" s="12">
        <f>COUNTIF('Projets Phase 1'!AA:AA,Tableau14[[#This Row],[Libellé]])</f>
        <v>1</v>
      </c>
      <c r="C134" s="12">
        <f>COUNTIF('Projets Phase 1'!AB:AV,Tableau14[[#This Row],[Libellé]])</f>
        <v>0</v>
      </c>
      <c r="D134" s="12" t="s">
        <v>1380</v>
      </c>
      <c r="E134" s="10" t="s">
        <v>1995</v>
      </c>
      <c r="F134" s="10" t="s">
        <v>1996</v>
      </c>
      <c r="G134" s="10" t="s">
        <v>1997</v>
      </c>
      <c r="H134" s="10" t="s">
        <v>1400</v>
      </c>
      <c r="I134" s="34" t="s">
        <v>1400</v>
      </c>
      <c r="J134" s="34" t="s">
        <v>1400</v>
      </c>
      <c r="K134" s="34"/>
      <c r="L134" s="34"/>
      <c r="M134" s="34"/>
      <c r="N134" s="34"/>
      <c r="O134" s="34"/>
      <c r="P134" s="34"/>
      <c r="Q134" s="34"/>
      <c r="R134" s="34"/>
      <c r="S134" s="10" t="s">
        <v>1400</v>
      </c>
      <c r="T134" s="10"/>
      <c r="U134" s="10"/>
      <c r="V134" s="10"/>
      <c r="W134" s="10"/>
      <c r="X134" s="10"/>
      <c r="Y134" s="10"/>
      <c r="Z134" s="10"/>
      <c r="AA134" s="10" t="s">
        <v>360</v>
      </c>
      <c r="AB134" s="10"/>
      <c r="AC134" s="13"/>
      <c r="AD134" s="10"/>
      <c r="AE134" s="10"/>
      <c r="AF134" s="10"/>
      <c r="AG134" s="10"/>
      <c r="AH134" s="10"/>
      <c r="AI134" s="10"/>
      <c r="AJ134" s="10"/>
      <c r="AK134" s="10"/>
    </row>
    <row r="135" spans="1:37" ht="45" x14ac:dyDescent="0.5">
      <c r="A135" s="12">
        <f>COUNTIF('Projets Phase 1'!AA:AV,Tableau14[[#This Row],[Libellé]])</f>
        <v>1</v>
      </c>
      <c r="B135" s="12">
        <f>COUNTIF('Projets Phase 1'!AA:AA,Tableau14[[#This Row],[Libellé]])</f>
        <v>0</v>
      </c>
      <c r="C135" s="12">
        <f>COUNTIF('Projets Phase 1'!AB:AV,Tableau14[[#This Row],[Libellé]])</f>
        <v>1</v>
      </c>
      <c r="D135" s="12" t="s">
        <v>1380</v>
      </c>
      <c r="E135" s="10" t="s">
        <v>1998</v>
      </c>
      <c r="F135" s="10" t="s">
        <v>1999</v>
      </c>
      <c r="G135" s="10" t="s">
        <v>2000</v>
      </c>
      <c r="H135" s="10" t="s">
        <v>2001</v>
      </c>
      <c r="I135" s="34" t="s">
        <v>1400</v>
      </c>
      <c r="J135" s="34" t="s">
        <v>1400</v>
      </c>
      <c r="K135" s="34"/>
      <c r="L135" s="34"/>
      <c r="M135" s="34"/>
      <c r="N135" s="34"/>
      <c r="O135" s="34"/>
      <c r="P135" s="34"/>
      <c r="Q135" s="34"/>
      <c r="R135" s="34"/>
      <c r="S135" s="10" t="s">
        <v>1401</v>
      </c>
      <c r="T135" s="10"/>
      <c r="U135" s="10"/>
      <c r="V135" s="10"/>
      <c r="W135" s="10"/>
      <c r="X135" s="10"/>
      <c r="Y135" s="10"/>
      <c r="Z135" s="10"/>
      <c r="AA135" s="10" t="s">
        <v>141</v>
      </c>
      <c r="AB135" s="10" t="s">
        <v>1551</v>
      </c>
      <c r="AC135" s="13" t="s">
        <v>1984</v>
      </c>
      <c r="AD135" s="10" t="s">
        <v>149</v>
      </c>
      <c r="AE135" s="10" t="s">
        <v>2002</v>
      </c>
      <c r="AF135" s="10"/>
      <c r="AG135" s="10"/>
      <c r="AH135" s="10"/>
      <c r="AI135" s="10"/>
      <c r="AJ135" s="10"/>
      <c r="AK135" s="10"/>
    </row>
    <row r="136" spans="1:37" ht="45" x14ac:dyDescent="0.5">
      <c r="A136" s="12">
        <f>COUNTIF('Projets Phase 1'!AA:AV,Tableau14[[#This Row],[Libellé]])</f>
        <v>1</v>
      </c>
      <c r="B136" s="12">
        <f>COUNTIF('Projets Phase 1'!AA:AA,Tableau14[[#This Row],[Libellé]])</f>
        <v>0</v>
      </c>
      <c r="C136" s="12">
        <f>COUNTIF('Projets Phase 1'!AB:AV,Tableau14[[#This Row],[Libellé]])</f>
        <v>1</v>
      </c>
      <c r="D136" s="12" t="s">
        <v>1380</v>
      </c>
      <c r="E136" s="10" t="s">
        <v>2003</v>
      </c>
      <c r="F136" s="15" t="s">
        <v>2004</v>
      </c>
      <c r="G136" s="10" t="s">
        <v>2005</v>
      </c>
      <c r="H136" s="10" t="s">
        <v>2006</v>
      </c>
      <c r="I136" s="34" t="s">
        <v>1400</v>
      </c>
      <c r="J136" s="34" t="s">
        <v>1400</v>
      </c>
      <c r="K136" s="34"/>
      <c r="L136" s="34"/>
      <c r="M136" s="34"/>
      <c r="N136" s="34"/>
      <c r="O136" s="34"/>
      <c r="P136" s="34"/>
      <c r="Q136" s="34"/>
      <c r="R136" s="34"/>
      <c r="S136" s="10" t="s">
        <v>1385</v>
      </c>
      <c r="T136" s="10"/>
      <c r="U136" s="10"/>
      <c r="V136" s="10"/>
      <c r="W136" s="10"/>
      <c r="X136" s="10"/>
      <c r="Y136" s="10"/>
      <c r="Z136" s="10"/>
      <c r="AA136" s="10" t="s">
        <v>141</v>
      </c>
      <c r="AB136" s="10" t="s">
        <v>2007</v>
      </c>
      <c r="AC136" s="13"/>
      <c r="AD136" s="10"/>
      <c r="AE136" s="10"/>
      <c r="AF136" s="10"/>
      <c r="AG136" s="10"/>
      <c r="AH136" s="10"/>
      <c r="AI136" s="10"/>
      <c r="AJ136" s="10"/>
      <c r="AK136" s="10"/>
    </row>
    <row r="137" spans="1:37" ht="255" x14ac:dyDescent="0.5">
      <c r="A137" s="12">
        <f>COUNTIF('Projets Phase 1'!AA:AV,Tableau14[[#This Row],[Libellé]])</f>
        <v>1</v>
      </c>
      <c r="B137" s="12">
        <f>COUNTIF('Projets Phase 1'!AA:AA,Tableau14[[#This Row],[Libellé]])</f>
        <v>0</v>
      </c>
      <c r="C137" s="12">
        <f>COUNTIF('Projets Phase 1'!AB:AV,Tableau14[[#This Row],[Libellé]])</f>
        <v>1</v>
      </c>
      <c r="D137" s="12" t="s">
        <v>1380</v>
      </c>
      <c r="E137" s="10" t="s">
        <v>2008</v>
      </c>
      <c r="F137" s="10" t="s">
        <v>2009</v>
      </c>
      <c r="G137" s="10" t="s">
        <v>2010</v>
      </c>
      <c r="H137" s="10" t="s">
        <v>2011</v>
      </c>
      <c r="I137" s="34" t="s">
        <v>2522</v>
      </c>
      <c r="J137" s="34" t="s">
        <v>2522</v>
      </c>
      <c r="K137" s="34"/>
      <c r="L137" s="34"/>
      <c r="M137" s="34"/>
      <c r="N137" s="34"/>
      <c r="O137" s="34"/>
      <c r="P137" s="34"/>
      <c r="Q137" s="34"/>
      <c r="R137" s="34"/>
      <c r="S137" s="10" t="s">
        <v>1505</v>
      </c>
      <c r="T137" s="10"/>
      <c r="U137" s="10"/>
      <c r="V137" s="10"/>
      <c r="W137" s="10"/>
      <c r="X137" s="10"/>
      <c r="Y137" s="10"/>
      <c r="Z137" s="10"/>
      <c r="AA137" s="10" t="s">
        <v>141</v>
      </c>
      <c r="AB137" s="10" t="s">
        <v>881</v>
      </c>
      <c r="AC137" s="13"/>
      <c r="AD137" s="10"/>
      <c r="AE137" s="10"/>
      <c r="AF137" s="10"/>
      <c r="AG137" s="10"/>
      <c r="AH137" s="10"/>
      <c r="AI137" s="10"/>
      <c r="AJ137" s="10"/>
      <c r="AK137" s="10"/>
    </row>
    <row r="138" spans="1:37" ht="390" x14ac:dyDescent="0.5">
      <c r="A138" s="12">
        <f>COUNTIF('Projets Phase 1'!AA:AV,Tableau14[[#This Row],[Libellé]])</f>
        <v>3</v>
      </c>
      <c r="B138" s="12">
        <f>COUNTIF('Projets Phase 1'!AA:AA,Tableau14[[#This Row],[Libellé]])</f>
        <v>0</v>
      </c>
      <c r="C138" s="12">
        <f>COUNTIF('Projets Phase 1'!AB:AV,Tableau14[[#This Row],[Libellé]])</f>
        <v>3</v>
      </c>
      <c r="D138" s="12" t="s">
        <v>1380</v>
      </c>
      <c r="E138" s="10" t="s">
        <v>2012</v>
      </c>
      <c r="F138" s="10" t="s">
        <v>2013</v>
      </c>
      <c r="G138" s="10" t="s">
        <v>1476</v>
      </c>
      <c r="H138" s="10" t="s">
        <v>2014</v>
      </c>
      <c r="I138" s="34" t="s">
        <v>2516</v>
      </c>
      <c r="J138" s="34" t="s">
        <v>2516</v>
      </c>
      <c r="K138" s="34"/>
      <c r="L138" s="34"/>
      <c r="M138" s="34"/>
      <c r="N138" s="34"/>
      <c r="O138" s="34"/>
      <c r="P138" s="34"/>
      <c r="Q138" s="34"/>
      <c r="R138" s="34"/>
      <c r="S138" s="10" t="s">
        <v>1432</v>
      </c>
      <c r="T138" s="10"/>
      <c r="U138" s="10"/>
      <c r="V138" s="10"/>
      <c r="W138" s="10"/>
      <c r="X138" s="10"/>
      <c r="Y138" s="10"/>
      <c r="Z138" s="10"/>
      <c r="AA138" s="10" t="s">
        <v>2015</v>
      </c>
      <c r="AB138" s="10" t="s">
        <v>199</v>
      </c>
      <c r="AC138" s="13" t="s">
        <v>1104</v>
      </c>
      <c r="AD138" s="10"/>
      <c r="AE138" s="10"/>
      <c r="AF138" s="10"/>
      <c r="AG138" s="10"/>
      <c r="AH138" s="10"/>
      <c r="AI138" s="10"/>
      <c r="AJ138" s="10"/>
      <c r="AK138" s="10"/>
    </row>
    <row r="139" spans="1:37" ht="45" x14ac:dyDescent="0.5">
      <c r="A139" s="12">
        <f>COUNTIF('Projets Phase 1'!AA:AV,Tableau14[[#This Row],[Libellé]])</f>
        <v>1</v>
      </c>
      <c r="B139" s="12">
        <f>COUNTIF('Projets Phase 1'!AA:AA,Tableau14[[#This Row],[Libellé]])</f>
        <v>0</v>
      </c>
      <c r="C139" s="12">
        <f>COUNTIF('Projets Phase 1'!AB:AV,Tableau14[[#This Row],[Libellé]])</f>
        <v>1</v>
      </c>
      <c r="D139" s="12" t="s">
        <v>1380</v>
      </c>
      <c r="E139" s="10" t="s">
        <v>2016</v>
      </c>
      <c r="F139" s="10" t="s">
        <v>2017</v>
      </c>
      <c r="G139" s="10" t="s">
        <v>2018</v>
      </c>
      <c r="H139" s="10" t="s">
        <v>2019</v>
      </c>
      <c r="I139" s="34" t="s">
        <v>1400</v>
      </c>
      <c r="J139" s="34" t="s">
        <v>1400</v>
      </c>
      <c r="K139" s="34"/>
      <c r="L139" s="34"/>
      <c r="M139" s="34"/>
      <c r="N139" s="34"/>
      <c r="O139" s="34"/>
      <c r="P139" s="34"/>
      <c r="Q139" s="34"/>
      <c r="R139" s="34"/>
      <c r="S139" s="10" t="s">
        <v>1466</v>
      </c>
      <c r="T139" s="10"/>
      <c r="U139" s="10"/>
      <c r="V139" s="10"/>
      <c r="W139" s="10"/>
      <c r="X139" s="10"/>
      <c r="Y139" s="10"/>
      <c r="Z139" s="10"/>
      <c r="AA139" s="10" t="s">
        <v>141</v>
      </c>
      <c r="AB139" s="10" t="s">
        <v>2020</v>
      </c>
      <c r="AC139" s="13" t="s">
        <v>2021</v>
      </c>
      <c r="AD139" s="10" t="s">
        <v>2022</v>
      </c>
      <c r="AE139" s="10" t="s">
        <v>2023</v>
      </c>
      <c r="AF139" s="10"/>
      <c r="AG139" s="10"/>
      <c r="AH139" s="10"/>
      <c r="AI139" s="10"/>
      <c r="AJ139" s="10"/>
      <c r="AK139" s="10"/>
    </row>
    <row r="140" spans="1:37" ht="409.5" x14ac:dyDescent="0.5">
      <c r="A140" s="12">
        <f>COUNTIF('Projets Phase 1'!AA:AV,Tableau14[[#This Row],[Libellé]])</f>
        <v>4</v>
      </c>
      <c r="B140" s="12">
        <f>COUNTIF('Projets Phase 1'!AA:AA,Tableau14[[#This Row],[Libellé]])</f>
        <v>1</v>
      </c>
      <c r="C140" s="12">
        <f>COUNTIF('Projets Phase 1'!AB:AV,Tableau14[[#This Row],[Libellé]])</f>
        <v>3</v>
      </c>
      <c r="D140" s="12" t="s">
        <v>1380</v>
      </c>
      <c r="E140" s="10" t="s">
        <v>2024</v>
      </c>
      <c r="F140" s="10" t="s">
        <v>2025</v>
      </c>
      <c r="G140" s="10" t="s">
        <v>2026</v>
      </c>
      <c r="H140" s="10" t="s">
        <v>2027</v>
      </c>
      <c r="I140" s="34" t="s">
        <v>2523</v>
      </c>
      <c r="J140" s="34" t="s">
        <v>2386</v>
      </c>
      <c r="K140" s="34" t="s">
        <v>2596</v>
      </c>
      <c r="L140" s="34" t="s">
        <v>2393</v>
      </c>
      <c r="M140" s="34" t="s">
        <v>2597</v>
      </c>
      <c r="N140" s="34"/>
      <c r="O140" s="34"/>
      <c r="P140" s="34"/>
      <c r="Q140" s="34"/>
      <c r="R140" s="34"/>
      <c r="S140" s="10" t="s">
        <v>1400</v>
      </c>
      <c r="T140" s="10"/>
      <c r="U140" s="10"/>
      <c r="V140" s="10"/>
      <c r="W140" s="10"/>
      <c r="X140" s="10"/>
      <c r="Y140" s="10"/>
      <c r="Z140" s="10"/>
      <c r="AA140" s="10" t="s">
        <v>141</v>
      </c>
      <c r="AB140" s="10" t="s">
        <v>199</v>
      </c>
      <c r="AC140" s="13" t="s">
        <v>1541</v>
      </c>
      <c r="AD140" s="10"/>
      <c r="AE140" s="10"/>
      <c r="AF140" s="10"/>
      <c r="AG140" s="10"/>
      <c r="AH140" s="10"/>
      <c r="AI140" s="10"/>
      <c r="AJ140" s="10"/>
      <c r="AK140" s="10"/>
    </row>
    <row r="141" spans="1:37" ht="45" x14ac:dyDescent="0.5">
      <c r="A141" s="12">
        <f>COUNTIF('Projets Phase 1'!AA:AV,Tableau14[[#This Row],[Libellé]])</f>
        <v>1</v>
      </c>
      <c r="B141" s="12">
        <f>COUNTIF('Projets Phase 1'!AA:AA,Tableau14[[#This Row],[Libellé]])</f>
        <v>0</v>
      </c>
      <c r="C141" s="12">
        <f>COUNTIF('Projets Phase 1'!AB:AV,Tableau14[[#This Row],[Libellé]])</f>
        <v>1</v>
      </c>
      <c r="D141" s="12" t="s">
        <v>1380</v>
      </c>
      <c r="E141" s="10" t="s">
        <v>2028</v>
      </c>
      <c r="F141" s="10" t="s">
        <v>2029</v>
      </c>
      <c r="G141" s="10" t="s">
        <v>2030</v>
      </c>
      <c r="H141" s="10" t="s">
        <v>2031</v>
      </c>
      <c r="I141" s="34" t="s">
        <v>1400</v>
      </c>
      <c r="J141" s="34" t="s">
        <v>1400</v>
      </c>
      <c r="K141" s="34"/>
      <c r="L141" s="34"/>
      <c r="M141" s="34"/>
      <c r="N141" s="34"/>
      <c r="O141" s="34"/>
      <c r="P141" s="34"/>
      <c r="Q141" s="34"/>
      <c r="R141" s="34"/>
      <c r="S141" s="10" t="s">
        <v>1393</v>
      </c>
      <c r="T141" s="10" t="s">
        <v>1433</v>
      </c>
      <c r="U141" s="10"/>
      <c r="V141" s="10"/>
      <c r="W141" s="10"/>
      <c r="X141" s="10"/>
      <c r="Y141" s="10"/>
      <c r="Z141" s="10"/>
      <c r="AA141" s="10" t="s">
        <v>146</v>
      </c>
      <c r="AB141" s="10"/>
      <c r="AC141" s="13"/>
      <c r="AD141" s="10"/>
      <c r="AE141" s="10"/>
      <c r="AF141" s="10"/>
      <c r="AG141" s="10"/>
      <c r="AH141" s="10"/>
      <c r="AI141" s="10"/>
      <c r="AJ141" s="10"/>
      <c r="AK141" s="10"/>
    </row>
    <row r="142" spans="1:37" ht="255" x14ac:dyDescent="0.5">
      <c r="A142" s="12">
        <f>COUNTIF('Projets Phase 1'!AA:AV,Tableau14[[#This Row],[Libellé]])</f>
        <v>2</v>
      </c>
      <c r="B142" s="12">
        <f>COUNTIF('Projets Phase 1'!AA:AA,Tableau14[[#This Row],[Libellé]])</f>
        <v>1</v>
      </c>
      <c r="C142" s="12">
        <f>COUNTIF('Projets Phase 1'!AB:AV,Tableau14[[#This Row],[Libellé]])</f>
        <v>1</v>
      </c>
      <c r="D142" s="12" t="s">
        <v>1380</v>
      </c>
      <c r="E142" s="10" t="s">
        <v>2032</v>
      </c>
      <c r="F142" s="10" t="s">
        <v>2033</v>
      </c>
      <c r="G142" s="10" t="s">
        <v>2034</v>
      </c>
      <c r="H142" s="10" t="s">
        <v>2035</v>
      </c>
      <c r="I142" s="34" t="s">
        <v>2036</v>
      </c>
      <c r="J142" s="34" t="s">
        <v>2036</v>
      </c>
      <c r="K142" s="34"/>
      <c r="L142" s="34"/>
      <c r="M142" s="34"/>
      <c r="N142" s="34"/>
      <c r="O142" s="34"/>
      <c r="P142" s="34"/>
      <c r="Q142" s="34"/>
      <c r="R142" s="34"/>
      <c r="S142" s="10" t="s">
        <v>1466</v>
      </c>
      <c r="T142" s="10" t="s">
        <v>1505</v>
      </c>
      <c r="U142" s="10"/>
      <c r="V142" s="10"/>
      <c r="W142" s="10"/>
      <c r="X142" s="10"/>
      <c r="Y142" s="10"/>
      <c r="Z142" s="10"/>
      <c r="AA142" s="10" t="s">
        <v>141</v>
      </c>
      <c r="AB142" s="10" t="s">
        <v>144</v>
      </c>
      <c r="AC142" s="13"/>
      <c r="AD142" s="10"/>
      <c r="AE142" s="10"/>
      <c r="AF142" s="10"/>
      <c r="AG142" s="10"/>
      <c r="AH142" s="10"/>
      <c r="AI142" s="10"/>
      <c r="AJ142" s="10"/>
      <c r="AK142" s="10"/>
    </row>
    <row r="143" spans="1:37" ht="409.5" x14ac:dyDescent="0.5">
      <c r="A143" s="12">
        <f>COUNTIF('Projets Phase 1'!AA:AV,Tableau14[[#This Row],[Libellé]])</f>
        <v>1</v>
      </c>
      <c r="B143" s="12">
        <f>COUNTIF('Projets Phase 1'!AA:AA,Tableau14[[#This Row],[Libellé]])</f>
        <v>0</v>
      </c>
      <c r="C143" s="12">
        <f>COUNTIF('Projets Phase 1'!AB:AV,Tableau14[[#This Row],[Libellé]])</f>
        <v>1</v>
      </c>
      <c r="D143" s="12" t="s">
        <v>1380</v>
      </c>
      <c r="E143" s="10" t="s">
        <v>2037</v>
      </c>
      <c r="F143" s="10" t="s">
        <v>2038</v>
      </c>
      <c r="G143" s="10" t="s">
        <v>2039</v>
      </c>
      <c r="H143" s="10" t="s">
        <v>2040</v>
      </c>
      <c r="I143" s="34" t="s">
        <v>2524</v>
      </c>
      <c r="J143" s="34" t="s">
        <v>2524</v>
      </c>
      <c r="K143" s="34"/>
      <c r="L143" s="34"/>
      <c r="M143" s="34"/>
      <c r="N143" s="34"/>
      <c r="O143" s="34"/>
      <c r="P143" s="34"/>
      <c r="Q143" s="34"/>
      <c r="R143" s="34"/>
      <c r="S143" s="10" t="s">
        <v>1505</v>
      </c>
      <c r="T143" s="10"/>
      <c r="U143" s="10"/>
      <c r="V143" s="10"/>
      <c r="W143" s="10"/>
      <c r="X143" s="10"/>
      <c r="Y143" s="10"/>
      <c r="Z143" s="10"/>
      <c r="AA143" s="10" t="s">
        <v>141</v>
      </c>
      <c r="AB143" s="10" t="s">
        <v>1788</v>
      </c>
      <c r="AC143" s="13" t="s">
        <v>360</v>
      </c>
      <c r="AD143" s="10"/>
      <c r="AE143" s="10"/>
      <c r="AF143" s="10"/>
      <c r="AG143" s="10"/>
      <c r="AH143" s="10"/>
      <c r="AI143" s="10"/>
      <c r="AJ143" s="10"/>
      <c r="AK143" s="10"/>
    </row>
    <row r="144" spans="1:37" ht="330" x14ac:dyDescent="0.5">
      <c r="A144" s="12">
        <f>COUNTIF('Projets Phase 1'!AA:AV,Tableau14[[#This Row],[Libellé]])</f>
        <v>1</v>
      </c>
      <c r="B144" s="12">
        <f>COUNTIF('Projets Phase 1'!AA:AA,Tableau14[[#This Row],[Libellé]])</f>
        <v>0</v>
      </c>
      <c r="C144" s="12">
        <f>COUNTIF('Projets Phase 1'!AB:AV,Tableau14[[#This Row],[Libellé]])</f>
        <v>1</v>
      </c>
      <c r="D144" s="12" t="s">
        <v>1380</v>
      </c>
      <c r="E144" s="10" t="s">
        <v>2041</v>
      </c>
      <c r="F144" s="10" t="s">
        <v>2042</v>
      </c>
      <c r="G144" s="10" t="s">
        <v>2043</v>
      </c>
      <c r="H144" s="10" t="s">
        <v>2044</v>
      </c>
      <c r="I144" s="34" t="s">
        <v>2519</v>
      </c>
      <c r="J144" s="34" t="s">
        <v>2386</v>
      </c>
      <c r="K144" s="34" t="s">
        <v>2596</v>
      </c>
      <c r="L144" s="34" t="s">
        <v>2393</v>
      </c>
      <c r="M144" s="34"/>
      <c r="N144" s="34"/>
      <c r="O144" s="34"/>
      <c r="P144" s="34"/>
      <c r="Q144" s="34"/>
      <c r="R144" s="34"/>
      <c r="S144" s="10" t="s">
        <v>1401</v>
      </c>
      <c r="T144" s="10"/>
      <c r="U144" s="10"/>
      <c r="V144" s="10"/>
      <c r="W144" s="10"/>
      <c r="X144" s="10"/>
      <c r="Y144" s="10"/>
      <c r="Z144" s="10"/>
      <c r="AA144" s="10" t="s">
        <v>1066</v>
      </c>
      <c r="AB144" s="10"/>
      <c r="AC144" s="13"/>
      <c r="AD144" s="10"/>
      <c r="AE144" s="10"/>
      <c r="AF144" s="10"/>
      <c r="AG144" s="10"/>
      <c r="AH144" s="10"/>
      <c r="AI144" s="10"/>
      <c r="AJ144" s="10"/>
      <c r="AK144" s="10"/>
    </row>
    <row r="145" spans="1:37" ht="45" x14ac:dyDescent="0.5">
      <c r="A145" s="12">
        <f>COUNTIF('Projets Phase 1'!AA:AV,Tableau14[[#This Row],[Libellé]])</f>
        <v>1</v>
      </c>
      <c r="B145" s="12">
        <f>COUNTIF('Projets Phase 1'!AA:AA,Tableau14[[#This Row],[Libellé]])</f>
        <v>0</v>
      </c>
      <c r="C145" s="12">
        <f>COUNTIF('Projets Phase 1'!AB:AV,Tableau14[[#This Row],[Libellé]])</f>
        <v>1</v>
      </c>
      <c r="D145" s="12" t="s">
        <v>1380</v>
      </c>
      <c r="E145" s="10" t="s">
        <v>2045</v>
      </c>
      <c r="F145" s="15" t="s">
        <v>2046</v>
      </c>
      <c r="G145" s="10" t="s">
        <v>2047</v>
      </c>
      <c r="H145" s="10" t="s">
        <v>2048</v>
      </c>
      <c r="I145" s="34" t="s">
        <v>1400</v>
      </c>
      <c r="J145" s="34" t="s">
        <v>1400</v>
      </c>
      <c r="K145" s="34"/>
      <c r="L145" s="34"/>
      <c r="M145" s="34"/>
      <c r="N145" s="34"/>
      <c r="O145" s="34"/>
      <c r="P145" s="34"/>
      <c r="Q145" s="34"/>
      <c r="R145" s="34"/>
      <c r="S145" s="10" t="s">
        <v>1432</v>
      </c>
      <c r="T145" s="10"/>
      <c r="U145" s="10"/>
      <c r="V145" s="10"/>
      <c r="W145" s="10"/>
      <c r="X145" s="10"/>
      <c r="Y145" s="10"/>
      <c r="Z145" s="10"/>
      <c r="AA145" s="10" t="s">
        <v>141</v>
      </c>
      <c r="AB145" s="10" t="s">
        <v>543</v>
      </c>
      <c r="AC145" s="13"/>
      <c r="AD145" s="10"/>
      <c r="AE145" s="10"/>
      <c r="AF145" s="10"/>
      <c r="AG145" s="10"/>
      <c r="AH145" s="10"/>
      <c r="AI145" s="10"/>
      <c r="AJ145" s="10"/>
      <c r="AK145" s="10"/>
    </row>
    <row r="146" spans="1:37" ht="45" x14ac:dyDescent="0.5">
      <c r="A146" s="12">
        <f>COUNTIF('Projets Phase 1'!AA:AV,Tableau14[[#This Row],[Libellé]])</f>
        <v>3</v>
      </c>
      <c r="B146" s="12">
        <f>COUNTIF('Projets Phase 1'!AA:AA,Tableau14[[#This Row],[Libellé]])</f>
        <v>2</v>
      </c>
      <c r="C146" s="12">
        <f>COUNTIF('Projets Phase 1'!AB:AV,Tableau14[[#This Row],[Libellé]])</f>
        <v>1</v>
      </c>
      <c r="D146" s="12" t="s">
        <v>1380</v>
      </c>
      <c r="E146" s="10" t="s">
        <v>2049</v>
      </c>
      <c r="F146" s="10" t="s">
        <v>2050</v>
      </c>
      <c r="G146" s="10" t="s">
        <v>1476</v>
      </c>
      <c r="H146" s="10" t="s">
        <v>1400</v>
      </c>
      <c r="I146" s="34" t="s">
        <v>1400</v>
      </c>
      <c r="J146" s="34" t="s">
        <v>1400</v>
      </c>
      <c r="K146" s="34"/>
      <c r="L146" s="34"/>
      <c r="M146" s="34"/>
      <c r="N146" s="34"/>
      <c r="O146" s="34"/>
      <c r="P146" s="34"/>
      <c r="Q146" s="34"/>
      <c r="R146" s="34"/>
      <c r="S146" s="10" t="s">
        <v>1400</v>
      </c>
      <c r="T146" s="10"/>
      <c r="U146" s="10"/>
      <c r="V146" s="10"/>
      <c r="W146" s="10"/>
      <c r="X146" s="10"/>
      <c r="Y146" s="10"/>
      <c r="Z146" s="10"/>
      <c r="AA146" s="10" t="s">
        <v>199</v>
      </c>
      <c r="AB146" s="10"/>
      <c r="AC146" s="13"/>
      <c r="AD146" s="10"/>
      <c r="AE146" s="10"/>
      <c r="AF146" s="10"/>
      <c r="AG146" s="10"/>
      <c r="AH146" s="10"/>
      <c r="AI146" s="10"/>
      <c r="AJ146" s="10"/>
      <c r="AK146" s="10"/>
    </row>
    <row r="147" spans="1:37" ht="409.5" x14ac:dyDescent="0.5">
      <c r="A147" s="12">
        <f>COUNTIF('Projets Phase 1'!AA:AV,Tableau14[[#This Row],[Libellé]])</f>
        <v>3</v>
      </c>
      <c r="B147" s="12">
        <f>COUNTIF('Projets Phase 1'!AA:AA,Tableau14[[#This Row],[Libellé]])</f>
        <v>0</v>
      </c>
      <c r="C147" s="12">
        <f>COUNTIF('Projets Phase 1'!AB:AV,Tableau14[[#This Row],[Libellé]])</f>
        <v>3</v>
      </c>
      <c r="D147" s="12" t="s">
        <v>1380</v>
      </c>
      <c r="E147" s="10" t="s">
        <v>2051</v>
      </c>
      <c r="F147" s="10" t="s">
        <v>2052</v>
      </c>
      <c r="G147" s="10" t="s">
        <v>2053</v>
      </c>
      <c r="H147" s="10" t="s">
        <v>2054</v>
      </c>
      <c r="I147" s="34" t="s">
        <v>2598</v>
      </c>
      <c r="J147" s="34" t="s">
        <v>2599</v>
      </c>
      <c r="K147" s="34" t="s">
        <v>2600</v>
      </c>
      <c r="L147" s="34" t="s">
        <v>2596</v>
      </c>
      <c r="M147" s="34" t="s">
        <v>2036</v>
      </c>
      <c r="N147" s="34" t="s">
        <v>2594</v>
      </c>
      <c r="O147" s="10" t="s">
        <v>2589</v>
      </c>
      <c r="P147" s="34"/>
      <c r="Q147" s="34"/>
      <c r="R147" s="34"/>
      <c r="S147" s="10" t="s">
        <v>1466</v>
      </c>
      <c r="T147" s="10" t="s">
        <v>1401</v>
      </c>
      <c r="U147" s="10" t="s">
        <v>1433</v>
      </c>
      <c r="V147" s="10"/>
      <c r="W147" s="10"/>
      <c r="X147" s="10"/>
      <c r="Y147" s="10"/>
      <c r="Z147" s="10"/>
      <c r="AA147" s="10" t="s">
        <v>1541</v>
      </c>
      <c r="AB147" s="10" t="s">
        <v>259</v>
      </c>
      <c r="AC147" s="13"/>
      <c r="AD147" s="10"/>
      <c r="AE147" s="10"/>
      <c r="AF147" s="10"/>
      <c r="AG147" s="10"/>
      <c r="AH147" s="10"/>
      <c r="AI147" s="10"/>
      <c r="AJ147" s="10"/>
      <c r="AK147" s="10"/>
    </row>
    <row r="148" spans="1:37" ht="409.5" x14ac:dyDescent="0.5">
      <c r="A148" s="12">
        <f>COUNTIF('Projets Phase 1'!AA:AV,Tableau14[[#This Row],[Libellé]])</f>
        <v>3</v>
      </c>
      <c r="B148" s="12">
        <f>COUNTIF('Projets Phase 1'!AA:AA,Tableau14[[#This Row],[Libellé]])</f>
        <v>1</v>
      </c>
      <c r="C148" s="12">
        <f>COUNTIF('Projets Phase 1'!AB:AV,Tableau14[[#This Row],[Libellé]])</f>
        <v>2</v>
      </c>
      <c r="D148" s="12" t="s">
        <v>1380</v>
      </c>
      <c r="E148" s="10" t="s">
        <v>2055</v>
      </c>
      <c r="F148" s="10" t="s">
        <v>2056</v>
      </c>
      <c r="G148" s="10" t="s">
        <v>2057</v>
      </c>
      <c r="H148" s="10" t="s">
        <v>2058</v>
      </c>
      <c r="I148" s="34" t="s">
        <v>2525</v>
      </c>
      <c r="J148" s="10" t="s">
        <v>2583</v>
      </c>
      <c r="K148" s="10" t="s">
        <v>2599</v>
      </c>
      <c r="L148" s="10" t="s">
        <v>2589</v>
      </c>
      <c r="M148" s="34"/>
      <c r="N148" s="34"/>
      <c r="O148" s="34"/>
      <c r="P148" s="34"/>
      <c r="Q148" s="34"/>
      <c r="R148" s="34"/>
      <c r="S148" s="10" t="s">
        <v>1433</v>
      </c>
      <c r="T148" s="10"/>
      <c r="U148" s="10"/>
      <c r="V148" s="10"/>
      <c r="W148" s="10"/>
      <c r="X148" s="10"/>
      <c r="Y148" s="10"/>
      <c r="Z148" s="10"/>
      <c r="AA148" s="10" t="s">
        <v>141</v>
      </c>
      <c r="AB148" s="10" t="s">
        <v>633</v>
      </c>
      <c r="AC148" s="13" t="s">
        <v>197</v>
      </c>
      <c r="AD148" s="10"/>
      <c r="AE148" s="10"/>
      <c r="AF148" s="10"/>
      <c r="AG148" s="10"/>
      <c r="AH148" s="10"/>
      <c r="AI148" s="10"/>
      <c r="AJ148" s="10"/>
      <c r="AK148" s="10"/>
    </row>
    <row r="149" spans="1:37" ht="210" x14ac:dyDescent="0.5">
      <c r="A149" s="12">
        <f>COUNTIF('Projets Phase 1'!AA:AV,Tableau14[[#This Row],[Libellé]])</f>
        <v>1</v>
      </c>
      <c r="B149" s="12">
        <f>COUNTIF('Projets Phase 1'!AA:AA,Tableau14[[#This Row],[Libellé]])</f>
        <v>0</v>
      </c>
      <c r="C149" s="12">
        <f>COUNTIF('Projets Phase 1'!AB:AV,Tableau14[[#This Row],[Libellé]])</f>
        <v>1</v>
      </c>
      <c r="D149" s="12" t="s">
        <v>1380</v>
      </c>
      <c r="E149" s="10" t="s">
        <v>2059</v>
      </c>
      <c r="F149" s="10" t="s">
        <v>2060</v>
      </c>
      <c r="G149" s="10" t="s">
        <v>2061</v>
      </c>
      <c r="H149" s="10" t="s">
        <v>2062</v>
      </c>
      <c r="I149" s="34" t="s">
        <v>2526</v>
      </c>
      <c r="J149" s="34" t="s">
        <v>2526</v>
      </c>
      <c r="K149" s="34"/>
      <c r="L149" s="34"/>
      <c r="M149" s="34"/>
      <c r="N149" s="34"/>
      <c r="O149" s="34"/>
      <c r="P149" s="34"/>
      <c r="Q149" s="34"/>
      <c r="R149" s="34"/>
      <c r="S149" s="10" t="s">
        <v>1401</v>
      </c>
      <c r="T149" s="10"/>
      <c r="U149" s="10"/>
      <c r="V149" s="10"/>
      <c r="W149" s="10"/>
      <c r="X149" s="10"/>
      <c r="Y149" s="10"/>
      <c r="Z149" s="10"/>
      <c r="AA149" s="10" t="s">
        <v>141</v>
      </c>
      <c r="AB149" s="10" t="s">
        <v>2063</v>
      </c>
      <c r="AC149" s="13" t="s">
        <v>881</v>
      </c>
      <c r="AD149" s="10" t="s">
        <v>2064</v>
      </c>
      <c r="AE149" s="10" t="s">
        <v>2065</v>
      </c>
      <c r="AF149" s="10" t="s">
        <v>882</v>
      </c>
      <c r="AG149" s="10"/>
      <c r="AH149" s="10"/>
      <c r="AI149" s="10"/>
      <c r="AJ149" s="10"/>
      <c r="AK149" s="10"/>
    </row>
    <row r="150" spans="1:37" ht="210" x14ac:dyDescent="0.5">
      <c r="A150" s="12">
        <f>COUNTIF('Projets Phase 1'!AA:AV,Tableau14[[#This Row],[Libellé]])</f>
        <v>1</v>
      </c>
      <c r="B150" s="12">
        <f>COUNTIF('Projets Phase 1'!AA:AA,Tableau14[[#This Row],[Libellé]])</f>
        <v>0</v>
      </c>
      <c r="C150" s="12">
        <f>COUNTIF('Projets Phase 1'!AB:AV,Tableau14[[#This Row],[Libellé]])</f>
        <v>1</v>
      </c>
      <c r="D150" s="12" t="s">
        <v>1380</v>
      </c>
      <c r="E150" s="10" t="s">
        <v>2066</v>
      </c>
      <c r="F150" s="15" t="s">
        <v>2067</v>
      </c>
      <c r="G150" s="10" t="s">
        <v>2068</v>
      </c>
      <c r="H150" s="10" t="s">
        <v>2069</v>
      </c>
      <c r="I150" s="34" t="s">
        <v>2526</v>
      </c>
      <c r="J150" s="34" t="s">
        <v>2526</v>
      </c>
      <c r="K150" s="34"/>
      <c r="L150" s="34"/>
      <c r="M150" s="34"/>
      <c r="N150" s="34"/>
      <c r="O150" s="34"/>
      <c r="P150" s="34"/>
      <c r="Q150" s="34"/>
      <c r="R150" s="34"/>
      <c r="S150" s="10" t="s">
        <v>1401</v>
      </c>
      <c r="T150" s="10"/>
      <c r="U150" s="10"/>
      <c r="V150" s="10"/>
      <c r="W150" s="10"/>
      <c r="X150" s="10"/>
      <c r="Y150" s="10"/>
      <c r="Z150" s="10"/>
      <c r="AA150" s="10" t="s">
        <v>1387</v>
      </c>
      <c r="AB150" s="10" t="s">
        <v>2070</v>
      </c>
      <c r="AC150" s="13"/>
      <c r="AD150" s="10"/>
      <c r="AE150" s="10"/>
      <c r="AF150" s="10"/>
      <c r="AG150" s="10"/>
      <c r="AH150" s="10"/>
      <c r="AI150" s="10"/>
      <c r="AJ150" s="10"/>
      <c r="AK150" s="10"/>
    </row>
    <row r="151" spans="1:37" ht="330" x14ac:dyDescent="0.5">
      <c r="A151" s="12">
        <f>COUNTIF('Projets Phase 1'!AA:AV,Tableau14[[#This Row],[Libellé]])</f>
        <v>1</v>
      </c>
      <c r="B151" s="12">
        <f>COUNTIF('Projets Phase 1'!AA:AA,Tableau14[[#This Row],[Libellé]])</f>
        <v>0</v>
      </c>
      <c r="C151" s="12">
        <f>COUNTIF('Projets Phase 1'!AB:AV,Tableau14[[#This Row],[Libellé]])</f>
        <v>1</v>
      </c>
      <c r="D151" s="12" t="s">
        <v>1380</v>
      </c>
      <c r="E151" s="10" t="s">
        <v>2071</v>
      </c>
      <c r="F151" s="10" t="s">
        <v>2072</v>
      </c>
      <c r="G151" s="10" t="s">
        <v>2073</v>
      </c>
      <c r="H151" s="10" t="s">
        <v>2074</v>
      </c>
      <c r="I151" s="34" t="s">
        <v>2527</v>
      </c>
      <c r="J151" s="10" t="s">
        <v>2386</v>
      </c>
      <c r="K151" s="10" t="s">
        <v>2596</v>
      </c>
      <c r="L151" s="34" t="s">
        <v>2393</v>
      </c>
      <c r="M151" s="34" t="s">
        <v>2601</v>
      </c>
      <c r="N151" s="34" t="s">
        <v>2602</v>
      </c>
      <c r="O151" s="34" t="s">
        <v>2590</v>
      </c>
      <c r="P151" s="34"/>
      <c r="Q151" s="34"/>
      <c r="R151" s="34"/>
      <c r="S151" s="10" t="s">
        <v>1393</v>
      </c>
      <c r="T151" s="10" t="s">
        <v>1401</v>
      </c>
      <c r="U151" s="10"/>
      <c r="V151" s="10"/>
      <c r="W151" s="10"/>
      <c r="X151" s="10"/>
      <c r="Y151" s="10"/>
      <c r="Z151" s="10"/>
      <c r="AA151" s="10" t="s">
        <v>1894</v>
      </c>
      <c r="AB151" s="10" t="s">
        <v>2075</v>
      </c>
      <c r="AC151" s="13" t="s">
        <v>2076</v>
      </c>
      <c r="AD151" s="10"/>
      <c r="AE151" s="10"/>
      <c r="AF151" s="10"/>
      <c r="AG151" s="10"/>
      <c r="AH151" s="10"/>
      <c r="AI151" s="10"/>
      <c r="AJ151" s="10"/>
      <c r="AK151" s="10"/>
    </row>
    <row r="152" spans="1:37" ht="45" x14ac:dyDescent="0.5">
      <c r="A152" s="12">
        <f>COUNTIF('Projets Phase 1'!AA:AV,Tableau14[[#This Row],[Libellé]])</f>
        <v>1</v>
      </c>
      <c r="B152" s="12">
        <f>COUNTIF('Projets Phase 1'!AA:AA,Tableau14[[#This Row],[Libellé]])</f>
        <v>0</v>
      </c>
      <c r="C152" s="12">
        <f>COUNTIF('Projets Phase 1'!AB:AV,Tableau14[[#This Row],[Libellé]])</f>
        <v>1</v>
      </c>
      <c r="D152" s="12" t="s">
        <v>1380</v>
      </c>
      <c r="E152" s="10" t="s">
        <v>2077</v>
      </c>
      <c r="F152" s="10" t="s">
        <v>2078</v>
      </c>
      <c r="G152" s="10" t="s">
        <v>2079</v>
      </c>
      <c r="H152" s="10" t="s">
        <v>2080</v>
      </c>
      <c r="I152" s="34" t="s">
        <v>1400</v>
      </c>
      <c r="J152" s="34" t="s">
        <v>1400</v>
      </c>
      <c r="K152" s="34"/>
      <c r="L152" s="34"/>
      <c r="M152" s="34"/>
      <c r="N152" s="34"/>
      <c r="O152" s="34"/>
      <c r="P152" s="34"/>
      <c r="Q152" s="34"/>
      <c r="R152" s="34"/>
      <c r="S152" s="10" t="s">
        <v>1504</v>
      </c>
      <c r="T152" s="10" t="s">
        <v>1505</v>
      </c>
      <c r="U152" s="10" t="s">
        <v>1385</v>
      </c>
      <c r="V152" s="10"/>
      <c r="W152" s="10"/>
      <c r="X152" s="10"/>
      <c r="Y152" s="10"/>
      <c r="Z152" s="10"/>
      <c r="AA152" s="10" t="s">
        <v>351</v>
      </c>
      <c r="AB152" s="10"/>
      <c r="AC152" s="13"/>
      <c r="AD152" s="10"/>
      <c r="AE152" s="10"/>
      <c r="AF152" s="10"/>
      <c r="AG152" s="10"/>
      <c r="AH152" s="10"/>
      <c r="AI152" s="10"/>
      <c r="AJ152" s="10"/>
      <c r="AK152" s="10"/>
    </row>
    <row r="153" spans="1:37" ht="409.5" x14ac:dyDescent="0.5">
      <c r="A153" s="12">
        <f>COUNTIF('Projets Phase 1'!AA:AV,Tableau14[[#This Row],[Libellé]])</f>
        <v>2</v>
      </c>
      <c r="B153" s="12">
        <f>COUNTIF('Projets Phase 1'!AA:AA,Tableau14[[#This Row],[Libellé]])</f>
        <v>0</v>
      </c>
      <c r="C153" s="12">
        <f>COUNTIF('Projets Phase 1'!AB:AV,Tableau14[[#This Row],[Libellé]])</f>
        <v>2</v>
      </c>
      <c r="D153" s="12" t="s">
        <v>1380</v>
      </c>
      <c r="E153" s="10" t="s">
        <v>2081</v>
      </c>
      <c r="F153" s="10" t="s">
        <v>2082</v>
      </c>
      <c r="G153" s="10" t="s">
        <v>2083</v>
      </c>
      <c r="H153" s="10" t="s">
        <v>2084</v>
      </c>
      <c r="I153" s="34" t="s">
        <v>2528</v>
      </c>
      <c r="J153" s="10" t="s">
        <v>2589</v>
      </c>
      <c r="K153" s="10" t="s">
        <v>2393</v>
      </c>
      <c r="L153" s="34"/>
      <c r="M153" s="34"/>
      <c r="N153" s="34"/>
      <c r="O153" s="34"/>
      <c r="P153" s="34"/>
      <c r="Q153" s="34"/>
      <c r="R153" s="34"/>
      <c r="S153" s="10" t="s">
        <v>1466</v>
      </c>
      <c r="T153" s="10" t="s">
        <v>1393</v>
      </c>
      <c r="U153" s="10" t="s">
        <v>1401</v>
      </c>
      <c r="V153" s="10" t="s">
        <v>1433</v>
      </c>
      <c r="W153" s="10"/>
      <c r="X153" s="10"/>
      <c r="Y153" s="10"/>
      <c r="Z153" s="10"/>
      <c r="AA153" s="10" t="s">
        <v>141</v>
      </c>
      <c r="AB153" s="10" t="s">
        <v>740</v>
      </c>
      <c r="AC153" s="13" t="s">
        <v>2085</v>
      </c>
      <c r="AD153" s="10" t="s">
        <v>2086</v>
      </c>
      <c r="AE153" s="10"/>
      <c r="AF153" s="10"/>
      <c r="AG153" s="10"/>
      <c r="AH153" s="10"/>
      <c r="AI153" s="10"/>
      <c r="AJ153" s="10"/>
      <c r="AK153" s="10"/>
    </row>
    <row r="154" spans="1:37" ht="409.5" x14ac:dyDescent="0.5">
      <c r="A154" s="12">
        <f>COUNTIF('Projets Phase 1'!AA:AV,Tableau14[[#This Row],[Libellé]])</f>
        <v>2</v>
      </c>
      <c r="B154" s="12">
        <f>COUNTIF('Projets Phase 1'!AA:AA,Tableau14[[#This Row],[Libellé]])</f>
        <v>1</v>
      </c>
      <c r="C154" s="12">
        <f>COUNTIF('Projets Phase 1'!AB:AV,Tableau14[[#This Row],[Libellé]])</f>
        <v>1</v>
      </c>
      <c r="D154" s="12" t="s">
        <v>1380</v>
      </c>
      <c r="E154" s="10" t="s">
        <v>348</v>
      </c>
      <c r="F154" s="10" t="s">
        <v>2087</v>
      </c>
      <c r="G154" s="10" t="s">
        <v>2088</v>
      </c>
      <c r="H154" s="10" t="s">
        <v>2089</v>
      </c>
      <c r="I154" s="34" t="s">
        <v>2529</v>
      </c>
      <c r="J154" s="10" t="s">
        <v>2599</v>
      </c>
      <c r="K154" s="10" t="s">
        <v>2600</v>
      </c>
      <c r="L154" s="10" t="s">
        <v>2603</v>
      </c>
      <c r="M154" s="34" t="s">
        <v>2594</v>
      </c>
      <c r="N154" s="34" t="s">
        <v>2589</v>
      </c>
      <c r="O154" s="34"/>
      <c r="P154" s="34"/>
      <c r="Q154" s="34"/>
      <c r="R154" s="34"/>
      <c r="S154" s="10" t="s">
        <v>1385</v>
      </c>
      <c r="T154" s="10"/>
      <c r="U154" s="10"/>
      <c r="V154" s="10"/>
      <c r="W154" s="10"/>
      <c r="X154" s="10"/>
      <c r="Y154" s="10"/>
      <c r="Z154" s="10"/>
      <c r="AA154" s="10" t="s">
        <v>2065</v>
      </c>
      <c r="AB154" s="10" t="s">
        <v>2090</v>
      </c>
      <c r="AC154" s="13" t="s">
        <v>881</v>
      </c>
      <c r="AD154" s="10" t="s">
        <v>2091</v>
      </c>
      <c r="AE154" s="10"/>
      <c r="AF154" s="10"/>
      <c r="AG154" s="10"/>
      <c r="AH154" s="10"/>
      <c r="AI154" s="10"/>
      <c r="AJ154" s="10"/>
      <c r="AK154" s="10"/>
    </row>
    <row r="155" spans="1:37" ht="409.5" x14ac:dyDescent="0.5">
      <c r="A155" s="12">
        <f>COUNTIF('Projets Phase 1'!AA:AV,Tableau14[[#This Row],[Libellé]])</f>
        <v>1</v>
      </c>
      <c r="B155" s="12">
        <f>COUNTIF('Projets Phase 1'!AA:AA,Tableau14[[#This Row],[Libellé]])</f>
        <v>0</v>
      </c>
      <c r="C155" s="12">
        <f>COUNTIF('Projets Phase 1'!AB:AV,Tableau14[[#This Row],[Libellé]])</f>
        <v>1</v>
      </c>
      <c r="D155" s="12" t="s">
        <v>1380</v>
      </c>
      <c r="E155" s="10" t="s">
        <v>2092</v>
      </c>
      <c r="F155" s="10" t="s">
        <v>2093</v>
      </c>
      <c r="G155" s="10" t="s">
        <v>2094</v>
      </c>
      <c r="H155" s="10" t="s">
        <v>2095</v>
      </c>
      <c r="I155" s="34" t="s">
        <v>2096</v>
      </c>
      <c r="J155" s="34" t="s">
        <v>2096</v>
      </c>
      <c r="K155" s="34"/>
      <c r="L155" s="34"/>
      <c r="M155" s="34"/>
      <c r="N155" s="34"/>
      <c r="O155" s="34"/>
      <c r="P155" s="34"/>
      <c r="Q155" s="34"/>
      <c r="R155" s="34"/>
      <c r="S155" s="10" t="s">
        <v>1385</v>
      </c>
      <c r="T155" s="10" t="s">
        <v>1432</v>
      </c>
      <c r="U155" s="10"/>
      <c r="V155" s="10"/>
      <c r="W155" s="10"/>
      <c r="X155" s="10"/>
      <c r="Y155" s="10"/>
      <c r="Z155" s="10"/>
      <c r="AA155" s="10" t="s">
        <v>1835</v>
      </c>
      <c r="AB155" s="10" t="s">
        <v>248</v>
      </c>
      <c r="AC155" s="13"/>
      <c r="AD155" s="10"/>
      <c r="AE155" s="10"/>
      <c r="AF155" s="10"/>
      <c r="AG155" s="10"/>
      <c r="AH155" s="10"/>
      <c r="AI155" s="10"/>
      <c r="AJ155" s="10"/>
      <c r="AK155" s="10"/>
    </row>
    <row r="156" spans="1:37" ht="409.5" x14ac:dyDescent="0.5">
      <c r="A156" s="12">
        <f>COUNTIF('Projets Phase 1'!AA:AV,Tableau14[[#This Row],[Libellé]])</f>
        <v>2</v>
      </c>
      <c r="B156" s="12">
        <f>COUNTIF('Projets Phase 1'!AA:AA,Tableau14[[#This Row],[Libellé]])</f>
        <v>0</v>
      </c>
      <c r="C156" s="12">
        <f>COUNTIF('Projets Phase 1'!AB:AV,Tableau14[[#This Row],[Libellé]])</f>
        <v>2</v>
      </c>
      <c r="D156" s="12" t="s">
        <v>1380</v>
      </c>
      <c r="E156" s="10" t="s">
        <v>2097</v>
      </c>
      <c r="F156" s="10" t="s">
        <v>2098</v>
      </c>
      <c r="G156" s="10" t="s">
        <v>2099</v>
      </c>
      <c r="H156" s="10" t="s">
        <v>2100</v>
      </c>
      <c r="I156" s="34" t="s">
        <v>2530</v>
      </c>
      <c r="J156" s="10" t="s">
        <v>2599</v>
      </c>
      <c r="K156" s="10" t="s">
        <v>2604</v>
      </c>
      <c r="L156" s="10" t="s">
        <v>2589</v>
      </c>
      <c r="M156" s="34"/>
      <c r="N156" s="34"/>
      <c r="O156" s="34"/>
      <c r="P156" s="34"/>
      <c r="Q156" s="34"/>
      <c r="R156" s="34"/>
      <c r="S156" s="10" t="s">
        <v>1466</v>
      </c>
      <c r="T156" s="10"/>
      <c r="U156" s="10"/>
      <c r="V156" s="10"/>
      <c r="W156" s="10"/>
      <c r="X156" s="10"/>
      <c r="Y156" s="10"/>
      <c r="Z156" s="10"/>
      <c r="AA156" s="10" t="s">
        <v>141</v>
      </c>
      <c r="AB156" s="10" t="s">
        <v>143</v>
      </c>
      <c r="AC156" s="13" t="s">
        <v>633</v>
      </c>
      <c r="AD156" s="10" t="s">
        <v>1667</v>
      </c>
      <c r="AE156" s="10"/>
      <c r="AF156" s="10"/>
      <c r="AG156" s="10"/>
      <c r="AH156" s="10"/>
      <c r="AI156" s="10"/>
      <c r="AJ156" s="10"/>
      <c r="AK156" s="10"/>
    </row>
    <row r="157" spans="1:37" ht="409.5" x14ac:dyDescent="0.5">
      <c r="A157" s="12">
        <f>COUNTIF('Projets Phase 1'!AA:AV,Tableau14[[#This Row],[Libellé]])</f>
        <v>2</v>
      </c>
      <c r="B157" s="12">
        <f>COUNTIF('Projets Phase 1'!AA:AA,Tableau14[[#This Row],[Libellé]])</f>
        <v>0</v>
      </c>
      <c r="C157" s="12">
        <f>COUNTIF('Projets Phase 1'!AB:AV,Tableau14[[#This Row],[Libellé]])</f>
        <v>2</v>
      </c>
      <c r="D157" s="12" t="s">
        <v>1380</v>
      </c>
      <c r="E157" s="10" t="s">
        <v>2101</v>
      </c>
      <c r="F157" s="10" t="s">
        <v>2102</v>
      </c>
      <c r="G157" s="10" t="s">
        <v>2103</v>
      </c>
      <c r="H157" s="10" t="s">
        <v>2104</v>
      </c>
      <c r="I157" s="34" t="s">
        <v>2531</v>
      </c>
      <c r="J157" s="10" t="s">
        <v>2604</v>
      </c>
      <c r="K157" s="10" t="s">
        <v>2589</v>
      </c>
      <c r="L157" s="34" t="s">
        <v>2393</v>
      </c>
      <c r="M157" s="34" t="s">
        <v>2590</v>
      </c>
      <c r="N157" s="34"/>
      <c r="O157" s="34"/>
      <c r="P157" s="34"/>
      <c r="Q157" s="34"/>
      <c r="R157" s="34"/>
      <c r="S157" s="10" t="s">
        <v>1466</v>
      </c>
      <c r="T157" s="10" t="s">
        <v>1393</v>
      </c>
      <c r="U157" s="10"/>
      <c r="V157" s="10"/>
      <c r="W157" s="10"/>
      <c r="X157" s="10"/>
      <c r="Y157" s="10"/>
      <c r="Z157" s="10"/>
      <c r="AA157" s="10" t="s">
        <v>141</v>
      </c>
      <c r="AB157" s="10" t="s">
        <v>2105</v>
      </c>
      <c r="AC157" s="13" t="s">
        <v>1141</v>
      </c>
      <c r="AD157" s="10" t="s">
        <v>150</v>
      </c>
      <c r="AE157" s="10"/>
      <c r="AF157" s="10"/>
      <c r="AG157" s="10"/>
      <c r="AH157" s="10"/>
      <c r="AI157" s="10"/>
      <c r="AJ157" s="10"/>
      <c r="AK157" s="10"/>
    </row>
    <row r="158" spans="1:37" ht="409.5" x14ac:dyDescent="0.5">
      <c r="A158" s="12">
        <f>COUNTIF('Projets Phase 1'!AA:AV,Tableau14[[#This Row],[Libellé]])</f>
        <v>1</v>
      </c>
      <c r="B158" s="12">
        <f>COUNTIF('Projets Phase 1'!AA:AA,Tableau14[[#This Row],[Libellé]])</f>
        <v>0</v>
      </c>
      <c r="C158" s="12">
        <f>COUNTIF('Projets Phase 1'!AB:AV,Tableau14[[#This Row],[Libellé]])</f>
        <v>1</v>
      </c>
      <c r="D158" s="12" t="s">
        <v>1380</v>
      </c>
      <c r="E158" s="10" t="s">
        <v>2106</v>
      </c>
      <c r="F158" s="10" t="s">
        <v>2107</v>
      </c>
      <c r="G158" s="10" t="s">
        <v>2108</v>
      </c>
      <c r="H158" s="10" t="s">
        <v>2109</v>
      </c>
      <c r="I158" s="34" t="s">
        <v>2507</v>
      </c>
      <c r="J158" s="34" t="s">
        <v>2507</v>
      </c>
      <c r="K158" s="34"/>
      <c r="L158" s="34"/>
      <c r="M158" s="34"/>
      <c r="N158" s="34"/>
      <c r="O158" s="34"/>
      <c r="P158" s="34"/>
      <c r="Q158" s="34"/>
      <c r="R158" s="34"/>
      <c r="S158" s="10" t="s">
        <v>1400</v>
      </c>
      <c r="T158" s="10"/>
      <c r="U158" s="10"/>
      <c r="V158" s="10"/>
      <c r="W158" s="10"/>
      <c r="X158" s="10"/>
      <c r="Y158" s="10"/>
      <c r="Z158" s="10"/>
      <c r="AA158" s="10" t="s">
        <v>141</v>
      </c>
      <c r="AB158" s="10" t="s">
        <v>2110</v>
      </c>
      <c r="AC158" s="13"/>
      <c r="AD158" s="10"/>
      <c r="AE158" s="10"/>
      <c r="AF158" s="10"/>
      <c r="AG158" s="10"/>
      <c r="AH158" s="10"/>
      <c r="AI158" s="10"/>
      <c r="AJ158" s="10"/>
      <c r="AK158" s="10"/>
    </row>
    <row r="159" spans="1:37" ht="285" x14ac:dyDescent="0.5">
      <c r="A159" s="12">
        <f>COUNTIF('Projets Phase 1'!AA:AV,Tableau14[[#This Row],[Libellé]])</f>
        <v>1</v>
      </c>
      <c r="B159" s="12">
        <f>COUNTIF('Projets Phase 1'!AA:AA,Tableau14[[#This Row],[Libellé]])</f>
        <v>0</v>
      </c>
      <c r="C159" s="12">
        <f>COUNTIF('Projets Phase 1'!AB:AV,Tableau14[[#This Row],[Libellé]])</f>
        <v>1</v>
      </c>
      <c r="D159" s="12" t="s">
        <v>1380</v>
      </c>
      <c r="E159" s="10" t="s">
        <v>2111</v>
      </c>
      <c r="F159" s="10" t="s">
        <v>2112</v>
      </c>
      <c r="G159" s="10" t="s">
        <v>2113</v>
      </c>
      <c r="H159" s="10" t="s">
        <v>2114</v>
      </c>
      <c r="I159" s="34" t="s">
        <v>2511</v>
      </c>
      <c r="J159" s="34" t="s">
        <v>2511</v>
      </c>
      <c r="K159" s="34"/>
      <c r="L159" s="34"/>
      <c r="M159" s="34"/>
      <c r="N159" s="34"/>
      <c r="O159" s="34"/>
      <c r="P159" s="34"/>
      <c r="Q159" s="34"/>
      <c r="R159" s="34"/>
      <c r="S159" s="10" t="s">
        <v>1401</v>
      </c>
      <c r="T159" s="10"/>
      <c r="U159" s="10"/>
      <c r="V159" s="10"/>
      <c r="W159" s="10"/>
      <c r="X159" s="10"/>
      <c r="Y159" s="10"/>
      <c r="Z159" s="10"/>
      <c r="AA159" s="10" t="s">
        <v>1117</v>
      </c>
      <c r="AB159" s="10"/>
      <c r="AC159" s="13"/>
      <c r="AD159" s="10"/>
      <c r="AE159" s="10"/>
      <c r="AF159" s="10"/>
      <c r="AG159" s="10"/>
      <c r="AH159" s="10"/>
      <c r="AI159" s="10"/>
      <c r="AJ159" s="10"/>
      <c r="AK159" s="10"/>
    </row>
    <row r="160" spans="1:37" ht="409.5" x14ac:dyDescent="0.5">
      <c r="A160" s="12">
        <f>COUNTIF('Projets Phase 1'!AA:AV,Tableau14[[#This Row],[Libellé]])</f>
        <v>2</v>
      </c>
      <c r="B160" s="12">
        <f>COUNTIF('Projets Phase 1'!AA:AA,Tableau14[[#This Row],[Libellé]])</f>
        <v>1</v>
      </c>
      <c r="C160" s="12">
        <f>COUNTIF('Projets Phase 1'!AB:AV,Tableau14[[#This Row],[Libellé]])</f>
        <v>1</v>
      </c>
      <c r="D160" s="12" t="s">
        <v>1380</v>
      </c>
      <c r="E160" s="10" t="s">
        <v>2115</v>
      </c>
      <c r="F160" s="10" t="s">
        <v>2116</v>
      </c>
      <c r="G160" s="10" t="s">
        <v>1476</v>
      </c>
      <c r="H160" s="10" t="s">
        <v>2117</v>
      </c>
      <c r="I160" s="34" t="s">
        <v>2520</v>
      </c>
      <c r="J160" s="34" t="s">
        <v>2520</v>
      </c>
      <c r="K160" s="34"/>
      <c r="L160" s="34"/>
      <c r="M160" s="34"/>
      <c r="N160" s="34"/>
      <c r="O160" s="34"/>
      <c r="P160" s="34"/>
      <c r="Q160" s="34"/>
      <c r="R160" s="34"/>
      <c r="S160" s="10" t="s">
        <v>1617</v>
      </c>
      <c r="T160" s="10"/>
      <c r="U160" s="10"/>
      <c r="V160" s="10"/>
      <c r="W160" s="10"/>
      <c r="X160" s="10"/>
      <c r="Y160" s="10"/>
      <c r="Z160" s="10"/>
      <c r="AA160" s="10" t="s">
        <v>197</v>
      </c>
      <c r="AB160" s="10" t="s">
        <v>199</v>
      </c>
      <c r="AC160" s="13"/>
      <c r="AD160" s="10"/>
      <c r="AE160" s="10"/>
      <c r="AF160" s="10"/>
      <c r="AG160" s="10"/>
      <c r="AH160" s="10"/>
      <c r="AI160" s="10"/>
      <c r="AJ160" s="10"/>
      <c r="AK160" s="10"/>
    </row>
    <row r="161" spans="1:37" ht="45" x14ac:dyDescent="0.5">
      <c r="A161" s="12">
        <f>COUNTIF('Projets Phase 1'!AA:AV,Tableau14[[#This Row],[Libellé]])</f>
        <v>1</v>
      </c>
      <c r="B161" s="12">
        <f>COUNTIF('Projets Phase 1'!AA:AA,Tableau14[[#This Row],[Libellé]])</f>
        <v>0</v>
      </c>
      <c r="C161" s="12">
        <f>COUNTIF('Projets Phase 1'!AB:AV,Tableau14[[#This Row],[Libellé]])</f>
        <v>1</v>
      </c>
      <c r="D161" s="12" t="s">
        <v>1380</v>
      </c>
      <c r="E161" s="10" t="s">
        <v>2118</v>
      </c>
      <c r="F161" s="10" t="s">
        <v>2119</v>
      </c>
      <c r="G161" s="10" t="s">
        <v>2120</v>
      </c>
      <c r="H161" s="10" t="s">
        <v>2121</v>
      </c>
      <c r="I161" s="34" t="s">
        <v>1400</v>
      </c>
      <c r="J161" s="34" t="s">
        <v>1400</v>
      </c>
      <c r="K161" s="34"/>
      <c r="L161" s="34"/>
      <c r="M161" s="34"/>
      <c r="N161" s="34"/>
      <c r="O161" s="34"/>
      <c r="P161" s="34"/>
      <c r="Q161" s="34"/>
      <c r="R161" s="34"/>
      <c r="S161" s="10" t="s">
        <v>1466</v>
      </c>
      <c r="T161" s="10" t="s">
        <v>1433</v>
      </c>
      <c r="U161" s="10"/>
      <c r="V161" s="10"/>
      <c r="W161" s="10"/>
      <c r="X161" s="10"/>
      <c r="Y161" s="10"/>
      <c r="Z161" s="10"/>
      <c r="AA161" s="10" t="s">
        <v>141</v>
      </c>
      <c r="AB161" s="10" t="s">
        <v>351</v>
      </c>
      <c r="AC161" s="13"/>
      <c r="AD161" s="10"/>
      <c r="AE161" s="10"/>
      <c r="AF161" s="10"/>
      <c r="AG161" s="10"/>
      <c r="AH161" s="10"/>
      <c r="AI161" s="10"/>
      <c r="AJ161" s="10"/>
      <c r="AK161" s="10"/>
    </row>
    <row r="162" spans="1:37" ht="315" x14ac:dyDescent="0.5">
      <c r="A162" s="12">
        <f>COUNTIF('Projets Phase 1'!AA:AV,Tableau14[[#This Row],[Libellé]])</f>
        <v>2</v>
      </c>
      <c r="B162" s="12">
        <f>COUNTIF('Projets Phase 1'!AA:AA,Tableau14[[#This Row],[Libellé]])</f>
        <v>0</v>
      </c>
      <c r="C162" s="12">
        <f>COUNTIF('Projets Phase 1'!AB:AV,Tableau14[[#This Row],[Libellé]])</f>
        <v>2</v>
      </c>
      <c r="D162" s="12" t="s">
        <v>1380</v>
      </c>
      <c r="E162" s="10" t="s">
        <v>2122</v>
      </c>
      <c r="F162" s="10" t="s">
        <v>2123</v>
      </c>
      <c r="G162" s="10" t="s">
        <v>2124</v>
      </c>
      <c r="H162" s="10" t="s">
        <v>2125</v>
      </c>
      <c r="I162" s="34" t="s">
        <v>2532</v>
      </c>
      <c r="J162" s="34" t="s">
        <v>2532</v>
      </c>
      <c r="K162" s="34"/>
      <c r="L162" s="34"/>
      <c r="M162" s="34"/>
      <c r="N162" s="34"/>
      <c r="O162" s="34"/>
      <c r="P162" s="34"/>
      <c r="Q162" s="34"/>
      <c r="R162" s="34"/>
      <c r="S162" s="10" t="s">
        <v>1504</v>
      </c>
      <c r="T162" s="10" t="s">
        <v>1393</v>
      </c>
      <c r="U162" s="10"/>
      <c r="V162" s="10"/>
      <c r="W162" s="10"/>
      <c r="X162" s="10"/>
      <c r="Y162" s="10"/>
      <c r="Z162" s="10"/>
      <c r="AA162" s="10" t="s">
        <v>141</v>
      </c>
      <c r="AB162" s="10" t="s">
        <v>508</v>
      </c>
      <c r="AC162" s="13"/>
      <c r="AD162" s="10"/>
      <c r="AE162" s="10"/>
      <c r="AF162" s="10"/>
      <c r="AG162" s="10"/>
      <c r="AH162" s="10"/>
      <c r="AI162" s="10"/>
      <c r="AJ162" s="10"/>
      <c r="AK162" s="10"/>
    </row>
    <row r="163" spans="1:37" ht="375" x14ac:dyDescent="0.5">
      <c r="A163" s="12">
        <f>COUNTIF('Projets Phase 1'!AA:AV,Tableau14[[#This Row],[Libellé]])</f>
        <v>0</v>
      </c>
      <c r="B163" s="12">
        <f>COUNTIF('Projets Phase 1'!AA:AA,Tableau14[[#This Row],[Libellé]])</f>
        <v>0</v>
      </c>
      <c r="C163" s="12">
        <f>COUNTIF('Projets Phase 1'!AB:AV,Tableau14[[#This Row],[Libellé]])</f>
        <v>0</v>
      </c>
      <c r="D163" s="12" t="s">
        <v>1380</v>
      </c>
      <c r="E163" s="10" t="s">
        <v>2126</v>
      </c>
      <c r="F163" s="10" t="s">
        <v>2127</v>
      </c>
      <c r="G163" s="10" t="s">
        <v>2128</v>
      </c>
      <c r="H163" s="10" t="s">
        <v>2129</v>
      </c>
      <c r="I163" s="34" t="s">
        <v>2533</v>
      </c>
      <c r="J163" s="34" t="s">
        <v>2533</v>
      </c>
      <c r="K163" s="34"/>
      <c r="L163" s="34"/>
      <c r="M163" s="34"/>
      <c r="N163" s="34"/>
      <c r="O163" s="34"/>
      <c r="P163" s="34"/>
      <c r="Q163" s="34"/>
      <c r="R163" s="34"/>
      <c r="S163" s="10" t="s">
        <v>1393</v>
      </c>
      <c r="T163" s="10" t="s">
        <v>1401</v>
      </c>
      <c r="U163" s="10"/>
      <c r="V163" s="10"/>
      <c r="W163" s="10"/>
      <c r="X163" s="10"/>
      <c r="Y163" s="10"/>
      <c r="Z163" s="10"/>
      <c r="AA163" s="10" t="s">
        <v>144</v>
      </c>
      <c r="AB163" s="10"/>
      <c r="AC163" s="13"/>
      <c r="AD163" s="10"/>
      <c r="AE163" s="10"/>
      <c r="AF163" s="10"/>
      <c r="AG163" s="10"/>
      <c r="AH163" s="10"/>
      <c r="AI163" s="10"/>
      <c r="AJ163" s="10"/>
      <c r="AK163" s="10"/>
    </row>
    <row r="164" spans="1:37" ht="270" x14ac:dyDescent="0.5">
      <c r="A164" s="12">
        <f>COUNTIF('Projets Phase 1'!AA:AV,Tableau14[[#This Row],[Libellé]])</f>
        <v>1</v>
      </c>
      <c r="B164" s="12">
        <f>COUNTIF('Projets Phase 1'!AA:AA,Tableau14[[#This Row],[Libellé]])</f>
        <v>0</v>
      </c>
      <c r="C164" s="12">
        <f>COUNTIF('Projets Phase 1'!AB:AV,Tableau14[[#This Row],[Libellé]])</f>
        <v>1</v>
      </c>
      <c r="D164" s="12" t="s">
        <v>1380</v>
      </c>
      <c r="E164" s="10" t="s">
        <v>2130</v>
      </c>
      <c r="F164" s="10" t="s">
        <v>2131</v>
      </c>
      <c r="G164" s="10" t="s">
        <v>1476</v>
      </c>
      <c r="H164" s="10" t="s">
        <v>2132</v>
      </c>
      <c r="I164" s="34" t="s">
        <v>2534</v>
      </c>
      <c r="J164" s="34" t="s">
        <v>2534</v>
      </c>
      <c r="K164" s="34"/>
      <c r="L164" s="34"/>
      <c r="M164" s="34"/>
      <c r="N164" s="34"/>
      <c r="O164" s="34"/>
      <c r="P164" s="34"/>
      <c r="Q164" s="34"/>
      <c r="R164" s="34"/>
      <c r="S164" s="10" t="s">
        <v>1401</v>
      </c>
      <c r="T164" s="10"/>
      <c r="U164" s="10"/>
      <c r="V164" s="10"/>
      <c r="W164" s="10"/>
      <c r="X164" s="10"/>
      <c r="Y164" s="10"/>
      <c r="Z164" s="10"/>
      <c r="AA164" s="10" t="s">
        <v>2133</v>
      </c>
      <c r="AB164" s="10"/>
      <c r="AC164" s="13"/>
      <c r="AD164" s="10"/>
      <c r="AE164" s="10"/>
      <c r="AF164" s="10"/>
      <c r="AG164" s="10"/>
      <c r="AH164" s="10"/>
      <c r="AI164" s="10"/>
      <c r="AJ164" s="10"/>
      <c r="AK164" s="10"/>
    </row>
    <row r="165" spans="1:37" ht="390" x14ac:dyDescent="0.5">
      <c r="A165" s="12">
        <f>COUNTIF('Projets Phase 1'!AA:AV,Tableau14[[#This Row],[Libellé]])</f>
        <v>1</v>
      </c>
      <c r="B165" s="12">
        <f>COUNTIF('Projets Phase 1'!AA:AA,Tableau14[[#This Row],[Libellé]])</f>
        <v>0</v>
      </c>
      <c r="C165" s="12">
        <f>COUNTIF('Projets Phase 1'!AB:AV,Tableau14[[#This Row],[Libellé]])</f>
        <v>1</v>
      </c>
      <c r="D165" s="12" t="s">
        <v>1380</v>
      </c>
      <c r="E165" s="10" t="s">
        <v>2134</v>
      </c>
      <c r="F165" s="10" t="s">
        <v>2135</v>
      </c>
      <c r="G165" s="10" t="s">
        <v>2136</v>
      </c>
      <c r="H165" s="10" t="s">
        <v>2137</v>
      </c>
      <c r="I165" s="34" t="s">
        <v>2516</v>
      </c>
      <c r="J165" s="34" t="s">
        <v>2516</v>
      </c>
      <c r="K165" s="34"/>
      <c r="L165" s="34"/>
      <c r="M165" s="34"/>
      <c r="N165" s="34"/>
      <c r="O165" s="34"/>
      <c r="P165" s="34"/>
      <c r="Q165" s="34"/>
      <c r="R165" s="34"/>
      <c r="S165" s="10" t="s">
        <v>1432</v>
      </c>
      <c r="T165" s="10"/>
      <c r="U165" s="10"/>
      <c r="V165" s="10"/>
      <c r="W165" s="10"/>
      <c r="X165" s="10"/>
      <c r="Y165" s="10"/>
      <c r="Z165" s="10"/>
      <c r="AA165" s="10" t="s">
        <v>141</v>
      </c>
      <c r="AB165" s="10" t="s">
        <v>1386</v>
      </c>
      <c r="AC165" s="13" t="s">
        <v>853</v>
      </c>
      <c r="AD165" s="10" t="s">
        <v>771</v>
      </c>
      <c r="AE165" s="10"/>
      <c r="AF165" s="10"/>
      <c r="AG165" s="10"/>
      <c r="AH165" s="10"/>
      <c r="AI165" s="10"/>
      <c r="AJ165" s="10"/>
      <c r="AK165" s="10"/>
    </row>
    <row r="166" spans="1:37" ht="45" x14ac:dyDescent="0.5">
      <c r="A166" s="12">
        <f>COUNTIF('Projets Phase 1'!AA:AV,Tableau14[[#This Row],[Libellé]])</f>
        <v>3</v>
      </c>
      <c r="B166" s="12">
        <f>COUNTIF('Projets Phase 1'!AA:AA,Tableau14[[#This Row],[Libellé]])</f>
        <v>1</v>
      </c>
      <c r="C166" s="12">
        <f>COUNTIF('Projets Phase 1'!AB:AV,Tableau14[[#This Row],[Libellé]])</f>
        <v>2</v>
      </c>
      <c r="D166" s="12" t="s">
        <v>1380</v>
      </c>
      <c r="E166" s="10" t="s">
        <v>2138</v>
      </c>
      <c r="F166" s="10" t="s">
        <v>2139</v>
      </c>
      <c r="G166" s="10" t="s">
        <v>2140</v>
      </c>
      <c r="H166" s="10" t="s">
        <v>2141</v>
      </c>
      <c r="I166" s="34" t="s">
        <v>1400</v>
      </c>
      <c r="J166" s="34" t="s">
        <v>1400</v>
      </c>
      <c r="K166" s="34"/>
      <c r="L166" s="34"/>
      <c r="M166" s="34"/>
      <c r="N166" s="34"/>
      <c r="O166" s="34"/>
      <c r="P166" s="34"/>
      <c r="Q166" s="34"/>
      <c r="R166" s="34"/>
      <c r="S166" s="10" t="s">
        <v>1432</v>
      </c>
      <c r="T166" s="10"/>
      <c r="U166" s="10"/>
      <c r="V166" s="10"/>
      <c r="W166" s="10"/>
      <c r="X166" s="10"/>
      <c r="Y166" s="10"/>
      <c r="Z166" s="10"/>
      <c r="AA166" s="10" t="s">
        <v>141</v>
      </c>
      <c r="AB166" s="10" t="s">
        <v>199</v>
      </c>
      <c r="AC166" s="13" t="s">
        <v>1541</v>
      </c>
      <c r="AD166" s="10"/>
      <c r="AE166" s="10"/>
      <c r="AF166" s="10"/>
      <c r="AG166" s="10"/>
      <c r="AH166" s="10"/>
      <c r="AI166" s="10"/>
      <c r="AJ166" s="10"/>
      <c r="AK166" s="10"/>
    </row>
    <row r="167" spans="1:37" ht="375" x14ac:dyDescent="0.5">
      <c r="A167" s="12">
        <f>COUNTIF('Projets Phase 1'!AA:AV,Tableau14[[#This Row],[Libellé]])</f>
        <v>1</v>
      </c>
      <c r="B167" s="12">
        <f>COUNTIF('Projets Phase 1'!AA:AA,Tableau14[[#This Row],[Libellé]])</f>
        <v>0</v>
      </c>
      <c r="C167" s="12">
        <f>COUNTIF('Projets Phase 1'!AB:AV,Tableau14[[#This Row],[Libellé]])</f>
        <v>1</v>
      </c>
      <c r="D167" s="12" t="s">
        <v>1380</v>
      </c>
      <c r="E167" s="10" t="s">
        <v>2142</v>
      </c>
      <c r="F167" s="10" t="s">
        <v>2143</v>
      </c>
      <c r="G167" s="10" t="s">
        <v>2144</v>
      </c>
      <c r="H167" s="10" t="s">
        <v>2145</v>
      </c>
      <c r="I167" s="34" t="s">
        <v>2518</v>
      </c>
      <c r="J167" s="34" t="s">
        <v>2518</v>
      </c>
      <c r="K167" s="34"/>
      <c r="L167" s="34"/>
      <c r="M167" s="34"/>
      <c r="N167" s="34"/>
      <c r="O167" s="34"/>
      <c r="P167" s="34"/>
      <c r="Q167" s="34"/>
      <c r="R167" s="34"/>
      <c r="S167" s="10" t="s">
        <v>1393</v>
      </c>
      <c r="T167" s="10"/>
      <c r="U167" s="10"/>
      <c r="V167" s="10"/>
      <c r="W167" s="10"/>
      <c r="X167" s="10"/>
      <c r="Y167" s="10"/>
      <c r="Z167" s="10"/>
      <c r="AA167" s="10" t="s">
        <v>248</v>
      </c>
      <c r="AB167" s="10" t="s">
        <v>2146</v>
      </c>
      <c r="AC167" s="13" t="s">
        <v>247</v>
      </c>
      <c r="AD167" s="10"/>
      <c r="AE167" s="10"/>
      <c r="AF167" s="10"/>
      <c r="AG167" s="10"/>
      <c r="AH167" s="10"/>
      <c r="AI167" s="10"/>
      <c r="AJ167" s="10"/>
      <c r="AK167" s="10"/>
    </row>
    <row r="168" spans="1:37" ht="45" x14ac:dyDescent="0.5">
      <c r="A168" s="12">
        <f>COUNTIF('Projets Phase 1'!AA:AV,Tableau14[[#This Row],[Libellé]])</f>
        <v>1</v>
      </c>
      <c r="B168" s="12">
        <f>COUNTIF('Projets Phase 1'!AA:AA,Tableau14[[#This Row],[Libellé]])</f>
        <v>0</v>
      </c>
      <c r="C168" s="12">
        <f>COUNTIF('Projets Phase 1'!AB:AV,Tableau14[[#This Row],[Libellé]])</f>
        <v>1</v>
      </c>
      <c r="D168" s="12" t="s">
        <v>1380</v>
      </c>
      <c r="E168" s="10" t="s">
        <v>2147</v>
      </c>
      <c r="F168" s="10" t="s">
        <v>2148</v>
      </c>
      <c r="G168" s="10" t="s">
        <v>2149</v>
      </c>
      <c r="H168" s="10" t="s">
        <v>2150</v>
      </c>
      <c r="I168" s="34" t="s">
        <v>1400</v>
      </c>
      <c r="J168" s="34" t="s">
        <v>1400</v>
      </c>
      <c r="K168" s="34"/>
      <c r="L168" s="34"/>
      <c r="M168" s="34"/>
      <c r="N168" s="34"/>
      <c r="O168" s="34"/>
      <c r="P168" s="34"/>
      <c r="Q168" s="34"/>
      <c r="R168" s="34"/>
      <c r="S168" s="10" t="s">
        <v>1393</v>
      </c>
      <c r="T168" s="10" t="s">
        <v>1401</v>
      </c>
      <c r="U168" s="10"/>
      <c r="V168" s="10"/>
      <c r="W168" s="10"/>
      <c r="X168" s="10"/>
      <c r="Y168" s="10"/>
      <c r="Z168" s="10"/>
      <c r="AA168" s="10" t="s">
        <v>141</v>
      </c>
      <c r="AB168" s="10" t="s">
        <v>382</v>
      </c>
      <c r="AC168" s="13"/>
      <c r="AD168" s="10"/>
      <c r="AE168" s="10"/>
      <c r="AF168" s="10"/>
      <c r="AG168" s="10"/>
      <c r="AH168" s="10"/>
      <c r="AI168" s="10"/>
      <c r="AJ168" s="10"/>
      <c r="AK168" s="10"/>
    </row>
    <row r="169" spans="1:37" ht="409.5" x14ac:dyDescent="0.5">
      <c r="A169" s="12">
        <f>COUNTIF('Projets Phase 1'!AA:AV,Tableau14[[#This Row],[Libellé]])</f>
        <v>1</v>
      </c>
      <c r="B169" s="12">
        <f>COUNTIF('Projets Phase 1'!AA:AA,Tableau14[[#This Row],[Libellé]])</f>
        <v>1</v>
      </c>
      <c r="C169" s="12">
        <f>COUNTIF('Projets Phase 1'!AB:AV,Tableau14[[#This Row],[Libellé]])</f>
        <v>0</v>
      </c>
      <c r="D169" s="12" t="s">
        <v>1380</v>
      </c>
      <c r="E169" s="10" t="s">
        <v>246</v>
      </c>
      <c r="F169" s="15" t="s">
        <v>2152</v>
      </c>
      <c r="G169" s="10" t="s">
        <v>2153</v>
      </c>
      <c r="H169" s="10" t="s">
        <v>2154</v>
      </c>
      <c r="I169" s="34" t="s">
        <v>2507</v>
      </c>
      <c r="J169" s="34" t="s">
        <v>2507</v>
      </c>
      <c r="K169" s="34"/>
      <c r="L169" s="34"/>
      <c r="M169" s="34"/>
      <c r="N169" s="34"/>
      <c r="O169" s="34"/>
      <c r="P169" s="34"/>
      <c r="Q169" s="34"/>
      <c r="R169" s="34"/>
      <c r="S169" s="10" t="s">
        <v>1400</v>
      </c>
      <c r="T169" s="10"/>
      <c r="U169" s="10"/>
      <c r="V169" s="10"/>
      <c r="W169" s="10"/>
      <c r="X169" s="10"/>
      <c r="Y169" s="10"/>
      <c r="Z169" s="10"/>
      <c r="AA169" s="10" t="s">
        <v>2151</v>
      </c>
      <c r="AB169" s="10"/>
      <c r="AC169" s="13"/>
      <c r="AD169" s="10"/>
      <c r="AE169" s="10"/>
      <c r="AF169" s="10"/>
      <c r="AG169" s="10"/>
      <c r="AH169" s="10"/>
      <c r="AI169" s="10"/>
      <c r="AJ169" s="10"/>
      <c r="AK169" s="10"/>
    </row>
    <row r="170" spans="1:37" ht="45" x14ac:dyDescent="0.5">
      <c r="A170" s="12">
        <f>COUNTIF('Projets Phase 1'!AA:AV,Tableau14[[#This Row],[Libellé]])</f>
        <v>6</v>
      </c>
      <c r="B170" s="12">
        <f>COUNTIF('Projets Phase 1'!AA:AA,Tableau14[[#This Row],[Libellé]])</f>
        <v>1</v>
      </c>
      <c r="C170" s="12">
        <f>COUNTIF('Projets Phase 1'!AB:AV,Tableau14[[#This Row],[Libellé]])</f>
        <v>5</v>
      </c>
      <c r="D170" s="12" t="s">
        <v>1380</v>
      </c>
      <c r="E170" s="10" t="s">
        <v>2155</v>
      </c>
      <c r="F170" s="10" t="s">
        <v>2156</v>
      </c>
      <c r="G170" s="10" t="s">
        <v>2157</v>
      </c>
      <c r="H170" s="10" t="s">
        <v>2158</v>
      </c>
      <c r="I170" s="34" t="s">
        <v>1400</v>
      </c>
      <c r="J170" s="34" t="s">
        <v>1400</v>
      </c>
      <c r="K170" s="34"/>
      <c r="L170" s="34"/>
      <c r="M170" s="34"/>
      <c r="N170" s="34"/>
      <c r="O170" s="34"/>
      <c r="P170" s="34"/>
      <c r="Q170" s="34"/>
      <c r="R170" s="34"/>
      <c r="S170" s="10" t="s">
        <v>1432</v>
      </c>
      <c r="T170" s="10"/>
      <c r="U170" s="10"/>
      <c r="V170" s="10"/>
      <c r="W170" s="10"/>
      <c r="X170" s="10"/>
      <c r="Y170" s="10"/>
      <c r="Z170" s="10"/>
      <c r="AA170" s="10" t="s">
        <v>141</v>
      </c>
      <c r="AB170" s="10" t="s">
        <v>195</v>
      </c>
      <c r="AC170" s="13" t="s">
        <v>633</v>
      </c>
      <c r="AD170" s="10" t="s">
        <v>198</v>
      </c>
      <c r="AE170" s="10" t="s">
        <v>959</v>
      </c>
      <c r="AF170" s="10"/>
      <c r="AG170" s="10"/>
      <c r="AH170" s="10"/>
      <c r="AI170" s="10"/>
      <c r="AJ170" s="10"/>
      <c r="AK170" s="10"/>
    </row>
    <row r="171" spans="1:37" ht="285" x14ac:dyDescent="0.5">
      <c r="A171" s="12">
        <f>COUNTIF('Projets Phase 1'!AA:AV,Tableau14[[#This Row],[Libellé]])</f>
        <v>1</v>
      </c>
      <c r="B171" s="12">
        <f>COUNTIF('Projets Phase 1'!AA:AA,Tableau14[[#This Row],[Libellé]])</f>
        <v>0</v>
      </c>
      <c r="C171" s="12">
        <f>COUNTIF('Projets Phase 1'!AB:AV,Tableau14[[#This Row],[Libellé]])</f>
        <v>1</v>
      </c>
      <c r="D171" s="12" t="s">
        <v>1380</v>
      </c>
      <c r="E171" s="10" t="s">
        <v>2159</v>
      </c>
      <c r="F171" s="15" t="s">
        <v>2160</v>
      </c>
      <c r="G171" s="10" t="s">
        <v>2161</v>
      </c>
      <c r="H171" s="10" t="s">
        <v>2162</v>
      </c>
      <c r="I171" s="34" t="s">
        <v>2535</v>
      </c>
      <c r="J171" s="34" t="s">
        <v>2596</v>
      </c>
      <c r="K171" s="34" t="s">
        <v>2601</v>
      </c>
      <c r="L171" s="34"/>
      <c r="M171" s="34"/>
      <c r="N171" s="34"/>
      <c r="O171" s="34"/>
      <c r="P171" s="34"/>
      <c r="Q171" s="34"/>
      <c r="R171" s="34"/>
      <c r="S171" s="10" t="s">
        <v>1393</v>
      </c>
      <c r="T171" s="10" t="s">
        <v>1401</v>
      </c>
      <c r="U171" s="10"/>
      <c r="V171" s="10"/>
      <c r="W171" s="10"/>
      <c r="X171" s="10"/>
      <c r="Y171" s="10"/>
      <c r="Z171" s="10"/>
      <c r="AA171" s="10" t="s">
        <v>259</v>
      </c>
      <c r="AB171" s="10"/>
      <c r="AC171" s="13"/>
      <c r="AD171" s="10"/>
      <c r="AE171" s="10"/>
      <c r="AF171" s="10"/>
      <c r="AG171" s="10"/>
      <c r="AH171" s="10"/>
      <c r="AI171" s="10"/>
      <c r="AJ171" s="10"/>
      <c r="AK171" s="10"/>
    </row>
    <row r="172" spans="1:37" ht="409.5" x14ac:dyDescent="0.5">
      <c r="A172" s="12">
        <f>COUNTIF('Projets Phase 1'!AA:AV,Tableau14[[#This Row],[Libellé]])</f>
        <v>3</v>
      </c>
      <c r="B172" s="12">
        <f>COUNTIF('Projets Phase 1'!AA:AA,Tableau14[[#This Row],[Libellé]])</f>
        <v>0</v>
      </c>
      <c r="C172" s="12">
        <f>COUNTIF('Projets Phase 1'!AB:AV,Tableau14[[#This Row],[Libellé]])</f>
        <v>3</v>
      </c>
      <c r="D172" s="12" t="s">
        <v>1380</v>
      </c>
      <c r="E172" s="10" t="s">
        <v>2163</v>
      </c>
      <c r="F172" s="10" t="s">
        <v>2164</v>
      </c>
      <c r="G172" s="10" t="s">
        <v>2165</v>
      </c>
      <c r="H172" s="10" t="s">
        <v>2166</v>
      </c>
      <c r="I172" s="34" t="s">
        <v>2536</v>
      </c>
      <c r="J172" s="10" t="s">
        <v>2605</v>
      </c>
      <c r="K172" s="34" t="s">
        <v>2604</v>
      </c>
      <c r="L172" s="34" t="s">
        <v>2589</v>
      </c>
      <c r="M172" s="34"/>
      <c r="N172" s="34"/>
      <c r="O172" s="34"/>
      <c r="P172" s="34"/>
      <c r="Q172" s="34"/>
      <c r="R172" s="34"/>
      <c r="S172" s="10" t="s">
        <v>1504</v>
      </c>
      <c r="T172" s="10" t="s">
        <v>1466</v>
      </c>
      <c r="U172" s="10" t="s">
        <v>1505</v>
      </c>
      <c r="V172" s="10"/>
      <c r="W172" s="10"/>
      <c r="X172" s="10"/>
      <c r="Y172" s="10"/>
      <c r="Z172" s="10"/>
      <c r="AA172" s="10" t="s">
        <v>141</v>
      </c>
      <c r="AB172" s="10" t="s">
        <v>259</v>
      </c>
      <c r="AC172" s="13" t="s">
        <v>508</v>
      </c>
      <c r="AD172" s="10"/>
      <c r="AE172" s="10"/>
      <c r="AF172" s="10"/>
      <c r="AG172" s="10"/>
      <c r="AH172" s="10"/>
      <c r="AI172" s="10"/>
      <c r="AJ172" s="10"/>
      <c r="AK172" s="10"/>
    </row>
    <row r="173" spans="1:37" ht="45" x14ac:dyDescent="0.5">
      <c r="A173" s="12">
        <f>COUNTIF('Projets Phase 1'!AA:AV,Tableau14[[#This Row],[Libellé]])</f>
        <v>1</v>
      </c>
      <c r="B173" s="12">
        <f>COUNTIF('Projets Phase 1'!AA:AA,Tableau14[[#This Row],[Libellé]])</f>
        <v>1</v>
      </c>
      <c r="C173" s="12">
        <f>COUNTIF('Projets Phase 1'!AB:AV,Tableau14[[#This Row],[Libellé]])</f>
        <v>0</v>
      </c>
      <c r="D173" s="12" t="s">
        <v>1380</v>
      </c>
      <c r="E173" s="10" t="s">
        <v>2167</v>
      </c>
      <c r="F173" s="15" t="s">
        <v>2168</v>
      </c>
      <c r="G173" s="10" t="s">
        <v>2169</v>
      </c>
      <c r="H173" s="10" t="s">
        <v>2170</v>
      </c>
      <c r="I173" s="34" t="s">
        <v>1400</v>
      </c>
      <c r="J173" s="34" t="s">
        <v>1400</v>
      </c>
      <c r="K173" s="34"/>
      <c r="L173" s="34"/>
      <c r="M173" s="34"/>
      <c r="N173" s="34"/>
      <c r="O173" s="34"/>
      <c r="P173" s="34"/>
      <c r="Q173" s="34"/>
      <c r="R173" s="34"/>
      <c r="S173" s="10" t="s">
        <v>1393</v>
      </c>
      <c r="T173" s="10"/>
      <c r="U173" s="10"/>
      <c r="V173" s="10"/>
      <c r="W173" s="10"/>
      <c r="X173" s="10"/>
      <c r="Y173" s="10"/>
      <c r="Z173" s="10"/>
      <c r="AA173" s="10" t="s">
        <v>199</v>
      </c>
      <c r="AB173" s="10"/>
      <c r="AC173" s="13"/>
      <c r="AD173" s="10"/>
      <c r="AE173" s="10"/>
      <c r="AF173" s="10"/>
      <c r="AG173" s="10"/>
      <c r="AH173" s="10"/>
      <c r="AI173" s="10"/>
      <c r="AJ173" s="10"/>
      <c r="AK173" s="10"/>
    </row>
    <row r="174" spans="1:37" ht="45" x14ac:dyDescent="0.5">
      <c r="A174" s="12">
        <f>COUNTIF('Projets Phase 1'!AA:AV,Tableau14[[#This Row],[Libellé]])</f>
        <v>1</v>
      </c>
      <c r="B174" s="12">
        <f>COUNTIF('Projets Phase 1'!AA:AA,Tableau14[[#This Row],[Libellé]])</f>
        <v>0</v>
      </c>
      <c r="C174" s="12">
        <f>COUNTIF('Projets Phase 1'!AB:AV,Tableau14[[#This Row],[Libellé]])</f>
        <v>1</v>
      </c>
      <c r="D174" s="12" t="s">
        <v>1380</v>
      </c>
      <c r="E174" s="10" t="s">
        <v>2171</v>
      </c>
      <c r="F174" s="10" t="s">
        <v>2172</v>
      </c>
      <c r="G174" s="10" t="s">
        <v>2173</v>
      </c>
      <c r="H174" s="10" t="s">
        <v>2174</v>
      </c>
      <c r="I174" s="34" t="s">
        <v>1400</v>
      </c>
      <c r="J174" s="34" t="s">
        <v>1400</v>
      </c>
      <c r="K174" s="34"/>
      <c r="L174" s="34"/>
      <c r="M174" s="34"/>
      <c r="N174" s="34"/>
      <c r="O174" s="34"/>
      <c r="P174" s="34"/>
      <c r="Q174" s="34"/>
      <c r="R174" s="34"/>
      <c r="S174" s="10" t="s">
        <v>1385</v>
      </c>
      <c r="T174" s="10" t="s">
        <v>1433</v>
      </c>
      <c r="U174" s="10"/>
      <c r="V174" s="10"/>
      <c r="W174" s="10"/>
      <c r="X174" s="10"/>
      <c r="Y174" s="10"/>
      <c r="Z174" s="10"/>
      <c r="AA174" s="10" t="s">
        <v>146</v>
      </c>
      <c r="AB174" s="10"/>
      <c r="AC174" s="13"/>
      <c r="AD174" s="10"/>
      <c r="AE174" s="10"/>
      <c r="AF174" s="10"/>
      <c r="AG174" s="10"/>
      <c r="AH174" s="10"/>
      <c r="AI174" s="10"/>
      <c r="AJ174" s="10"/>
      <c r="AK174" s="10"/>
    </row>
    <row r="175" spans="1:37" ht="330" x14ac:dyDescent="0.5">
      <c r="A175" s="12">
        <f>COUNTIF('Projets Phase 1'!AA:AV,Tableau14[[#This Row],[Libellé]])</f>
        <v>1</v>
      </c>
      <c r="B175" s="12">
        <f>COUNTIF('Projets Phase 1'!AA:AA,Tableau14[[#This Row],[Libellé]])</f>
        <v>0</v>
      </c>
      <c r="C175" s="12">
        <f>COUNTIF('Projets Phase 1'!AB:AV,Tableau14[[#This Row],[Libellé]])</f>
        <v>1</v>
      </c>
      <c r="D175" s="12" t="s">
        <v>1380</v>
      </c>
      <c r="E175" s="10" t="s">
        <v>2175</v>
      </c>
      <c r="F175" s="10" t="s">
        <v>2176</v>
      </c>
      <c r="G175" s="10" t="s">
        <v>2177</v>
      </c>
      <c r="H175" s="10" t="s">
        <v>2178</v>
      </c>
      <c r="I175" s="34" t="s">
        <v>2537</v>
      </c>
      <c r="J175" s="34" t="s">
        <v>2386</v>
      </c>
      <c r="K175" s="34" t="s">
        <v>2596</v>
      </c>
      <c r="L175" s="34" t="s">
        <v>2393</v>
      </c>
      <c r="M175" s="34"/>
      <c r="N175" s="34"/>
      <c r="O175" s="34"/>
      <c r="P175" s="34"/>
      <c r="Q175" s="34"/>
      <c r="R175" s="34"/>
      <c r="S175" s="10" t="s">
        <v>1400</v>
      </c>
      <c r="T175" s="10"/>
      <c r="U175" s="10"/>
      <c r="V175" s="10"/>
      <c r="W175" s="10"/>
      <c r="X175" s="10"/>
      <c r="Y175" s="10"/>
      <c r="Z175" s="10"/>
      <c r="AA175" s="10" t="s">
        <v>141</v>
      </c>
      <c r="AB175" s="10" t="s">
        <v>1984</v>
      </c>
      <c r="AC175" s="13" t="s">
        <v>2179</v>
      </c>
      <c r="AD175" s="10" t="s">
        <v>2180</v>
      </c>
      <c r="AE175" s="10"/>
      <c r="AF175" s="10"/>
      <c r="AG175" s="10"/>
      <c r="AH175" s="10"/>
      <c r="AI175" s="10"/>
      <c r="AJ175" s="10"/>
      <c r="AK175" s="10"/>
    </row>
    <row r="176" spans="1:37" ht="375" x14ac:dyDescent="0.5">
      <c r="A176" s="12">
        <f>COUNTIF('Projets Phase 1'!AA:AV,Tableau14[[#This Row],[Libellé]])</f>
        <v>3</v>
      </c>
      <c r="B176" s="12">
        <f>COUNTIF('Projets Phase 1'!AA:AA,Tableau14[[#This Row],[Libellé]])</f>
        <v>2</v>
      </c>
      <c r="C176" s="12">
        <f>COUNTIF('Projets Phase 1'!AB:AV,Tableau14[[#This Row],[Libellé]])</f>
        <v>1</v>
      </c>
      <c r="D176" s="12" t="s">
        <v>1380</v>
      </c>
      <c r="E176" s="10" t="s">
        <v>426</v>
      </c>
      <c r="F176" s="10" t="s">
        <v>2181</v>
      </c>
      <c r="G176" s="10" t="s">
        <v>2182</v>
      </c>
      <c r="H176" s="10" t="s">
        <v>2183</v>
      </c>
      <c r="I176" s="34" t="s">
        <v>2518</v>
      </c>
      <c r="J176" s="34" t="s">
        <v>2518</v>
      </c>
      <c r="K176" s="34"/>
      <c r="L176" s="34"/>
      <c r="M176" s="34"/>
      <c r="N176" s="34"/>
      <c r="O176" s="34"/>
      <c r="P176" s="34"/>
      <c r="Q176" s="34"/>
      <c r="R176" s="34"/>
      <c r="S176" s="10" t="s">
        <v>1393</v>
      </c>
      <c r="T176" s="10" t="s">
        <v>1401</v>
      </c>
      <c r="U176" s="10"/>
      <c r="V176" s="10"/>
      <c r="W176" s="10"/>
      <c r="X176" s="10"/>
      <c r="Y176" s="10"/>
      <c r="Z176" s="10"/>
      <c r="AA176" s="10" t="s">
        <v>439</v>
      </c>
      <c r="AB176" s="10"/>
      <c r="AC176" s="13"/>
      <c r="AD176" s="10"/>
      <c r="AE176" s="10"/>
      <c r="AF176" s="10"/>
      <c r="AG176" s="10"/>
      <c r="AH176" s="10"/>
      <c r="AI176" s="10"/>
      <c r="AJ176" s="10"/>
      <c r="AK176" s="10"/>
    </row>
    <row r="177" spans="1:37" ht="390" x14ac:dyDescent="0.5">
      <c r="A177" s="12">
        <f>COUNTIF('Projets Phase 1'!AA:AV,Tableau14[[#This Row],[Libellé]])</f>
        <v>3</v>
      </c>
      <c r="B177" s="12">
        <f>COUNTIF('Projets Phase 1'!AA:AA,Tableau14[[#This Row],[Libellé]])</f>
        <v>2</v>
      </c>
      <c r="C177" s="12">
        <f>COUNTIF('Projets Phase 1'!AB:AV,Tableau14[[#This Row],[Libellé]])</f>
        <v>1</v>
      </c>
      <c r="D177" s="12" t="s">
        <v>1380</v>
      </c>
      <c r="E177" s="10" t="s">
        <v>2184</v>
      </c>
      <c r="F177" s="10" t="s">
        <v>2185</v>
      </c>
      <c r="G177" s="10" t="s">
        <v>1476</v>
      </c>
      <c r="H177" s="10" t="s">
        <v>2186</v>
      </c>
      <c r="I177" s="34" t="s">
        <v>2538</v>
      </c>
      <c r="J177" s="10" t="s">
        <v>2588</v>
      </c>
      <c r="K177" s="34" t="s">
        <v>2595</v>
      </c>
      <c r="L177" s="34"/>
      <c r="M177" s="34"/>
      <c r="N177" s="34"/>
      <c r="O177" s="34"/>
      <c r="P177" s="34"/>
      <c r="Q177" s="34"/>
      <c r="R177" s="34"/>
      <c r="S177" s="10" t="s">
        <v>1385</v>
      </c>
      <c r="T177" s="10" t="s">
        <v>1432</v>
      </c>
      <c r="U177" s="10"/>
      <c r="V177" s="10"/>
      <c r="W177" s="10"/>
      <c r="X177" s="10"/>
      <c r="Y177" s="10"/>
      <c r="Z177" s="10"/>
      <c r="AA177" s="10" t="s">
        <v>425</v>
      </c>
      <c r="AB177" s="10" t="s">
        <v>2187</v>
      </c>
      <c r="AC177" s="13"/>
      <c r="AD177" s="10"/>
      <c r="AE177" s="10"/>
      <c r="AF177" s="10"/>
      <c r="AG177" s="10"/>
      <c r="AH177" s="10"/>
      <c r="AI177" s="10"/>
      <c r="AJ177" s="10"/>
      <c r="AK177" s="10"/>
    </row>
    <row r="178" spans="1:37" ht="409.5" x14ac:dyDescent="0.5">
      <c r="A178" s="12">
        <f>COUNTIF('Projets Phase 1'!AA:AV,Tableau14[[#This Row],[Libellé]])</f>
        <v>2</v>
      </c>
      <c r="B178" s="12">
        <f>COUNTIF('Projets Phase 1'!AA:AA,Tableau14[[#This Row],[Libellé]])</f>
        <v>1</v>
      </c>
      <c r="C178" s="12">
        <f>COUNTIF('Projets Phase 1'!AB:AV,Tableau14[[#This Row],[Libellé]])</f>
        <v>1</v>
      </c>
      <c r="D178" s="12" t="s">
        <v>1380</v>
      </c>
      <c r="E178" s="10" t="s">
        <v>2188</v>
      </c>
      <c r="F178" s="10" t="s">
        <v>2189</v>
      </c>
      <c r="G178" s="10" t="s">
        <v>2190</v>
      </c>
      <c r="H178" s="10" t="s">
        <v>2191</v>
      </c>
      <c r="I178" s="34" t="s">
        <v>2528</v>
      </c>
      <c r="J178" s="10" t="s">
        <v>2589</v>
      </c>
      <c r="K178" s="34" t="s">
        <v>2393</v>
      </c>
      <c r="L178" s="34"/>
      <c r="M178" s="34"/>
      <c r="N178" s="34"/>
      <c r="O178" s="34"/>
      <c r="P178" s="34"/>
      <c r="Q178" s="34"/>
      <c r="R178" s="34"/>
      <c r="S178" s="10" t="s">
        <v>1393</v>
      </c>
      <c r="T178" s="10"/>
      <c r="U178" s="10"/>
      <c r="V178" s="10"/>
      <c r="W178" s="10"/>
      <c r="X178" s="10"/>
      <c r="Y178" s="10"/>
      <c r="Z178" s="10"/>
      <c r="AA178" s="10" t="s">
        <v>141</v>
      </c>
      <c r="AB178" s="10" t="s">
        <v>1798</v>
      </c>
      <c r="AC178" s="13" t="s">
        <v>382</v>
      </c>
      <c r="AD178" s="10"/>
      <c r="AE178" s="10"/>
      <c r="AF178" s="10"/>
      <c r="AG178" s="10"/>
      <c r="AH178" s="10"/>
      <c r="AI178" s="10"/>
      <c r="AJ178" s="10"/>
      <c r="AK178" s="10"/>
    </row>
    <row r="179" spans="1:37" ht="45" x14ac:dyDescent="0.5">
      <c r="A179" s="12">
        <f>COUNTIF('Projets Phase 1'!AA:AV,Tableau14[[#This Row],[Libellé]])</f>
        <v>1</v>
      </c>
      <c r="B179" s="12">
        <f>COUNTIF('Projets Phase 1'!AA:AA,Tableau14[[#This Row],[Libellé]])</f>
        <v>0</v>
      </c>
      <c r="C179" s="12">
        <f>COUNTIF('Projets Phase 1'!AB:AV,Tableau14[[#This Row],[Libellé]])</f>
        <v>1</v>
      </c>
      <c r="D179" s="12" t="s">
        <v>1380</v>
      </c>
      <c r="E179" s="10" t="s">
        <v>2192</v>
      </c>
      <c r="F179" s="10" t="s">
        <v>2193</v>
      </c>
      <c r="G179" s="10" t="s">
        <v>2194</v>
      </c>
      <c r="H179" s="10" t="s">
        <v>2195</v>
      </c>
      <c r="I179" s="34" t="s">
        <v>1400</v>
      </c>
      <c r="J179" s="34" t="s">
        <v>1400</v>
      </c>
      <c r="K179" s="34"/>
      <c r="L179" s="34"/>
      <c r="M179" s="34"/>
      <c r="N179" s="34"/>
      <c r="O179" s="34"/>
      <c r="P179" s="34"/>
      <c r="Q179" s="34"/>
      <c r="R179" s="34"/>
      <c r="S179" s="10" t="s">
        <v>1393</v>
      </c>
      <c r="T179" s="10"/>
      <c r="U179" s="10"/>
      <c r="V179" s="10"/>
      <c r="W179" s="10"/>
      <c r="X179" s="10"/>
      <c r="Y179" s="10"/>
      <c r="Z179" s="10"/>
      <c r="AA179" s="10" t="s">
        <v>1661</v>
      </c>
      <c r="AB179" s="10"/>
      <c r="AC179" s="13"/>
      <c r="AD179" s="10"/>
      <c r="AE179" s="10"/>
      <c r="AF179" s="10"/>
      <c r="AG179" s="10"/>
      <c r="AH179" s="10"/>
      <c r="AI179" s="10"/>
      <c r="AJ179" s="10"/>
      <c r="AK179" s="10"/>
    </row>
    <row r="180" spans="1:37" ht="45" x14ac:dyDescent="0.5">
      <c r="A180" s="12">
        <f>COUNTIF('Projets Phase 1'!AA:AV,Tableau14[[#This Row],[Libellé]])</f>
        <v>1</v>
      </c>
      <c r="B180" s="12">
        <f>COUNTIF('Projets Phase 1'!AA:AA,Tableau14[[#This Row],[Libellé]])</f>
        <v>0</v>
      </c>
      <c r="C180" s="12">
        <f>COUNTIF('Projets Phase 1'!AB:AV,Tableau14[[#This Row],[Libellé]])</f>
        <v>1</v>
      </c>
      <c r="D180" s="12" t="s">
        <v>1380</v>
      </c>
      <c r="E180" s="10" t="s">
        <v>2196</v>
      </c>
      <c r="F180" s="10" t="s">
        <v>2197</v>
      </c>
      <c r="G180" s="10" t="s">
        <v>1476</v>
      </c>
      <c r="H180" s="10" t="s">
        <v>1400</v>
      </c>
      <c r="I180" s="34" t="s">
        <v>1400</v>
      </c>
      <c r="J180" s="34" t="s">
        <v>1400</v>
      </c>
      <c r="K180" s="34"/>
      <c r="L180" s="34"/>
      <c r="M180" s="34"/>
      <c r="N180" s="34"/>
      <c r="O180" s="34"/>
      <c r="P180" s="34"/>
      <c r="Q180" s="34"/>
      <c r="R180" s="34"/>
      <c r="S180" s="10" t="s">
        <v>1400</v>
      </c>
      <c r="T180" s="10"/>
      <c r="U180" s="10"/>
      <c r="V180" s="10"/>
      <c r="W180" s="10"/>
      <c r="X180" s="10"/>
      <c r="Y180" s="10"/>
      <c r="Z180" s="10"/>
      <c r="AA180" s="10" t="s">
        <v>199</v>
      </c>
      <c r="AB180" s="10"/>
      <c r="AC180" s="13"/>
      <c r="AD180" s="10"/>
      <c r="AE180" s="10"/>
      <c r="AF180" s="10"/>
      <c r="AG180" s="10"/>
      <c r="AH180" s="10"/>
      <c r="AI180" s="10"/>
      <c r="AJ180" s="10"/>
      <c r="AK180" s="10"/>
    </row>
    <row r="181" spans="1:37" ht="45" x14ac:dyDescent="0.5">
      <c r="A181" s="12">
        <f>COUNTIF('Projets Phase 1'!AA:AV,Tableau14[[#This Row],[Libellé]])</f>
        <v>3</v>
      </c>
      <c r="B181" s="12">
        <f>COUNTIF('Projets Phase 1'!AA:AA,Tableau14[[#This Row],[Libellé]])</f>
        <v>1</v>
      </c>
      <c r="C181" s="12">
        <f>COUNTIF('Projets Phase 1'!AB:AV,Tableau14[[#This Row],[Libellé]])</f>
        <v>2</v>
      </c>
      <c r="D181" s="12" t="s">
        <v>1380</v>
      </c>
      <c r="E181" s="10" t="s">
        <v>2198</v>
      </c>
      <c r="F181" s="10" t="s">
        <v>2199</v>
      </c>
      <c r="G181" s="10" t="s">
        <v>2200</v>
      </c>
      <c r="H181" s="10" t="s">
        <v>2201</v>
      </c>
      <c r="I181" s="34" t="s">
        <v>1400</v>
      </c>
      <c r="J181" s="34" t="s">
        <v>1400</v>
      </c>
      <c r="K181" s="34"/>
      <c r="L181" s="34"/>
      <c r="M181" s="34"/>
      <c r="N181" s="34"/>
      <c r="O181" s="34"/>
      <c r="P181" s="34"/>
      <c r="Q181" s="34"/>
      <c r="R181" s="34"/>
      <c r="S181" s="10" t="s">
        <v>1385</v>
      </c>
      <c r="T181" s="10"/>
      <c r="U181" s="10"/>
      <c r="V181" s="10"/>
      <c r="W181" s="10"/>
      <c r="X181" s="10"/>
      <c r="Y181" s="10"/>
      <c r="Z181" s="10"/>
      <c r="AA181" s="10" t="s">
        <v>141</v>
      </c>
      <c r="AB181" s="10" t="s">
        <v>2202</v>
      </c>
      <c r="AC181" s="13" t="s">
        <v>572</v>
      </c>
      <c r="AD181" s="10" t="s">
        <v>377</v>
      </c>
      <c r="AE181" s="10" t="s">
        <v>2203</v>
      </c>
      <c r="AF181" s="10" t="s">
        <v>1467</v>
      </c>
      <c r="AG181" s="10" t="s">
        <v>2204</v>
      </c>
      <c r="AH181" s="10"/>
      <c r="AI181" s="10"/>
      <c r="AJ181" s="10"/>
      <c r="AK181" s="10"/>
    </row>
    <row r="182" spans="1:37" ht="45" x14ac:dyDescent="0.5">
      <c r="A182" s="12">
        <f>COUNTIF('Projets Phase 1'!AA:AV,Tableau14[[#This Row],[Libellé]])</f>
        <v>1</v>
      </c>
      <c r="B182" s="12">
        <f>COUNTIF('Projets Phase 1'!AA:AA,Tableau14[[#This Row],[Libellé]])</f>
        <v>0</v>
      </c>
      <c r="C182" s="12">
        <f>COUNTIF('Projets Phase 1'!AB:AV,Tableau14[[#This Row],[Libellé]])</f>
        <v>1</v>
      </c>
      <c r="D182" s="12" t="s">
        <v>1380</v>
      </c>
      <c r="E182" s="10" t="s">
        <v>2205</v>
      </c>
      <c r="F182" s="15" t="s">
        <v>2206</v>
      </c>
      <c r="G182" s="10" t="s">
        <v>2207</v>
      </c>
      <c r="H182" s="10" t="s">
        <v>2208</v>
      </c>
      <c r="I182" s="34" t="s">
        <v>1400</v>
      </c>
      <c r="J182" s="34" t="s">
        <v>1400</v>
      </c>
      <c r="K182" s="34"/>
      <c r="L182" s="34"/>
      <c r="M182" s="34"/>
      <c r="N182" s="34"/>
      <c r="O182" s="34"/>
      <c r="P182" s="34"/>
      <c r="Q182" s="34"/>
      <c r="R182" s="34"/>
      <c r="S182" s="10" t="s">
        <v>1385</v>
      </c>
      <c r="T182" s="10"/>
      <c r="U182" s="10"/>
      <c r="V182" s="10"/>
      <c r="W182" s="10"/>
      <c r="X182" s="10"/>
      <c r="Y182" s="10"/>
      <c r="Z182" s="10"/>
      <c r="AA182" s="10" t="s">
        <v>1893</v>
      </c>
      <c r="AB182" s="10" t="s">
        <v>2209</v>
      </c>
      <c r="AC182" s="13"/>
      <c r="AD182" s="10"/>
      <c r="AE182" s="10"/>
      <c r="AF182" s="10"/>
      <c r="AG182" s="10"/>
      <c r="AH182" s="10"/>
      <c r="AI182" s="10"/>
      <c r="AJ182" s="10"/>
      <c r="AK182" s="10"/>
    </row>
    <row r="183" spans="1:37" ht="409.5" x14ac:dyDescent="0.5">
      <c r="A183" s="12">
        <f>COUNTIF('Projets Phase 1'!AA:AV,Tableau14[[#This Row],[Libellé]])</f>
        <v>2</v>
      </c>
      <c r="B183" s="12">
        <f>COUNTIF('Projets Phase 1'!AA:AA,Tableau14[[#This Row],[Libellé]])</f>
        <v>2</v>
      </c>
      <c r="C183" s="12">
        <f>COUNTIF('Projets Phase 1'!AB:AV,Tableau14[[#This Row],[Libellé]])</f>
        <v>0</v>
      </c>
      <c r="D183" s="12" t="s">
        <v>1380</v>
      </c>
      <c r="E183" s="10" t="s">
        <v>331</v>
      </c>
      <c r="F183" s="10" t="s">
        <v>2210</v>
      </c>
      <c r="G183" s="10" t="s">
        <v>2211</v>
      </c>
      <c r="H183" s="10" t="s">
        <v>2212</v>
      </c>
      <c r="I183" s="34" t="s">
        <v>2539</v>
      </c>
      <c r="J183" s="34" t="s">
        <v>2603</v>
      </c>
      <c r="K183" s="34" t="s">
        <v>2588</v>
      </c>
      <c r="L183" s="34" t="s">
        <v>2594</v>
      </c>
      <c r="M183" s="34"/>
      <c r="N183" s="34"/>
      <c r="O183" s="34"/>
      <c r="P183" s="34"/>
      <c r="Q183" s="34"/>
      <c r="R183" s="34"/>
      <c r="S183" s="10" t="s">
        <v>1504</v>
      </c>
      <c r="T183" s="10" t="s">
        <v>1466</v>
      </c>
      <c r="U183" s="10" t="s">
        <v>1385</v>
      </c>
      <c r="V183" s="10"/>
      <c r="W183" s="10"/>
      <c r="X183" s="10"/>
      <c r="Y183" s="10"/>
      <c r="Z183" s="10"/>
      <c r="AA183" s="10" t="s">
        <v>141</v>
      </c>
      <c r="AB183" s="10" t="s">
        <v>200</v>
      </c>
      <c r="AC183" s="13" t="s">
        <v>633</v>
      </c>
      <c r="AD183" s="10" t="s">
        <v>195</v>
      </c>
      <c r="AE183" s="10"/>
      <c r="AF183" s="10"/>
      <c r="AG183" s="10"/>
      <c r="AH183" s="10"/>
      <c r="AI183" s="10"/>
      <c r="AJ183" s="10"/>
      <c r="AK183" s="10"/>
    </row>
    <row r="184" spans="1:37" ht="409.5" x14ac:dyDescent="0.5">
      <c r="A184" s="12">
        <f>COUNTIF('Projets Phase 1'!AA:AV,Tableau14[[#This Row],[Libellé]])</f>
        <v>2</v>
      </c>
      <c r="B184" s="12">
        <f>COUNTIF('Projets Phase 1'!AA:AA,Tableau14[[#This Row],[Libellé]])</f>
        <v>0</v>
      </c>
      <c r="C184" s="12">
        <f>COUNTIF('Projets Phase 1'!AB:AV,Tableau14[[#This Row],[Libellé]])</f>
        <v>2</v>
      </c>
      <c r="D184" s="12" t="s">
        <v>1380</v>
      </c>
      <c r="E184" s="10" t="s">
        <v>2213</v>
      </c>
      <c r="F184" s="10" t="s">
        <v>2214</v>
      </c>
      <c r="G184" s="10" t="s">
        <v>2215</v>
      </c>
      <c r="H184" s="10" t="s">
        <v>2216</v>
      </c>
      <c r="I184" s="34" t="s">
        <v>2540</v>
      </c>
      <c r="J184" s="34" t="s">
        <v>2540</v>
      </c>
      <c r="K184" s="34"/>
      <c r="L184" s="34"/>
      <c r="M184" s="34"/>
      <c r="N184" s="34"/>
      <c r="O184" s="34"/>
      <c r="P184" s="34"/>
      <c r="Q184" s="34"/>
      <c r="R184" s="34"/>
      <c r="S184" s="10" t="s">
        <v>1504</v>
      </c>
      <c r="T184" s="10" t="s">
        <v>1466</v>
      </c>
      <c r="U184" s="10"/>
      <c r="V184" s="10"/>
      <c r="W184" s="10"/>
      <c r="X184" s="10"/>
      <c r="Y184" s="10"/>
      <c r="Z184" s="10"/>
      <c r="AA184" s="10" t="s">
        <v>141</v>
      </c>
      <c r="AB184" s="10" t="s">
        <v>2217</v>
      </c>
      <c r="AC184" s="13"/>
      <c r="AD184" s="10"/>
      <c r="AE184" s="10"/>
      <c r="AF184" s="10"/>
      <c r="AG184" s="10"/>
      <c r="AH184" s="10"/>
      <c r="AI184" s="10"/>
      <c r="AJ184" s="10"/>
      <c r="AK184" s="10"/>
    </row>
    <row r="185" spans="1:37" ht="45" x14ac:dyDescent="0.5">
      <c r="A185" s="12">
        <f>COUNTIF('Projets Phase 1'!AA:AV,Tableau14[[#This Row],[Libellé]])</f>
        <v>2</v>
      </c>
      <c r="B185" s="12">
        <f>COUNTIF('Projets Phase 1'!AA:AA,Tableau14[[#This Row],[Libellé]])</f>
        <v>1</v>
      </c>
      <c r="C185" s="12">
        <f>COUNTIF('Projets Phase 1'!AB:AV,Tableau14[[#This Row],[Libellé]])</f>
        <v>1</v>
      </c>
      <c r="D185" s="12" t="s">
        <v>1380</v>
      </c>
      <c r="E185" s="10" t="s">
        <v>2218</v>
      </c>
      <c r="F185" s="10" t="s">
        <v>2219</v>
      </c>
      <c r="G185" s="10" t="s">
        <v>2220</v>
      </c>
      <c r="H185" s="10" t="s">
        <v>2221</v>
      </c>
      <c r="I185" s="34" t="s">
        <v>1400</v>
      </c>
      <c r="J185" s="34" t="s">
        <v>1400</v>
      </c>
      <c r="K185" s="34"/>
      <c r="L185" s="34"/>
      <c r="M185" s="34"/>
      <c r="N185" s="34"/>
      <c r="O185" s="34"/>
      <c r="P185" s="34"/>
      <c r="Q185" s="34"/>
      <c r="R185" s="34"/>
      <c r="S185" s="10" t="s">
        <v>1385</v>
      </c>
      <c r="T185" s="10"/>
      <c r="U185" s="10"/>
      <c r="V185" s="10"/>
      <c r="W185" s="10"/>
      <c r="X185" s="10"/>
      <c r="Y185" s="10"/>
      <c r="Z185" s="10"/>
      <c r="AA185" s="10" t="s">
        <v>141</v>
      </c>
      <c r="AB185" s="10" t="s">
        <v>2222</v>
      </c>
      <c r="AC185" s="13"/>
      <c r="AD185" s="10"/>
      <c r="AE185" s="10"/>
      <c r="AF185" s="10"/>
      <c r="AG185" s="10"/>
      <c r="AH185" s="10"/>
      <c r="AI185" s="10"/>
      <c r="AJ185" s="10"/>
      <c r="AK185" s="10"/>
    </row>
    <row r="186" spans="1:37" ht="255" x14ac:dyDescent="0.5">
      <c r="A186" s="12">
        <f>COUNTIF('Projets Phase 1'!AA:AV,Tableau14[[#This Row],[Libellé]])</f>
        <v>2</v>
      </c>
      <c r="B186" s="12">
        <f>COUNTIF('Projets Phase 1'!AA:AA,Tableau14[[#This Row],[Libellé]])</f>
        <v>0</v>
      </c>
      <c r="C186" s="12">
        <f>COUNTIF('Projets Phase 1'!AB:AV,Tableau14[[#This Row],[Libellé]])</f>
        <v>2</v>
      </c>
      <c r="D186" s="12" t="s">
        <v>1380</v>
      </c>
      <c r="E186" s="10" t="s">
        <v>2223</v>
      </c>
      <c r="F186" s="10" t="s">
        <v>2224</v>
      </c>
      <c r="G186" s="10" t="s">
        <v>2225</v>
      </c>
      <c r="H186" s="10" t="s">
        <v>2226</v>
      </c>
      <c r="I186" s="34" t="s">
        <v>2522</v>
      </c>
      <c r="J186" s="34" t="s">
        <v>2522</v>
      </c>
      <c r="K186" s="34"/>
      <c r="L186" s="34"/>
      <c r="M186" s="34"/>
      <c r="N186" s="34"/>
      <c r="O186" s="34"/>
      <c r="P186" s="34"/>
      <c r="Q186" s="34"/>
      <c r="R186" s="34"/>
      <c r="S186" s="10" t="s">
        <v>1504</v>
      </c>
      <c r="T186" s="10" t="s">
        <v>1505</v>
      </c>
      <c r="U186" s="10"/>
      <c r="V186" s="10"/>
      <c r="W186" s="10"/>
      <c r="X186" s="10"/>
      <c r="Y186" s="10"/>
      <c r="Z186" s="10"/>
      <c r="AA186" s="10" t="s">
        <v>2227</v>
      </c>
      <c r="AB186" s="10"/>
      <c r="AC186" s="13"/>
      <c r="AD186" s="10"/>
      <c r="AE186" s="10"/>
      <c r="AF186" s="10"/>
      <c r="AG186" s="10"/>
      <c r="AH186" s="10"/>
      <c r="AI186" s="10"/>
      <c r="AJ186" s="10"/>
      <c r="AK186" s="10"/>
    </row>
    <row r="187" spans="1:37" ht="409.5" x14ac:dyDescent="0.5">
      <c r="A187" s="12">
        <f>COUNTIF('Projets Phase 1'!AA:AV,Tableau14[[#This Row],[Libellé]])</f>
        <v>1</v>
      </c>
      <c r="B187" s="12">
        <f>COUNTIF('Projets Phase 1'!AA:AA,Tableau14[[#This Row],[Libellé]])</f>
        <v>0</v>
      </c>
      <c r="C187" s="12">
        <f>COUNTIF('Projets Phase 1'!AB:AV,Tableau14[[#This Row],[Libellé]])</f>
        <v>1</v>
      </c>
      <c r="D187" s="12" t="s">
        <v>1380</v>
      </c>
      <c r="E187" s="10" t="s">
        <v>2228</v>
      </c>
      <c r="F187" s="15" t="s">
        <v>2229</v>
      </c>
      <c r="G187" s="10" t="s">
        <v>2230</v>
      </c>
      <c r="H187" s="10" t="s">
        <v>2231</v>
      </c>
      <c r="I187" s="34" t="s">
        <v>2541</v>
      </c>
      <c r="J187" s="34" t="s">
        <v>2599</v>
      </c>
      <c r="K187" s="34" t="s">
        <v>2393</v>
      </c>
      <c r="L187" s="34"/>
      <c r="M187" s="34"/>
      <c r="N187" s="34"/>
      <c r="O187" s="34"/>
      <c r="P187" s="34"/>
      <c r="Q187" s="34"/>
      <c r="R187" s="34"/>
      <c r="S187" s="10" t="s">
        <v>1393</v>
      </c>
      <c r="T187" s="10" t="s">
        <v>1401</v>
      </c>
      <c r="U187" s="10" t="s">
        <v>1433</v>
      </c>
      <c r="V187" s="10"/>
      <c r="W187" s="10"/>
      <c r="X187" s="10"/>
      <c r="Y187" s="10"/>
      <c r="Z187" s="10"/>
      <c r="AA187" s="10" t="s">
        <v>314</v>
      </c>
      <c r="AB187" s="10" t="s">
        <v>144</v>
      </c>
      <c r="AC187" s="13"/>
      <c r="AD187" s="10"/>
      <c r="AE187" s="10"/>
      <c r="AF187" s="10"/>
      <c r="AG187" s="10"/>
      <c r="AH187" s="10"/>
      <c r="AI187" s="10"/>
      <c r="AJ187" s="10"/>
      <c r="AK187" s="10"/>
    </row>
    <row r="188" spans="1:37" ht="45" x14ac:dyDescent="0.5">
      <c r="A188" s="12">
        <f>COUNTIF('Projets Phase 1'!AA:AV,Tableau14[[#This Row],[Libellé]])</f>
        <v>1</v>
      </c>
      <c r="B188" s="12">
        <f>COUNTIF('Projets Phase 1'!AA:AA,Tableau14[[#This Row],[Libellé]])</f>
        <v>0</v>
      </c>
      <c r="C188" s="12">
        <f>COUNTIF('Projets Phase 1'!AB:AV,Tableau14[[#This Row],[Libellé]])</f>
        <v>1</v>
      </c>
      <c r="D188" s="12" t="s">
        <v>1380</v>
      </c>
      <c r="E188" s="10" t="s">
        <v>2232</v>
      </c>
      <c r="F188" s="10" t="s">
        <v>2233</v>
      </c>
      <c r="G188" s="10" t="s">
        <v>2234</v>
      </c>
      <c r="H188" s="10" t="s">
        <v>2235</v>
      </c>
      <c r="I188" s="34" t="s">
        <v>1400</v>
      </c>
      <c r="J188" s="34" t="s">
        <v>1400</v>
      </c>
      <c r="K188" s="34"/>
      <c r="L188" s="34"/>
      <c r="M188" s="34"/>
      <c r="N188" s="34"/>
      <c r="O188" s="34"/>
      <c r="P188" s="34"/>
      <c r="Q188" s="34"/>
      <c r="R188" s="34"/>
      <c r="S188" s="10" t="s">
        <v>1617</v>
      </c>
      <c r="T188" s="10" t="s">
        <v>1466</v>
      </c>
      <c r="U188" s="10" t="s">
        <v>1505</v>
      </c>
      <c r="V188" s="10" t="s">
        <v>1412</v>
      </c>
      <c r="W188" s="10" t="s">
        <v>1385</v>
      </c>
      <c r="X188" s="10"/>
      <c r="Y188" s="10"/>
      <c r="Z188" s="10"/>
      <c r="AA188" s="10" t="s">
        <v>141</v>
      </c>
      <c r="AB188" s="10" t="s">
        <v>143</v>
      </c>
      <c r="AC188" s="13"/>
      <c r="AD188" s="10"/>
      <c r="AE188" s="10"/>
      <c r="AF188" s="10"/>
      <c r="AG188" s="10"/>
      <c r="AH188" s="10"/>
      <c r="AI188" s="10"/>
      <c r="AJ188" s="10"/>
      <c r="AK188" s="10"/>
    </row>
    <row r="189" spans="1:37" ht="45" x14ac:dyDescent="0.5">
      <c r="A189" s="12">
        <f>COUNTIF('Projets Phase 1'!AA:AV,Tableau14[[#This Row],[Libellé]])</f>
        <v>1</v>
      </c>
      <c r="B189" s="12">
        <f>COUNTIF('Projets Phase 1'!AA:AA,Tableau14[[#This Row],[Libellé]])</f>
        <v>0</v>
      </c>
      <c r="C189" s="12">
        <f>COUNTIF('Projets Phase 1'!AB:AV,Tableau14[[#This Row],[Libellé]])</f>
        <v>1</v>
      </c>
      <c r="D189" s="12" t="s">
        <v>1380</v>
      </c>
      <c r="E189" s="10" t="s">
        <v>2236</v>
      </c>
      <c r="F189" s="10" t="s">
        <v>2237</v>
      </c>
      <c r="G189" s="10" t="s">
        <v>2238</v>
      </c>
      <c r="H189" s="10" t="s">
        <v>2239</v>
      </c>
      <c r="I189" s="34" t="s">
        <v>1400</v>
      </c>
      <c r="J189" s="34" t="s">
        <v>1400</v>
      </c>
      <c r="K189" s="34"/>
      <c r="L189" s="34"/>
      <c r="M189" s="34"/>
      <c r="N189" s="34"/>
      <c r="O189" s="34"/>
      <c r="P189" s="34"/>
      <c r="Q189" s="34"/>
      <c r="R189" s="34"/>
      <c r="S189" s="10" t="s">
        <v>1466</v>
      </c>
      <c r="T189" s="10"/>
      <c r="U189" s="10"/>
      <c r="V189" s="10"/>
      <c r="W189" s="10"/>
      <c r="X189" s="10"/>
      <c r="Y189" s="10"/>
      <c r="Z189" s="10"/>
      <c r="AA189" s="10" t="s">
        <v>141</v>
      </c>
      <c r="AB189" s="10" t="s">
        <v>2086</v>
      </c>
      <c r="AC189" s="13" t="s">
        <v>544</v>
      </c>
      <c r="AD189" s="10" t="s">
        <v>1690</v>
      </c>
      <c r="AE189" s="10"/>
      <c r="AF189" s="10"/>
      <c r="AG189" s="10"/>
      <c r="AH189" s="10"/>
      <c r="AI189" s="10"/>
      <c r="AJ189" s="10"/>
      <c r="AK189" s="10"/>
    </row>
    <row r="190" spans="1:37" ht="409.5" x14ac:dyDescent="0.5">
      <c r="A190" s="12">
        <f>COUNTIF('Projets Phase 1'!AA:AV,Tableau14[[#This Row],[Libellé]])</f>
        <v>1</v>
      </c>
      <c r="B190" s="12">
        <f>COUNTIF('Projets Phase 1'!AA:AA,Tableau14[[#This Row],[Libellé]])</f>
        <v>0</v>
      </c>
      <c r="C190" s="12">
        <f>COUNTIF('Projets Phase 1'!AB:AV,Tableau14[[#This Row],[Libellé]])</f>
        <v>1</v>
      </c>
      <c r="D190" s="12" t="s">
        <v>1380</v>
      </c>
      <c r="E190" s="10" t="s">
        <v>2240</v>
      </c>
      <c r="F190" s="15" t="s">
        <v>2241</v>
      </c>
      <c r="G190" s="10" t="s">
        <v>2242</v>
      </c>
      <c r="H190" s="10" t="s">
        <v>2243</v>
      </c>
      <c r="I190" s="34" t="s">
        <v>2524</v>
      </c>
      <c r="J190" s="34" t="s">
        <v>2524</v>
      </c>
      <c r="K190" s="34"/>
      <c r="L190" s="34"/>
      <c r="M190" s="34"/>
      <c r="N190" s="34"/>
      <c r="O190" s="34"/>
      <c r="P190" s="34"/>
      <c r="Q190" s="34"/>
      <c r="R190" s="34"/>
      <c r="S190" s="10" t="s">
        <v>1504</v>
      </c>
      <c r="T190" s="10"/>
      <c r="U190" s="10"/>
      <c r="V190" s="10"/>
      <c r="W190" s="10"/>
      <c r="X190" s="10"/>
      <c r="Y190" s="10"/>
      <c r="Z190" s="10"/>
      <c r="AA190" s="10" t="s">
        <v>141</v>
      </c>
      <c r="AB190" s="10" t="s">
        <v>572</v>
      </c>
      <c r="AC190" s="13"/>
      <c r="AD190" s="10"/>
      <c r="AE190" s="10"/>
      <c r="AF190" s="10"/>
      <c r="AG190" s="10"/>
      <c r="AH190" s="10"/>
      <c r="AI190" s="10"/>
      <c r="AJ190" s="10"/>
      <c r="AK190" s="10"/>
    </row>
    <row r="191" spans="1:37" ht="45" x14ac:dyDescent="0.5">
      <c r="A191" s="12">
        <f>COUNTIF('Projets Phase 1'!AA:AV,Tableau14[[#This Row],[Libellé]])</f>
        <v>2</v>
      </c>
      <c r="B191" s="12">
        <f>COUNTIF('Projets Phase 1'!AA:AA,Tableau14[[#This Row],[Libellé]])</f>
        <v>0</v>
      </c>
      <c r="C191" s="12">
        <f>COUNTIF('Projets Phase 1'!AB:AV,Tableau14[[#This Row],[Libellé]])</f>
        <v>2</v>
      </c>
      <c r="D191" s="12" t="s">
        <v>1380</v>
      </c>
      <c r="E191" s="10" t="s">
        <v>2244</v>
      </c>
      <c r="F191" s="10" t="s">
        <v>2245</v>
      </c>
      <c r="G191" s="10" t="s">
        <v>2246</v>
      </c>
      <c r="H191" s="10" t="s">
        <v>2247</v>
      </c>
      <c r="I191" s="34" t="s">
        <v>1400</v>
      </c>
      <c r="J191" s="34" t="s">
        <v>1400</v>
      </c>
      <c r="K191" s="34"/>
      <c r="L191" s="34"/>
      <c r="M191" s="34"/>
      <c r="N191" s="34"/>
      <c r="O191" s="34"/>
      <c r="P191" s="34"/>
      <c r="Q191" s="34"/>
      <c r="R191" s="34"/>
      <c r="S191" s="10" t="s">
        <v>1466</v>
      </c>
      <c r="T191" s="10"/>
      <c r="U191" s="10"/>
      <c r="V191" s="10"/>
      <c r="W191" s="10"/>
      <c r="X191" s="10"/>
      <c r="Y191" s="10"/>
      <c r="Z191" s="10"/>
      <c r="AA191" s="10" t="s">
        <v>141</v>
      </c>
      <c r="AB191" s="10" t="s">
        <v>425</v>
      </c>
      <c r="AC191" s="13" t="s">
        <v>2248</v>
      </c>
      <c r="AD191" s="10" t="s">
        <v>2023</v>
      </c>
      <c r="AE191" s="10"/>
      <c r="AF191" s="10"/>
      <c r="AG191" s="10"/>
      <c r="AH191" s="10"/>
      <c r="AI191" s="10"/>
      <c r="AJ191" s="10"/>
      <c r="AK191" s="10"/>
    </row>
    <row r="192" spans="1:37" ht="409.5" x14ac:dyDescent="0.5">
      <c r="A192" s="12">
        <f>COUNTIF('Projets Phase 1'!AA:AV,Tableau14[[#This Row],[Libellé]])</f>
        <v>2</v>
      </c>
      <c r="B192" s="12">
        <f>COUNTIF('Projets Phase 1'!AA:AA,Tableau14[[#This Row],[Libellé]])</f>
        <v>0</v>
      </c>
      <c r="C192" s="12">
        <f>COUNTIF('Projets Phase 1'!AB:AV,Tableau14[[#This Row],[Libellé]])</f>
        <v>2</v>
      </c>
      <c r="D192" s="12" t="s">
        <v>1380</v>
      </c>
      <c r="E192" s="10" t="s">
        <v>2249</v>
      </c>
      <c r="F192" s="10" t="s">
        <v>2250</v>
      </c>
      <c r="G192" s="10" t="s">
        <v>2251</v>
      </c>
      <c r="H192" s="10" t="s">
        <v>2252</v>
      </c>
      <c r="I192" s="34" t="s">
        <v>2542</v>
      </c>
      <c r="J192" s="34" t="s">
        <v>2542</v>
      </c>
      <c r="K192" s="34"/>
      <c r="L192" s="34"/>
      <c r="M192" s="34"/>
      <c r="N192" s="34"/>
      <c r="O192" s="34"/>
      <c r="P192" s="34"/>
      <c r="Q192" s="34"/>
      <c r="R192" s="34"/>
      <c r="S192" s="10" t="s">
        <v>1433</v>
      </c>
      <c r="T192" s="10"/>
      <c r="U192" s="10"/>
      <c r="V192" s="10"/>
      <c r="W192" s="10"/>
      <c r="X192" s="10"/>
      <c r="Y192" s="10"/>
      <c r="Z192" s="10"/>
      <c r="AA192" s="10" t="s">
        <v>146</v>
      </c>
      <c r="AB192" s="10" t="s">
        <v>351</v>
      </c>
      <c r="AC192" s="13"/>
      <c r="AD192" s="10"/>
      <c r="AE192" s="10"/>
      <c r="AF192" s="10"/>
      <c r="AG192" s="10"/>
      <c r="AH192" s="10"/>
      <c r="AI192" s="10"/>
      <c r="AJ192" s="10"/>
      <c r="AK192" s="10"/>
    </row>
    <row r="193" spans="1:37" ht="409.5" x14ac:dyDescent="0.5">
      <c r="A193" s="12">
        <f>COUNTIF('Projets Phase 1'!AA:AV,Tableau14[[#This Row],[Libellé]])</f>
        <v>1</v>
      </c>
      <c r="B193" s="12">
        <f>COUNTIF('Projets Phase 1'!AA:AA,Tableau14[[#This Row],[Libellé]])</f>
        <v>0</v>
      </c>
      <c r="C193" s="12">
        <f>COUNTIF('Projets Phase 1'!AB:AV,Tableau14[[#This Row],[Libellé]])</f>
        <v>1</v>
      </c>
      <c r="D193" s="12" t="s">
        <v>1380</v>
      </c>
      <c r="E193" s="10" t="s">
        <v>2253</v>
      </c>
      <c r="F193" s="10" t="s">
        <v>2254</v>
      </c>
      <c r="G193" s="10" t="s">
        <v>2255</v>
      </c>
      <c r="H193" s="10" t="s">
        <v>2256</v>
      </c>
      <c r="I193" s="34" t="s">
        <v>2543</v>
      </c>
      <c r="J193" s="34" t="s">
        <v>2036</v>
      </c>
      <c r="K193" s="34" t="s">
        <v>2606</v>
      </c>
      <c r="L193" s="34" t="s">
        <v>2594</v>
      </c>
      <c r="M193" s="34"/>
      <c r="N193" s="34"/>
      <c r="O193" s="34"/>
      <c r="P193" s="34"/>
      <c r="Q193" s="34"/>
      <c r="R193" s="34"/>
      <c r="S193" s="10" t="s">
        <v>1385</v>
      </c>
      <c r="T193" s="10"/>
      <c r="U193" s="10"/>
      <c r="V193" s="10"/>
      <c r="W193" s="10"/>
      <c r="X193" s="10"/>
      <c r="Y193" s="10"/>
      <c r="Z193" s="10"/>
      <c r="AA193" s="10" t="s">
        <v>141</v>
      </c>
      <c r="AB193" s="10" t="s">
        <v>200</v>
      </c>
      <c r="AC193" s="13" t="s">
        <v>197</v>
      </c>
      <c r="AD193" s="10"/>
      <c r="AE193" s="10"/>
      <c r="AF193" s="10"/>
      <c r="AG193" s="10"/>
      <c r="AH193" s="10"/>
      <c r="AI193" s="10"/>
      <c r="AJ193" s="10"/>
      <c r="AK193" s="10"/>
    </row>
    <row r="194" spans="1:37" ht="45" x14ac:dyDescent="0.5">
      <c r="A194" s="12">
        <f>COUNTIF('Projets Phase 1'!AA:AV,Tableau14[[#This Row],[Libellé]])</f>
        <v>1</v>
      </c>
      <c r="B194" s="12">
        <f>COUNTIF('Projets Phase 1'!AA:AA,Tableau14[[#This Row],[Libellé]])</f>
        <v>0</v>
      </c>
      <c r="C194" s="12">
        <f>COUNTIF('Projets Phase 1'!AB:AV,Tableau14[[#This Row],[Libellé]])</f>
        <v>1</v>
      </c>
      <c r="D194" s="12" t="s">
        <v>1380</v>
      </c>
      <c r="E194" s="10" t="s">
        <v>2257</v>
      </c>
      <c r="F194" s="10" t="s">
        <v>2258</v>
      </c>
      <c r="G194" s="10" t="s">
        <v>2259</v>
      </c>
      <c r="H194" s="10" t="s">
        <v>2260</v>
      </c>
      <c r="I194" s="34" t="s">
        <v>1400</v>
      </c>
      <c r="J194" s="34" t="s">
        <v>1400</v>
      </c>
      <c r="K194" s="34"/>
      <c r="L194" s="34"/>
      <c r="M194" s="34"/>
      <c r="N194" s="34"/>
      <c r="O194" s="34"/>
      <c r="P194" s="34"/>
      <c r="Q194" s="34"/>
      <c r="R194" s="34"/>
      <c r="S194" s="10" t="s">
        <v>1385</v>
      </c>
      <c r="T194" s="10"/>
      <c r="U194" s="10"/>
      <c r="V194" s="10"/>
      <c r="W194" s="10"/>
      <c r="X194" s="10"/>
      <c r="Y194" s="10"/>
      <c r="Z194" s="10"/>
      <c r="AA194" s="10" t="s">
        <v>883</v>
      </c>
      <c r="AB194" s="10"/>
      <c r="AC194" s="13"/>
      <c r="AD194" s="10"/>
      <c r="AE194" s="10"/>
      <c r="AF194" s="10"/>
      <c r="AG194" s="10"/>
      <c r="AH194" s="10"/>
      <c r="AI194" s="10"/>
      <c r="AJ194" s="10"/>
      <c r="AK194" s="10"/>
    </row>
    <row r="195" spans="1:37" ht="375" x14ac:dyDescent="0.5">
      <c r="A195" s="12">
        <f>COUNTIF('Projets Phase 1'!AA:AV,Tableau14[[#This Row],[Libellé]])</f>
        <v>4</v>
      </c>
      <c r="B195" s="12">
        <f>COUNTIF('Projets Phase 1'!AA:AA,Tableau14[[#This Row],[Libellé]])</f>
        <v>2</v>
      </c>
      <c r="C195" s="12">
        <f>COUNTIF('Projets Phase 1'!AB:AV,Tableau14[[#This Row],[Libellé]])</f>
        <v>2</v>
      </c>
      <c r="D195" s="12" t="s">
        <v>1380</v>
      </c>
      <c r="E195" s="10" t="s">
        <v>2261</v>
      </c>
      <c r="F195" s="10" t="s">
        <v>2262</v>
      </c>
      <c r="G195" s="10" t="s">
        <v>2263</v>
      </c>
      <c r="H195" s="10" t="s">
        <v>2264</v>
      </c>
      <c r="I195" s="34" t="s">
        <v>2544</v>
      </c>
      <c r="J195" s="34" t="s">
        <v>2544</v>
      </c>
      <c r="K195" s="34"/>
      <c r="L195" s="34"/>
      <c r="M195" s="34"/>
      <c r="N195" s="34"/>
      <c r="O195" s="34"/>
      <c r="P195" s="34"/>
      <c r="Q195" s="34"/>
      <c r="R195" s="34"/>
      <c r="S195" s="10" t="s">
        <v>1400</v>
      </c>
      <c r="T195" s="10"/>
      <c r="U195" s="10"/>
      <c r="V195" s="10"/>
      <c r="W195" s="10"/>
      <c r="X195" s="10"/>
      <c r="Y195" s="10"/>
      <c r="Z195" s="10"/>
      <c r="AA195" s="10" t="s">
        <v>1594</v>
      </c>
      <c r="AB195" s="10" t="s">
        <v>199</v>
      </c>
      <c r="AC195" s="13"/>
      <c r="AD195" s="10"/>
      <c r="AE195" s="10"/>
      <c r="AF195" s="10"/>
      <c r="AG195" s="10"/>
      <c r="AH195" s="10"/>
      <c r="AI195" s="10"/>
      <c r="AJ195" s="10"/>
      <c r="AK195" s="10"/>
    </row>
    <row r="196" spans="1:37" ht="409.5" x14ac:dyDescent="0.5">
      <c r="A196" s="12">
        <f>COUNTIF('Projets Phase 1'!AA:AV,Tableau14[[#This Row],[Libellé]])</f>
        <v>2</v>
      </c>
      <c r="B196" s="12">
        <f>COUNTIF('Projets Phase 1'!AA:AA,Tableau14[[#This Row],[Libellé]])</f>
        <v>0</v>
      </c>
      <c r="C196" s="12">
        <f>COUNTIF('Projets Phase 1'!AB:AV,Tableau14[[#This Row],[Libellé]])</f>
        <v>2</v>
      </c>
      <c r="D196" s="12" t="s">
        <v>1380</v>
      </c>
      <c r="E196" s="10" t="s">
        <v>2265</v>
      </c>
      <c r="F196" s="10" t="s">
        <v>2266</v>
      </c>
      <c r="G196" s="10" t="s">
        <v>2267</v>
      </c>
      <c r="H196" s="10" t="s">
        <v>2268</v>
      </c>
      <c r="I196" s="34" t="s">
        <v>2545</v>
      </c>
      <c r="J196" s="34" t="s">
        <v>2036</v>
      </c>
      <c r="K196" s="34" t="s">
        <v>2594</v>
      </c>
      <c r="L196" s="34"/>
      <c r="M196" s="34"/>
      <c r="N196" s="34"/>
      <c r="O196" s="34"/>
      <c r="P196" s="34"/>
      <c r="Q196" s="34"/>
      <c r="R196" s="34"/>
      <c r="S196" s="10" t="s">
        <v>1385</v>
      </c>
      <c r="T196" s="10"/>
      <c r="U196" s="10"/>
      <c r="V196" s="10"/>
      <c r="W196" s="10"/>
      <c r="X196" s="10"/>
      <c r="Y196" s="10"/>
      <c r="Z196" s="10"/>
      <c r="AA196" s="10" t="s">
        <v>141</v>
      </c>
      <c r="AB196" s="10" t="s">
        <v>2269</v>
      </c>
      <c r="AC196" s="13" t="s">
        <v>144</v>
      </c>
      <c r="AD196" s="10"/>
      <c r="AE196" s="10"/>
      <c r="AF196" s="10"/>
      <c r="AG196" s="10"/>
      <c r="AH196" s="10"/>
      <c r="AI196" s="10"/>
      <c r="AJ196" s="10"/>
      <c r="AK196" s="10"/>
    </row>
    <row r="197" spans="1:37" ht="270" x14ac:dyDescent="0.5">
      <c r="A197" s="12">
        <f>COUNTIF('Projets Phase 1'!AA:AV,Tableau14[[#This Row],[Libellé]])</f>
        <v>1</v>
      </c>
      <c r="B197" s="12">
        <f>COUNTIF('Projets Phase 1'!AA:AA,Tableau14[[#This Row],[Libellé]])</f>
        <v>1</v>
      </c>
      <c r="C197" s="12">
        <f>COUNTIF('Projets Phase 1'!AB:AV,Tableau14[[#This Row],[Libellé]])</f>
        <v>0</v>
      </c>
      <c r="D197" s="12" t="s">
        <v>1380</v>
      </c>
      <c r="E197" s="10" t="s">
        <v>2270</v>
      </c>
      <c r="F197" s="15" t="s">
        <v>2271</v>
      </c>
      <c r="G197" s="10" t="s">
        <v>2272</v>
      </c>
      <c r="H197" s="10" t="s">
        <v>2273</v>
      </c>
      <c r="I197" s="34" t="s">
        <v>2534</v>
      </c>
      <c r="J197" s="34" t="s">
        <v>2534</v>
      </c>
      <c r="K197" s="34"/>
      <c r="L197" s="34"/>
      <c r="M197" s="34"/>
      <c r="N197" s="34"/>
      <c r="O197" s="34"/>
      <c r="P197" s="34"/>
      <c r="Q197" s="34"/>
      <c r="R197" s="34"/>
      <c r="S197" s="10" t="s">
        <v>1393</v>
      </c>
      <c r="T197" s="10"/>
      <c r="U197" s="10"/>
      <c r="V197" s="10"/>
      <c r="W197" s="10"/>
      <c r="X197" s="10"/>
      <c r="Y197" s="10"/>
      <c r="Z197" s="10"/>
      <c r="AA197" s="10" t="s">
        <v>141</v>
      </c>
      <c r="AB197" s="10" t="s">
        <v>1414</v>
      </c>
      <c r="AC197" s="13"/>
      <c r="AD197" s="10"/>
      <c r="AE197" s="10"/>
      <c r="AF197" s="10"/>
      <c r="AG197" s="10"/>
      <c r="AH197" s="10"/>
      <c r="AI197" s="10"/>
      <c r="AJ197" s="10"/>
      <c r="AK197" s="10"/>
    </row>
    <row r="198" spans="1:37" ht="45" x14ac:dyDescent="0.5">
      <c r="A198" s="12">
        <f>COUNTIF('Projets Phase 1'!AA:AV,Tableau14[[#This Row],[Libellé]])</f>
        <v>1</v>
      </c>
      <c r="B198" s="12">
        <f>COUNTIF('Projets Phase 1'!AA:AA,Tableau14[[#This Row],[Libellé]])</f>
        <v>0</v>
      </c>
      <c r="C198" s="12">
        <f>COUNTIF('Projets Phase 1'!AB:AV,Tableau14[[#This Row],[Libellé]])</f>
        <v>1</v>
      </c>
      <c r="D198" s="12" t="s">
        <v>1380</v>
      </c>
      <c r="E198" s="10" t="s">
        <v>216</v>
      </c>
      <c r="F198" s="10" t="s">
        <v>2274</v>
      </c>
      <c r="G198" s="10" t="s">
        <v>2275</v>
      </c>
      <c r="H198" s="10" t="s">
        <v>2276</v>
      </c>
      <c r="I198" s="34" t="s">
        <v>1400</v>
      </c>
      <c r="J198" s="34" t="s">
        <v>1400</v>
      </c>
      <c r="K198" s="34"/>
      <c r="L198" s="34"/>
      <c r="M198" s="34"/>
      <c r="N198" s="34"/>
      <c r="O198" s="34"/>
      <c r="P198" s="34"/>
      <c r="Q198" s="34"/>
      <c r="R198" s="34"/>
      <c r="S198" s="10" t="s">
        <v>1504</v>
      </c>
      <c r="T198" s="10" t="s">
        <v>1505</v>
      </c>
      <c r="U198" s="10" t="s">
        <v>1412</v>
      </c>
      <c r="V198" s="10" t="s">
        <v>1385</v>
      </c>
      <c r="W198" s="10"/>
      <c r="X198" s="10"/>
      <c r="Y198" s="10"/>
      <c r="Z198" s="10"/>
      <c r="AA198" s="10" t="s">
        <v>141</v>
      </c>
      <c r="AB198" s="10" t="s">
        <v>195</v>
      </c>
      <c r="AC198" s="13" t="s">
        <v>633</v>
      </c>
      <c r="AD198" s="10"/>
      <c r="AE198" s="10"/>
      <c r="AF198" s="10"/>
      <c r="AG198" s="10"/>
      <c r="AH198" s="10"/>
      <c r="AI198" s="10"/>
      <c r="AJ198" s="10"/>
      <c r="AK198" s="10"/>
    </row>
    <row r="199" spans="1:37" ht="409.5" x14ac:dyDescent="0.5">
      <c r="A199" s="12">
        <f>COUNTIF('Projets Phase 1'!AA:AV,Tableau14[[#This Row],[Libellé]])</f>
        <v>2</v>
      </c>
      <c r="B199" s="12">
        <f>COUNTIF('Projets Phase 1'!AA:AA,Tableau14[[#This Row],[Libellé]])</f>
        <v>0</v>
      </c>
      <c r="C199" s="12">
        <f>COUNTIF('Projets Phase 1'!AB:AV,Tableau14[[#This Row],[Libellé]])</f>
        <v>2</v>
      </c>
      <c r="D199" s="12" t="s">
        <v>1380</v>
      </c>
      <c r="E199" s="10" t="s">
        <v>2277</v>
      </c>
      <c r="F199" s="10" t="s">
        <v>2278</v>
      </c>
      <c r="G199" s="10" t="s">
        <v>2279</v>
      </c>
      <c r="H199" s="10" t="s">
        <v>2280</v>
      </c>
      <c r="I199" s="34" t="s">
        <v>2546</v>
      </c>
      <c r="J199" s="34" t="s">
        <v>2546</v>
      </c>
      <c r="K199" s="34"/>
      <c r="L199" s="34"/>
      <c r="M199" s="34"/>
      <c r="N199" s="34"/>
      <c r="O199" s="34"/>
      <c r="P199" s="34"/>
      <c r="Q199" s="34"/>
      <c r="R199" s="34"/>
      <c r="S199" s="10" t="s">
        <v>1400</v>
      </c>
      <c r="T199" s="10"/>
      <c r="U199" s="10"/>
      <c r="V199" s="10"/>
      <c r="W199" s="10"/>
      <c r="X199" s="10"/>
      <c r="Y199" s="10"/>
      <c r="Z199" s="10"/>
      <c r="AA199" s="10" t="s">
        <v>492</v>
      </c>
      <c r="AB199" s="10" t="s">
        <v>2281</v>
      </c>
      <c r="AC199" s="13"/>
      <c r="AD199" s="10"/>
      <c r="AE199" s="10"/>
      <c r="AF199" s="10"/>
      <c r="AG199" s="10"/>
      <c r="AH199" s="10"/>
      <c r="AI199" s="10"/>
      <c r="AJ199" s="10"/>
      <c r="AK199" s="10"/>
    </row>
    <row r="200" spans="1:37" ht="45" x14ac:dyDescent="0.5">
      <c r="A200" s="12">
        <f>COUNTIF('Projets Phase 1'!AA:AV,Tableau14[[#This Row],[Libellé]])</f>
        <v>1</v>
      </c>
      <c r="B200" s="12">
        <f>COUNTIF('Projets Phase 1'!AA:AA,Tableau14[[#This Row],[Libellé]])</f>
        <v>0</v>
      </c>
      <c r="C200" s="12">
        <f>COUNTIF('Projets Phase 1'!AB:AV,Tableau14[[#This Row],[Libellé]])</f>
        <v>1</v>
      </c>
      <c r="D200" s="12" t="s">
        <v>1380</v>
      </c>
      <c r="E200" s="10" t="s">
        <v>2282</v>
      </c>
      <c r="F200" s="15" t="s">
        <v>2283</v>
      </c>
      <c r="G200" s="10" t="s">
        <v>2284</v>
      </c>
      <c r="H200" s="10" t="s">
        <v>2285</v>
      </c>
      <c r="I200" s="34" t="s">
        <v>1400</v>
      </c>
      <c r="J200" s="34" t="s">
        <v>1400</v>
      </c>
      <c r="K200" s="34"/>
      <c r="L200" s="34"/>
      <c r="M200" s="34"/>
      <c r="N200" s="34"/>
      <c r="O200" s="34"/>
      <c r="P200" s="34"/>
      <c r="Q200" s="34"/>
      <c r="R200" s="34"/>
      <c r="S200" s="10" t="s">
        <v>1617</v>
      </c>
      <c r="T200" s="10" t="s">
        <v>1412</v>
      </c>
      <c r="U200" s="10"/>
      <c r="V200" s="10"/>
      <c r="W200" s="10"/>
      <c r="X200" s="10"/>
      <c r="Y200" s="10"/>
      <c r="Z200" s="10"/>
      <c r="AA200" s="10" t="s">
        <v>2286</v>
      </c>
      <c r="AB200" s="10"/>
      <c r="AC200" s="13"/>
      <c r="AD200" s="10"/>
      <c r="AE200" s="10"/>
      <c r="AF200" s="10"/>
      <c r="AG200" s="10"/>
      <c r="AH200" s="10"/>
      <c r="AI200" s="10"/>
      <c r="AJ200" s="10"/>
      <c r="AK200" s="10"/>
    </row>
    <row r="201" spans="1:37" ht="409.5" x14ac:dyDescent="0.5">
      <c r="A201" s="12">
        <f>COUNTIF('Projets Phase 1'!AA:AV,Tableau14[[#This Row],[Libellé]])</f>
        <v>2</v>
      </c>
      <c r="B201" s="12">
        <f>COUNTIF('Projets Phase 1'!AA:AA,Tableau14[[#This Row],[Libellé]])</f>
        <v>1</v>
      </c>
      <c r="C201" s="12">
        <f>COUNTIF('Projets Phase 1'!AB:AV,Tableau14[[#This Row],[Libellé]])</f>
        <v>1</v>
      </c>
      <c r="D201" s="12" t="s">
        <v>1380</v>
      </c>
      <c r="E201" s="10" t="s">
        <v>376</v>
      </c>
      <c r="F201" s="10" t="s">
        <v>2287</v>
      </c>
      <c r="G201" s="10" t="s">
        <v>2288</v>
      </c>
      <c r="H201" s="10" t="s">
        <v>2289</v>
      </c>
      <c r="I201" s="34" t="s">
        <v>2547</v>
      </c>
      <c r="J201" s="34" t="s">
        <v>2547</v>
      </c>
      <c r="K201" s="34"/>
      <c r="L201" s="34"/>
      <c r="M201" s="34"/>
      <c r="N201" s="34"/>
      <c r="O201" s="34"/>
      <c r="P201" s="34"/>
      <c r="Q201" s="34"/>
      <c r="R201" s="34"/>
      <c r="S201" s="10" t="s">
        <v>1466</v>
      </c>
      <c r="T201" s="10"/>
      <c r="U201" s="10"/>
      <c r="V201" s="10"/>
      <c r="W201" s="10"/>
      <c r="X201" s="10"/>
      <c r="Y201" s="10"/>
      <c r="Z201" s="10"/>
      <c r="AA201" s="10" t="s">
        <v>141</v>
      </c>
      <c r="AB201" s="10" t="s">
        <v>377</v>
      </c>
      <c r="AC201" s="13" t="s">
        <v>2290</v>
      </c>
      <c r="AD201" s="10"/>
      <c r="AE201" s="10"/>
      <c r="AF201" s="10"/>
      <c r="AG201" s="10"/>
      <c r="AH201" s="10"/>
      <c r="AI201" s="10"/>
      <c r="AJ201" s="10"/>
      <c r="AK201" s="10"/>
    </row>
    <row r="202" spans="1:37" ht="285" x14ac:dyDescent="0.5">
      <c r="A202" s="12">
        <f>COUNTIF('Projets Phase 1'!AA:AV,Tableau14[[#This Row],[Libellé]])</f>
        <v>1</v>
      </c>
      <c r="B202" s="12">
        <f>COUNTIF('Projets Phase 1'!AA:AA,Tableau14[[#This Row],[Libellé]])</f>
        <v>0</v>
      </c>
      <c r="C202" s="12">
        <f>COUNTIF('Projets Phase 1'!AB:AV,Tableau14[[#This Row],[Libellé]])</f>
        <v>1</v>
      </c>
      <c r="D202" s="12" t="s">
        <v>1380</v>
      </c>
      <c r="E202" s="10" t="s">
        <v>2291</v>
      </c>
      <c r="F202" s="15" t="s">
        <v>2292</v>
      </c>
      <c r="G202" s="10" t="s">
        <v>2293</v>
      </c>
      <c r="H202" s="10" t="s">
        <v>2294</v>
      </c>
      <c r="I202" s="34" t="s">
        <v>2511</v>
      </c>
      <c r="J202" s="34" t="s">
        <v>2511</v>
      </c>
      <c r="K202" s="34"/>
      <c r="L202" s="34"/>
      <c r="M202" s="34"/>
      <c r="N202" s="34"/>
      <c r="O202" s="34"/>
      <c r="P202" s="34"/>
      <c r="Q202" s="34"/>
      <c r="R202" s="34"/>
      <c r="S202" s="10" t="s">
        <v>1400</v>
      </c>
      <c r="T202" s="10"/>
      <c r="U202" s="10"/>
      <c r="V202" s="10"/>
      <c r="W202" s="10"/>
      <c r="X202" s="10"/>
      <c r="Y202" s="10"/>
      <c r="Z202" s="10"/>
      <c r="AA202" s="10" t="s">
        <v>2295</v>
      </c>
      <c r="AB202" s="10"/>
      <c r="AC202" s="13"/>
      <c r="AD202" s="10"/>
      <c r="AE202" s="10"/>
      <c r="AF202" s="10"/>
      <c r="AG202" s="10"/>
      <c r="AH202" s="10"/>
      <c r="AI202" s="10"/>
      <c r="AJ202" s="10"/>
      <c r="AK202" s="10"/>
    </row>
    <row r="203" spans="1:37" ht="210" x14ac:dyDescent="0.5">
      <c r="A203" s="12">
        <f>COUNTIF('Projets Phase 1'!AA:AV,Tableau14[[#This Row],[Libellé]])</f>
        <v>1</v>
      </c>
      <c r="B203" s="12">
        <f>COUNTIF('Projets Phase 1'!AA:AA,Tableau14[[#This Row],[Libellé]])</f>
        <v>0</v>
      </c>
      <c r="C203" s="12">
        <f>COUNTIF('Projets Phase 1'!AB:AV,Tableau14[[#This Row],[Libellé]])</f>
        <v>1</v>
      </c>
      <c r="D203" s="12" t="s">
        <v>1380</v>
      </c>
      <c r="E203" s="10" t="s">
        <v>2296</v>
      </c>
      <c r="F203" s="10" t="s">
        <v>2297</v>
      </c>
      <c r="G203" s="10" t="s">
        <v>2298</v>
      </c>
      <c r="H203" s="10" t="s">
        <v>2299</v>
      </c>
      <c r="I203" s="34" t="s">
        <v>2526</v>
      </c>
      <c r="J203" s="34" t="s">
        <v>2526</v>
      </c>
      <c r="K203" s="34"/>
      <c r="L203" s="34"/>
      <c r="M203" s="34"/>
      <c r="N203" s="34"/>
      <c r="O203" s="34"/>
      <c r="P203" s="34"/>
      <c r="Q203" s="34"/>
      <c r="R203" s="34"/>
      <c r="S203" s="10" t="s">
        <v>1401</v>
      </c>
      <c r="T203" s="10"/>
      <c r="U203" s="10"/>
      <c r="V203" s="10"/>
      <c r="W203" s="10"/>
      <c r="X203" s="10"/>
      <c r="Y203" s="10"/>
      <c r="Z203" s="10"/>
      <c r="AA203" s="10"/>
      <c r="AB203" s="10" t="s">
        <v>1117</v>
      </c>
      <c r="AC203" s="13"/>
      <c r="AD203" s="10"/>
      <c r="AE203" s="10"/>
      <c r="AF203" s="10"/>
      <c r="AG203" s="10"/>
      <c r="AH203" s="10"/>
      <c r="AI203" s="10"/>
      <c r="AJ203" s="10"/>
      <c r="AK203" s="10"/>
    </row>
    <row r="204" spans="1:37" ht="210" x14ac:dyDescent="0.5">
      <c r="A204" s="12">
        <f>COUNTIF('Projets Phase 1'!AA:AV,Tableau14[[#This Row],[Libellé]])</f>
        <v>1</v>
      </c>
      <c r="B204" s="12">
        <f>COUNTIF('Projets Phase 1'!AA:AA,Tableau14[[#This Row],[Libellé]])</f>
        <v>0</v>
      </c>
      <c r="C204" s="12">
        <f>COUNTIF('Projets Phase 1'!AB:AV,Tableau14[[#This Row],[Libellé]])</f>
        <v>1</v>
      </c>
      <c r="D204" s="12" t="s">
        <v>1380</v>
      </c>
      <c r="E204" s="10" t="s">
        <v>2300</v>
      </c>
      <c r="F204" s="10" t="s">
        <v>2301</v>
      </c>
      <c r="G204" s="10" t="s">
        <v>2302</v>
      </c>
      <c r="H204" s="10" t="s">
        <v>2303</v>
      </c>
      <c r="I204" s="34" t="s">
        <v>2526</v>
      </c>
      <c r="J204" s="34" t="s">
        <v>2526</v>
      </c>
      <c r="K204" s="34"/>
      <c r="L204" s="34"/>
      <c r="M204" s="34"/>
      <c r="N204" s="34"/>
      <c r="O204" s="34"/>
      <c r="P204" s="34"/>
      <c r="Q204" s="34"/>
      <c r="R204" s="34"/>
      <c r="S204" s="10" t="s">
        <v>1393</v>
      </c>
      <c r="T204" s="10"/>
      <c r="U204" s="10"/>
      <c r="V204" s="10"/>
      <c r="W204" s="10"/>
      <c r="X204" s="10"/>
      <c r="Y204" s="10"/>
      <c r="Z204" s="10"/>
      <c r="AA204" s="10" t="s">
        <v>1117</v>
      </c>
      <c r="AB204" s="10" t="s">
        <v>2304</v>
      </c>
      <c r="AC204" s="13" t="s">
        <v>586</v>
      </c>
      <c r="AD204" s="10"/>
      <c r="AE204" s="10"/>
      <c r="AF204" s="10"/>
      <c r="AG204" s="10"/>
      <c r="AH204" s="10"/>
      <c r="AI204" s="10"/>
      <c r="AJ204" s="10"/>
      <c r="AK204" s="10"/>
    </row>
    <row r="205" spans="1:37" ht="285" x14ac:dyDescent="0.5">
      <c r="A205" s="12">
        <f>COUNTIF('Projets Phase 1'!AA:AV,Tableau14[[#This Row],[Libellé]])</f>
        <v>3</v>
      </c>
      <c r="B205" s="12">
        <f>COUNTIF('Projets Phase 1'!AA:AA,Tableau14[[#This Row],[Libellé]])</f>
        <v>0</v>
      </c>
      <c r="C205" s="12">
        <f>COUNTIF('Projets Phase 1'!AB:AV,Tableau14[[#This Row],[Libellé]])</f>
        <v>3</v>
      </c>
      <c r="D205" s="12" t="s">
        <v>1380</v>
      </c>
      <c r="E205" s="10" t="s">
        <v>2305</v>
      </c>
      <c r="F205" s="10" t="s">
        <v>2306</v>
      </c>
      <c r="G205" s="10" t="s">
        <v>2307</v>
      </c>
      <c r="H205" s="10" t="s">
        <v>2308</v>
      </c>
      <c r="I205" s="34" t="s">
        <v>2548</v>
      </c>
      <c r="J205" s="34" t="s">
        <v>2603</v>
      </c>
      <c r="K205" s="34" t="s">
        <v>2036</v>
      </c>
      <c r="L205" s="34"/>
      <c r="M205" s="34"/>
      <c r="N205" s="34"/>
      <c r="O205" s="34"/>
      <c r="P205" s="34"/>
      <c r="Q205" s="34"/>
      <c r="R205" s="34"/>
      <c r="S205" s="10" t="s">
        <v>1505</v>
      </c>
      <c r="T205" s="10" t="s">
        <v>1385</v>
      </c>
      <c r="U205" s="10"/>
      <c r="V205" s="10"/>
      <c r="W205" s="10"/>
      <c r="X205" s="10"/>
      <c r="Y205" s="10"/>
      <c r="Z205" s="10"/>
      <c r="AA205" s="10" t="s">
        <v>141</v>
      </c>
      <c r="AB205" s="10" t="s">
        <v>199</v>
      </c>
      <c r="AC205" s="13" t="s">
        <v>1141</v>
      </c>
      <c r="AD205" s="10"/>
      <c r="AE205" s="10"/>
      <c r="AF205" s="10"/>
      <c r="AG205" s="10"/>
      <c r="AH205" s="10"/>
      <c r="AI205" s="10"/>
      <c r="AJ205" s="10"/>
      <c r="AK205" s="10"/>
    </row>
    <row r="206" spans="1:37" x14ac:dyDescent="0.5">
      <c r="A206" s="12">
        <f>COUNTIF('Projets Phase 1'!AA:AV,Tableau14[[#This Row],[Libellé]])</f>
        <v>0</v>
      </c>
      <c r="B206" s="12">
        <f>COUNTIF('Projets Phase 1'!AA:AA,Tableau14[[#This Row],[Libellé]])</f>
        <v>0</v>
      </c>
      <c r="C206" s="12">
        <f>COUNTIF('Projets Phase 1'!AB:AV,Tableau14[[#This Row],[Libellé]])</f>
        <v>0</v>
      </c>
      <c r="D206" s="12" t="s">
        <v>1422</v>
      </c>
      <c r="E206" s="10" t="s">
        <v>2309</v>
      </c>
      <c r="F206" s="10" t="s">
        <v>1755</v>
      </c>
      <c r="G206" s="10" t="s">
        <v>2310</v>
      </c>
      <c r="H206" s="10"/>
      <c r="I206" s="34"/>
      <c r="J206" s="10"/>
      <c r="K206" s="34"/>
      <c r="L206" s="34"/>
      <c r="M206" s="34"/>
      <c r="N206" s="34"/>
      <c r="O206" s="34"/>
      <c r="P206" s="34"/>
      <c r="Q206" s="34"/>
      <c r="R206" s="34"/>
      <c r="S206" s="10" t="s">
        <v>1400</v>
      </c>
      <c r="T206" s="10"/>
      <c r="U206" s="10"/>
      <c r="V206" s="10"/>
      <c r="W206" s="10"/>
      <c r="X206" s="10"/>
      <c r="Y206" s="10"/>
      <c r="Z206" s="10"/>
      <c r="AA206" s="10" t="s">
        <v>2311</v>
      </c>
      <c r="AB206" s="19"/>
      <c r="AC206" s="11"/>
      <c r="AD206" s="19"/>
      <c r="AE206" s="19"/>
      <c r="AF206" s="19"/>
      <c r="AG206" s="19"/>
      <c r="AH206" s="19"/>
      <c r="AI206" s="19"/>
      <c r="AJ206" s="19"/>
      <c r="AK206" s="19"/>
    </row>
    <row r="207" spans="1:37" ht="30" x14ac:dyDescent="0.5">
      <c r="A207" s="12">
        <f>COUNTIF('Projets Phase 1'!AA:AV,Tableau14[[#This Row],[Libellé]])</f>
        <v>0</v>
      </c>
      <c r="B207" s="12">
        <f>COUNTIF('Projets Phase 1'!AA:AA,Tableau14[[#This Row],[Libellé]])</f>
        <v>0</v>
      </c>
      <c r="C207" s="12">
        <f>COUNTIF('Projets Phase 1'!AB:AV,Tableau14[[#This Row],[Libellé]])</f>
        <v>0</v>
      </c>
      <c r="D207" s="12" t="s">
        <v>1422</v>
      </c>
      <c r="E207" s="10" t="s">
        <v>2312</v>
      </c>
      <c r="F207" s="10" t="s">
        <v>2313</v>
      </c>
      <c r="G207" s="10" t="s">
        <v>1476</v>
      </c>
      <c r="H207" s="10"/>
      <c r="I207" s="34"/>
      <c r="J207" s="34"/>
      <c r="K207" s="34"/>
      <c r="L207" s="34"/>
      <c r="M207" s="34"/>
      <c r="N207" s="34"/>
      <c r="O207" s="34"/>
      <c r="P207" s="34"/>
      <c r="Q207" s="34"/>
      <c r="R207" s="34"/>
      <c r="S207" s="10" t="s">
        <v>1400</v>
      </c>
      <c r="T207" s="10"/>
      <c r="U207" s="10"/>
      <c r="V207" s="10"/>
      <c r="W207" s="10"/>
      <c r="X207" s="10"/>
      <c r="Y207" s="10"/>
      <c r="Z207" s="10"/>
      <c r="AA207" s="10"/>
      <c r="AB207" s="10"/>
      <c r="AC207" s="13"/>
      <c r="AD207" s="10"/>
      <c r="AE207" s="10"/>
      <c r="AF207" s="10"/>
      <c r="AG207" s="10"/>
      <c r="AH207" s="10"/>
      <c r="AI207" s="10"/>
      <c r="AJ207" s="10"/>
      <c r="AK207" s="10"/>
    </row>
    <row r="208" spans="1:37" ht="30" x14ac:dyDescent="0.5">
      <c r="A208" s="12">
        <f>COUNTIF('Projets Phase 1'!AA:AV,Tableau14[[#This Row],[Libellé]])</f>
        <v>0</v>
      </c>
      <c r="B208" s="12">
        <f>COUNTIF('Projets Phase 1'!AA:AA,Tableau14[[#This Row],[Libellé]])</f>
        <v>0</v>
      </c>
      <c r="C208" s="12">
        <f>COUNTIF('Projets Phase 1'!AB:AV,Tableau14[[#This Row],[Libellé]])</f>
        <v>0</v>
      </c>
      <c r="D208" s="12" t="s">
        <v>1422</v>
      </c>
      <c r="E208" s="10" t="s">
        <v>2314</v>
      </c>
      <c r="F208" s="10" t="s">
        <v>2315</v>
      </c>
      <c r="G208" s="10" t="s">
        <v>2310</v>
      </c>
      <c r="H208" s="10"/>
      <c r="I208" s="34"/>
      <c r="J208" s="34"/>
      <c r="K208" s="34"/>
      <c r="L208" s="34"/>
      <c r="M208" s="34"/>
      <c r="N208" s="34"/>
      <c r="O208" s="34"/>
      <c r="P208" s="34"/>
      <c r="Q208" s="34"/>
      <c r="R208" s="34"/>
      <c r="S208" s="10" t="s">
        <v>1400</v>
      </c>
      <c r="T208" s="10"/>
      <c r="U208" s="10"/>
      <c r="V208" s="10"/>
      <c r="W208" s="10"/>
      <c r="X208" s="10"/>
      <c r="Y208" s="10"/>
      <c r="Z208" s="10"/>
      <c r="AA208" s="10" t="s">
        <v>1899</v>
      </c>
      <c r="AB208" s="10"/>
      <c r="AC208" s="13"/>
      <c r="AD208" s="10"/>
      <c r="AE208" s="10"/>
      <c r="AF208" s="10"/>
      <c r="AG208" s="10"/>
      <c r="AH208" s="10"/>
      <c r="AI208" s="10"/>
      <c r="AJ208" s="10"/>
      <c r="AK208" s="10"/>
    </row>
    <row r="209" spans="1:37" ht="409.5" x14ac:dyDescent="0.5">
      <c r="A209" s="12">
        <f>COUNTIF('Projets Phase 1'!AA:AV,Tableau14[[#This Row],[Libellé]])</f>
        <v>1</v>
      </c>
      <c r="B209" s="12">
        <f>COUNTIF('Projets Phase 1'!AA:AA,Tableau14[[#This Row],[Libellé]])</f>
        <v>0</v>
      </c>
      <c r="C209" s="12">
        <f>COUNTIF('Projets Phase 1'!AB:AV,Tableau14[[#This Row],[Libellé]])</f>
        <v>1</v>
      </c>
      <c r="D209" s="12" t="s">
        <v>1380</v>
      </c>
      <c r="E209" s="10" t="s">
        <v>2316</v>
      </c>
      <c r="F209" s="15" t="s">
        <v>2317</v>
      </c>
      <c r="G209" s="10" t="s">
        <v>2318</v>
      </c>
      <c r="H209" s="10" t="s">
        <v>2319</v>
      </c>
      <c r="I209" s="34" t="s">
        <v>2542</v>
      </c>
      <c r="J209" s="34" t="s">
        <v>2542</v>
      </c>
      <c r="K209" s="34"/>
      <c r="L209" s="34"/>
      <c r="M209" s="34"/>
      <c r="N209" s="34"/>
      <c r="O209" s="34"/>
      <c r="P209" s="34"/>
      <c r="Q209" s="34"/>
      <c r="R209" s="34"/>
      <c r="S209" s="10" t="s">
        <v>1433</v>
      </c>
      <c r="T209" s="10"/>
      <c r="U209" s="10"/>
      <c r="V209" s="10"/>
      <c r="W209" s="10"/>
      <c r="X209" s="10"/>
      <c r="Y209" s="10"/>
      <c r="Z209" s="10"/>
      <c r="AA209" s="10" t="s">
        <v>146</v>
      </c>
      <c r="AB209" s="10"/>
      <c r="AC209" s="13"/>
      <c r="AD209" s="10"/>
      <c r="AE209" s="10"/>
      <c r="AF209" s="10"/>
      <c r="AG209" s="10"/>
      <c r="AH209" s="10"/>
      <c r="AI209" s="10"/>
      <c r="AJ209" s="10"/>
      <c r="AK209" s="10"/>
    </row>
    <row r="210" spans="1:37" ht="30" x14ac:dyDescent="0.5">
      <c r="A210" s="12">
        <f>COUNTIF('Projets Phase 1'!AA:AV,Tableau14[[#This Row],[Libellé]])</f>
        <v>0</v>
      </c>
      <c r="B210" s="12">
        <f>COUNTIF('Projets Phase 1'!AA:AA,Tableau14[[#This Row],[Libellé]])</f>
        <v>0</v>
      </c>
      <c r="C210" s="12">
        <f>COUNTIF('Projets Phase 1'!AB:AV,Tableau14[[#This Row],[Libellé]])</f>
        <v>0</v>
      </c>
      <c r="D210" s="12" t="s">
        <v>1422</v>
      </c>
      <c r="E210" s="10" t="s">
        <v>2320</v>
      </c>
      <c r="F210" s="10" t="s">
        <v>2321</v>
      </c>
      <c r="G210" s="10" t="s">
        <v>2310</v>
      </c>
      <c r="H210" s="10"/>
      <c r="I210" s="34"/>
      <c r="J210" s="34"/>
      <c r="K210" s="34"/>
      <c r="L210" s="34"/>
      <c r="M210" s="34"/>
      <c r="N210" s="34"/>
      <c r="O210" s="34"/>
      <c r="P210" s="34"/>
      <c r="Q210" s="34"/>
      <c r="R210" s="34"/>
      <c r="S210" s="10" t="s">
        <v>1400</v>
      </c>
      <c r="T210" s="10"/>
      <c r="U210" s="10"/>
      <c r="V210" s="10"/>
      <c r="W210" s="10"/>
      <c r="X210" s="10"/>
      <c r="Y210" s="10"/>
      <c r="Z210" s="10"/>
      <c r="AA210" s="10"/>
      <c r="AB210" s="10"/>
      <c r="AC210" s="13"/>
      <c r="AD210" s="10"/>
      <c r="AE210" s="10"/>
      <c r="AF210" s="10"/>
      <c r="AG210" s="10"/>
      <c r="AH210" s="10"/>
      <c r="AI210" s="10"/>
      <c r="AJ210" s="10"/>
      <c r="AK210" s="10"/>
    </row>
    <row r="211" spans="1:37" ht="30" x14ac:dyDescent="0.5">
      <c r="A211" s="12">
        <f>COUNTIF('Projets Phase 1'!AA:AV,Tableau14[[#This Row],[Libellé]])</f>
        <v>0</v>
      </c>
      <c r="B211" s="12">
        <f>COUNTIF('Projets Phase 1'!AA:AA,Tableau14[[#This Row],[Libellé]])</f>
        <v>0</v>
      </c>
      <c r="C211" s="12">
        <f>COUNTIF('Projets Phase 1'!AB:AV,Tableau14[[#This Row],[Libellé]])</f>
        <v>0</v>
      </c>
      <c r="D211" s="12" t="s">
        <v>1422</v>
      </c>
      <c r="E211" s="10" t="s">
        <v>2322</v>
      </c>
      <c r="F211" s="10" t="s">
        <v>2323</v>
      </c>
      <c r="G211" s="10" t="s">
        <v>2310</v>
      </c>
      <c r="H211" s="10"/>
      <c r="I211" s="34"/>
      <c r="J211" s="34"/>
      <c r="K211" s="34"/>
      <c r="L211" s="34"/>
      <c r="M211" s="34"/>
      <c r="N211" s="34"/>
      <c r="O211" s="34"/>
      <c r="P211" s="34"/>
      <c r="Q211" s="34"/>
      <c r="R211" s="34"/>
      <c r="S211" s="10" t="s">
        <v>1400</v>
      </c>
      <c r="T211" s="10"/>
      <c r="U211" s="10"/>
      <c r="V211" s="10"/>
      <c r="W211" s="10"/>
      <c r="X211" s="10"/>
      <c r="Y211" s="10"/>
      <c r="Z211" s="10"/>
      <c r="AA211" s="10"/>
      <c r="AB211" s="10"/>
      <c r="AC211" s="13"/>
      <c r="AD211" s="10"/>
      <c r="AE211" s="10"/>
      <c r="AF211" s="10"/>
      <c r="AG211" s="10"/>
      <c r="AH211" s="10"/>
      <c r="AI211" s="10"/>
      <c r="AJ211" s="10"/>
      <c r="AK211" s="10"/>
    </row>
    <row r="212" spans="1:37" ht="30" x14ac:dyDescent="0.5">
      <c r="A212" s="12">
        <f>COUNTIF('Projets Phase 1'!AA:AV,Tableau14[[#This Row],[Libellé]])</f>
        <v>1</v>
      </c>
      <c r="B212" s="12">
        <f>COUNTIF('Projets Phase 1'!AA:AA,Tableau14[[#This Row],[Libellé]])</f>
        <v>0</v>
      </c>
      <c r="C212" s="12">
        <f>COUNTIF('Projets Phase 1'!AB:AV,Tableau14[[#This Row],[Libellé]])</f>
        <v>1</v>
      </c>
      <c r="D212" s="12" t="s">
        <v>1422</v>
      </c>
      <c r="E212" s="10" t="s">
        <v>2324</v>
      </c>
      <c r="F212" s="10" t="s">
        <v>2325</v>
      </c>
      <c r="G212" s="10" t="s">
        <v>2310</v>
      </c>
      <c r="H212" s="10"/>
      <c r="I212" s="34"/>
      <c r="J212" s="34"/>
      <c r="K212" s="34"/>
      <c r="L212" s="34"/>
      <c r="M212" s="34"/>
      <c r="N212" s="34"/>
      <c r="O212" s="34"/>
      <c r="P212" s="34"/>
      <c r="Q212" s="34"/>
      <c r="R212" s="34"/>
      <c r="S212" s="10" t="s">
        <v>1400</v>
      </c>
      <c r="T212" s="10"/>
      <c r="U212" s="10"/>
      <c r="V212" s="10"/>
      <c r="W212" s="10"/>
      <c r="X212" s="10"/>
      <c r="Y212" s="10"/>
      <c r="Z212" s="10"/>
      <c r="AA212" s="10"/>
      <c r="AB212" s="10"/>
      <c r="AC212" s="13"/>
      <c r="AD212" s="10"/>
      <c r="AE212" s="10"/>
      <c r="AF212" s="10"/>
      <c r="AG212" s="10"/>
      <c r="AH212" s="10"/>
      <c r="AI212" s="10"/>
      <c r="AJ212" s="10"/>
      <c r="AK212" s="10"/>
    </row>
    <row r="213" spans="1:37" ht="30" x14ac:dyDescent="0.5">
      <c r="A213" s="12">
        <f>COUNTIF('Projets Phase 1'!AA:AV,Tableau14[[#This Row],[Libellé]])</f>
        <v>0</v>
      </c>
      <c r="B213" s="12">
        <f>COUNTIF('Projets Phase 1'!AA:AA,Tableau14[[#This Row],[Libellé]])</f>
        <v>0</v>
      </c>
      <c r="C213" s="12">
        <f>COUNTIF('Projets Phase 1'!AB:AV,Tableau14[[#This Row],[Libellé]])</f>
        <v>0</v>
      </c>
      <c r="D213" s="12" t="s">
        <v>1422</v>
      </c>
      <c r="E213" s="10" t="s">
        <v>2326</v>
      </c>
      <c r="F213" s="10" t="s">
        <v>2327</v>
      </c>
      <c r="G213" s="10" t="s">
        <v>2310</v>
      </c>
      <c r="H213" s="10"/>
      <c r="I213" s="34"/>
      <c r="J213" s="34"/>
      <c r="K213" s="34"/>
      <c r="L213" s="34"/>
      <c r="M213" s="34"/>
      <c r="N213" s="34"/>
      <c r="O213" s="34"/>
      <c r="P213" s="34"/>
      <c r="Q213" s="34"/>
      <c r="R213" s="34"/>
      <c r="S213" s="10" t="s">
        <v>1400</v>
      </c>
      <c r="T213" s="10"/>
      <c r="U213" s="10"/>
      <c r="V213" s="10"/>
      <c r="W213" s="10"/>
      <c r="X213" s="10"/>
      <c r="Y213" s="10"/>
      <c r="Z213" s="10"/>
      <c r="AA213" s="10"/>
      <c r="AB213" s="10"/>
      <c r="AC213" s="13"/>
      <c r="AD213" s="10"/>
      <c r="AE213" s="10"/>
      <c r="AF213" s="10"/>
      <c r="AG213" s="10"/>
      <c r="AH213" s="10"/>
      <c r="AI213" s="10"/>
      <c r="AJ213" s="10"/>
      <c r="AK213" s="10"/>
    </row>
    <row r="214" spans="1:37" ht="30" x14ac:dyDescent="0.5">
      <c r="A214" s="12">
        <f>COUNTIF('Projets Phase 1'!AA:AV,Tableau14[[#This Row],[Libellé]])</f>
        <v>0</v>
      </c>
      <c r="B214" s="12">
        <f>COUNTIF('Projets Phase 1'!AA:AA,Tableau14[[#This Row],[Libellé]])</f>
        <v>0</v>
      </c>
      <c r="C214" s="12">
        <f>COUNTIF('Projets Phase 1'!AB:AV,Tableau14[[#This Row],[Libellé]])</f>
        <v>0</v>
      </c>
      <c r="D214" s="12" t="s">
        <v>1422</v>
      </c>
      <c r="E214" s="10" t="s">
        <v>2328</v>
      </c>
      <c r="F214" s="10" t="s">
        <v>2329</v>
      </c>
      <c r="G214" s="10" t="s">
        <v>2310</v>
      </c>
      <c r="H214" s="10"/>
      <c r="I214" s="34"/>
      <c r="J214" s="34"/>
      <c r="K214" s="34"/>
      <c r="L214" s="34"/>
      <c r="M214" s="34"/>
      <c r="N214" s="34"/>
      <c r="O214" s="34"/>
      <c r="P214" s="34"/>
      <c r="Q214" s="34"/>
      <c r="R214" s="34"/>
      <c r="S214" s="10" t="s">
        <v>1400</v>
      </c>
      <c r="T214" s="10"/>
      <c r="U214" s="10"/>
      <c r="V214" s="10"/>
      <c r="W214" s="10"/>
      <c r="X214" s="10"/>
      <c r="Y214" s="10"/>
      <c r="Z214" s="10"/>
      <c r="AA214" s="10"/>
      <c r="AB214" s="10"/>
      <c r="AC214" s="13"/>
      <c r="AD214" s="10"/>
      <c r="AE214" s="10"/>
      <c r="AF214" s="10"/>
      <c r="AG214" s="10"/>
      <c r="AH214" s="10"/>
      <c r="AI214" s="10"/>
      <c r="AJ214" s="10"/>
      <c r="AK214" s="10"/>
    </row>
    <row r="215" spans="1:37" ht="30" x14ac:dyDescent="0.5">
      <c r="A215" s="12">
        <f>COUNTIF('Projets Phase 1'!AA:AV,Tableau14[[#This Row],[Libellé]])</f>
        <v>0</v>
      </c>
      <c r="B215" s="12">
        <f>COUNTIF('Projets Phase 1'!AA:AA,Tableau14[[#This Row],[Libellé]])</f>
        <v>0</v>
      </c>
      <c r="C215" s="12">
        <f>COUNTIF('Projets Phase 1'!AB:AV,Tableau14[[#This Row],[Libellé]])</f>
        <v>0</v>
      </c>
      <c r="D215" s="12" t="s">
        <v>1422</v>
      </c>
      <c r="E215" s="10" t="s">
        <v>2330</v>
      </c>
      <c r="F215" s="10" t="s">
        <v>2331</v>
      </c>
      <c r="G215" s="10" t="s">
        <v>2310</v>
      </c>
      <c r="H215" s="10"/>
      <c r="I215" s="34"/>
      <c r="J215" s="34"/>
      <c r="K215" s="34"/>
      <c r="L215" s="34"/>
      <c r="M215" s="34"/>
      <c r="N215" s="34"/>
      <c r="O215" s="34"/>
      <c r="P215" s="34"/>
      <c r="Q215" s="34"/>
      <c r="R215" s="34"/>
      <c r="S215" s="10" t="s">
        <v>1400</v>
      </c>
      <c r="T215" s="10"/>
      <c r="U215" s="10"/>
      <c r="V215" s="10"/>
      <c r="W215" s="10"/>
      <c r="X215" s="10"/>
      <c r="Y215" s="10"/>
      <c r="Z215" s="10"/>
      <c r="AA215" s="10"/>
      <c r="AB215" s="10"/>
      <c r="AC215" s="13"/>
      <c r="AD215" s="10"/>
      <c r="AE215" s="10"/>
      <c r="AF215" s="10"/>
      <c r="AG215" s="10"/>
      <c r="AH215" s="10"/>
      <c r="AI215" s="10"/>
      <c r="AJ215" s="10"/>
      <c r="AK215" s="10"/>
    </row>
    <row r="216" spans="1:37" ht="30" x14ac:dyDescent="0.5">
      <c r="A216" s="12">
        <f>COUNTIF('Projets Phase 1'!AA:AV,Tableau14[[#This Row],[Libellé]])</f>
        <v>0</v>
      </c>
      <c r="B216" s="12">
        <f>COUNTIF('Projets Phase 1'!AA:AA,Tableau14[[#This Row],[Libellé]])</f>
        <v>0</v>
      </c>
      <c r="C216" s="12">
        <f>COUNTIF('Projets Phase 1'!AB:AV,Tableau14[[#This Row],[Libellé]])</f>
        <v>0</v>
      </c>
      <c r="D216" s="12" t="s">
        <v>1422</v>
      </c>
      <c r="E216" s="10" t="s">
        <v>2332</v>
      </c>
      <c r="F216" s="10" t="s">
        <v>2333</v>
      </c>
      <c r="G216" s="10" t="s">
        <v>2310</v>
      </c>
      <c r="H216" s="10"/>
      <c r="I216" s="34"/>
      <c r="J216" s="34"/>
      <c r="K216" s="34"/>
      <c r="L216" s="34"/>
      <c r="M216" s="34"/>
      <c r="N216" s="34"/>
      <c r="O216" s="34"/>
      <c r="P216" s="34"/>
      <c r="Q216" s="34"/>
      <c r="R216" s="34"/>
      <c r="S216" s="10" t="s">
        <v>1400</v>
      </c>
      <c r="T216" s="10"/>
      <c r="U216" s="10"/>
      <c r="V216" s="10"/>
      <c r="W216" s="10"/>
      <c r="X216" s="10"/>
      <c r="Y216" s="10"/>
      <c r="Z216" s="10"/>
      <c r="AA216" s="10"/>
      <c r="AB216" s="10"/>
      <c r="AC216" s="13"/>
      <c r="AD216" s="10"/>
      <c r="AE216" s="10"/>
      <c r="AF216" s="10"/>
      <c r="AG216" s="10"/>
      <c r="AH216" s="10"/>
      <c r="AI216" s="10"/>
      <c r="AJ216" s="10"/>
      <c r="AK216" s="10"/>
    </row>
    <row r="217" spans="1:37" ht="0.5" customHeight="1" x14ac:dyDescent="0.5">
      <c r="A217" s="12">
        <f>COUNTIF('Projets Phase 1'!AA:AV,Tableau14[[#This Row],[Libellé]])</f>
        <v>3</v>
      </c>
      <c r="B217" s="12">
        <f>COUNTIF('Projets Phase 1'!AA:AA,Tableau14[[#This Row],[Libellé]])</f>
        <v>0</v>
      </c>
      <c r="C217" s="12">
        <f>COUNTIF('Projets Phase 1'!AB:AV,Tableau14[[#This Row],[Libellé]])</f>
        <v>3</v>
      </c>
      <c r="D217" s="12" t="s">
        <v>1380</v>
      </c>
      <c r="E217" s="10" t="s">
        <v>2334</v>
      </c>
      <c r="F217" s="10" t="s">
        <v>2335</v>
      </c>
      <c r="G217" s="10" t="s">
        <v>2336</v>
      </c>
      <c r="H217" s="10" t="s">
        <v>2337</v>
      </c>
      <c r="I217" s="34" t="s">
        <v>2537</v>
      </c>
      <c r="J217" s="34" t="s">
        <v>2386</v>
      </c>
      <c r="K217" s="34" t="s">
        <v>2596</v>
      </c>
      <c r="L217" s="34" t="s">
        <v>2393</v>
      </c>
      <c r="M217" s="34"/>
      <c r="N217" s="34"/>
      <c r="O217" s="34"/>
      <c r="P217" s="34"/>
      <c r="Q217" s="34"/>
      <c r="R217" s="34"/>
      <c r="S217" s="10" t="s">
        <v>1393</v>
      </c>
      <c r="T217" s="10" t="s">
        <v>1401</v>
      </c>
      <c r="U217" s="10"/>
      <c r="V217" s="10"/>
      <c r="W217" s="10"/>
      <c r="X217" s="10"/>
      <c r="Y217" s="10"/>
      <c r="Z217" s="10"/>
      <c r="AA217" s="10" t="s">
        <v>141</v>
      </c>
      <c r="AB217" s="10" t="s">
        <v>1177</v>
      </c>
      <c r="AC217" s="13" t="s">
        <v>2338</v>
      </c>
      <c r="AD217" s="10"/>
      <c r="AE217" s="10"/>
      <c r="AF217" s="10"/>
      <c r="AG217" s="10"/>
      <c r="AH217" s="10"/>
      <c r="AI217" s="10"/>
      <c r="AJ217" s="10"/>
      <c r="AK217" s="10"/>
    </row>
    <row r="218" spans="1:37" ht="45" x14ac:dyDescent="0.5">
      <c r="A218" s="12">
        <f>COUNTIF('Projets Phase 1'!AA:AV,Tableau14[[#This Row],[Libellé]])</f>
        <v>1</v>
      </c>
      <c r="B218" s="12">
        <f>COUNTIF('Projets Phase 1'!AA:AA,Tableau14[[#This Row],[Libellé]])</f>
        <v>0</v>
      </c>
      <c r="C218" s="12">
        <f>COUNTIF('Projets Phase 1'!AB:AV,Tableau14[[#This Row],[Libellé]])</f>
        <v>1</v>
      </c>
      <c r="D218" s="12" t="s">
        <v>1380</v>
      </c>
      <c r="E218" s="10" t="s">
        <v>2339</v>
      </c>
      <c r="F218" s="10" t="s">
        <v>2339</v>
      </c>
      <c r="G218" s="10" t="s">
        <v>2340</v>
      </c>
      <c r="H218" s="10" t="s">
        <v>2341</v>
      </c>
      <c r="I218" s="34" t="s">
        <v>2544</v>
      </c>
      <c r="J218" s="34" t="s">
        <v>2628</v>
      </c>
      <c r="K218" s="34"/>
      <c r="L218" s="34"/>
      <c r="M218" s="34"/>
      <c r="N218" s="34"/>
      <c r="O218" s="34"/>
      <c r="P218" s="34"/>
      <c r="Q218" s="34"/>
      <c r="R218" s="34"/>
      <c r="S218" s="10" t="s">
        <v>1393</v>
      </c>
      <c r="T218" s="10"/>
      <c r="U218" s="10"/>
      <c r="V218" s="10"/>
      <c r="W218" s="10"/>
      <c r="X218" s="10"/>
      <c r="Y218" s="10"/>
      <c r="Z218" s="10"/>
      <c r="AA218" s="10" t="s">
        <v>141</v>
      </c>
      <c r="AB218" s="10" t="s">
        <v>2342</v>
      </c>
      <c r="AC218" s="13" t="s">
        <v>2343</v>
      </c>
      <c r="AD218" s="10" t="s">
        <v>360</v>
      </c>
      <c r="AE218" s="10"/>
      <c r="AF218" s="10"/>
      <c r="AG218" s="10"/>
      <c r="AH218" s="10"/>
      <c r="AI218" s="10"/>
      <c r="AJ218" s="10"/>
      <c r="AK218" s="10"/>
    </row>
    <row r="219" spans="1:37" ht="150" x14ac:dyDescent="0.5">
      <c r="A219" s="12">
        <f>COUNTIF('Projets Phase 1'!AA:AV,Tableau14[[#This Row],[Libellé]])</f>
        <v>1</v>
      </c>
      <c r="B219" s="12">
        <f>COUNTIF('Projets Phase 1'!AA:AA,Tableau14[[#This Row],[Libellé]])</f>
        <v>1</v>
      </c>
      <c r="C219" s="12">
        <f>COUNTIF('Projets Phase 1'!AB:AV,Tableau14[[#This Row],[Libellé]])</f>
        <v>0</v>
      </c>
      <c r="D219" s="12" t="s">
        <v>1380</v>
      </c>
      <c r="E219" s="10" t="s">
        <v>2344</v>
      </c>
      <c r="F219" s="10" t="s">
        <v>2345</v>
      </c>
      <c r="G219" s="10" t="s">
        <v>2346</v>
      </c>
      <c r="H219" s="10" t="s">
        <v>2347</v>
      </c>
      <c r="I219" s="34" t="s">
        <v>2549</v>
      </c>
      <c r="J219" s="10" t="s">
        <v>2636</v>
      </c>
      <c r="K219" s="34" t="s">
        <v>2640</v>
      </c>
      <c r="L219" s="34" t="s">
        <v>2642</v>
      </c>
      <c r="M219" s="34"/>
      <c r="N219" s="34"/>
      <c r="O219" s="34"/>
      <c r="P219" s="34"/>
      <c r="Q219" s="34"/>
      <c r="R219" s="34"/>
      <c r="S219" s="10" t="s">
        <v>1466</v>
      </c>
      <c r="T219" s="10" t="s">
        <v>1505</v>
      </c>
      <c r="U219" s="10" t="s">
        <v>1385</v>
      </c>
      <c r="V219" s="10"/>
      <c r="W219" s="10"/>
      <c r="X219" s="10"/>
      <c r="Y219" s="10"/>
      <c r="Z219" s="10"/>
      <c r="AA219" s="10" t="s">
        <v>141</v>
      </c>
      <c r="AB219" s="10" t="s">
        <v>881</v>
      </c>
      <c r="AC219" s="13"/>
      <c r="AD219" s="10"/>
      <c r="AE219" s="10"/>
      <c r="AF219" s="10"/>
      <c r="AG219" s="10"/>
      <c r="AH219" s="10"/>
      <c r="AI219" s="10"/>
      <c r="AJ219" s="10"/>
      <c r="AK219" s="10"/>
    </row>
    <row r="220" spans="1:37" ht="45" x14ac:dyDescent="0.5">
      <c r="A220" s="12">
        <f>COUNTIF('Projets Phase 1'!AA:AV,Tableau14[[#This Row],[Libellé]])</f>
        <v>1</v>
      </c>
      <c r="B220" s="12">
        <f>COUNTIF('Projets Phase 1'!AA:AA,Tableau14[[#This Row],[Libellé]])</f>
        <v>0</v>
      </c>
      <c r="C220" s="12">
        <f>COUNTIF('Projets Phase 1'!AB:AV,Tableau14[[#This Row],[Libellé]])</f>
        <v>1</v>
      </c>
      <c r="D220" s="12" t="s">
        <v>1422</v>
      </c>
      <c r="E220" s="10" t="s">
        <v>2348</v>
      </c>
      <c r="F220" s="10" t="s">
        <v>2349</v>
      </c>
      <c r="G220" s="10" t="s">
        <v>1476</v>
      </c>
      <c r="H220" s="10"/>
      <c r="I220" s="34"/>
      <c r="J220" s="10"/>
      <c r="K220" s="34"/>
      <c r="L220" s="34"/>
      <c r="M220" s="34"/>
      <c r="N220" s="34"/>
      <c r="O220" s="34"/>
      <c r="P220" s="34"/>
      <c r="Q220" s="34"/>
      <c r="R220" s="34"/>
      <c r="S220" s="10" t="s">
        <v>1400</v>
      </c>
      <c r="T220" s="10"/>
      <c r="U220" s="10"/>
      <c r="V220" s="10"/>
      <c r="W220" s="10"/>
      <c r="X220" s="10"/>
      <c r="Y220" s="10"/>
      <c r="Z220" s="10"/>
      <c r="AA220" s="10" t="s">
        <v>1520</v>
      </c>
      <c r="AB220" s="10" t="s">
        <v>2002</v>
      </c>
      <c r="AC220" s="13"/>
      <c r="AD220" s="10"/>
      <c r="AE220" s="10"/>
      <c r="AF220" s="10"/>
      <c r="AG220" s="10"/>
      <c r="AH220" s="10"/>
      <c r="AI220" s="10"/>
      <c r="AJ220" s="10"/>
      <c r="AK220" s="10"/>
    </row>
    <row r="221" spans="1:37" ht="300" x14ac:dyDescent="0.5">
      <c r="A221" s="12">
        <f>COUNTIF('Projets Phase 1'!AA:AV,Tableau14[[#This Row],[Libellé]])</f>
        <v>2</v>
      </c>
      <c r="B221" s="12">
        <f>COUNTIF('Projets Phase 1'!AA:AA,Tableau14[[#This Row],[Libellé]])</f>
        <v>0</v>
      </c>
      <c r="C221" s="12">
        <f>COUNTIF('Projets Phase 1'!AB:AV,Tableau14[[#This Row],[Libellé]])</f>
        <v>2</v>
      </c>
      <c r="D221" s="12" t="s">
        <v>1380</v>
      </c>
      <c r="E221" s="10" t="s">
        <v>2350</v>
      </c>
      <c r="F221" s="10" t="s">
        <v>2351</v>
      </c>
      <c r="G221" s="10" t="s">
        <v>2352</v>
      </c>
      <c r="H221" s="10" t="s">
        <v>2353</v>
      </c>
      <c r="I221" s="34" t="s">
        <v>2550</v>
      </c>
      <c r="J221" s="10" t="s">
        <v>2645</v>
      </c>
      <c r="K221" s="34" t="s">
        <v>2646</v>
      </c>
      <c r="L221" s="34" t="s">
        <v>2651</v>
      </c>
      <c r="M221" s="34" t="s">
        <v>2652</v>
      </c>
      <c r="N221" s="34"/>
      <c r="O221" s="34"/>
      <c r="P221" s="34"/>
      <c r="Q221" s="34"/>
      <c r="R221" s="34"/>
      <c r="S221" s="10" t="s">
        <v>1412</v>
      </c>
      <c r="T221" s="10" t="s">
        <v>1433</v>
      </c>
      <c r="U221" s="10"/>
      <c r="V221" s="10"/>
      <c r="W221" s="10"/>
      <c r="X221" s="10"/>
      <c r="Y221" s="10"/>
      <c r="Z221" s="10"/>
      <c r="AA221" s="10" t="s">
        <v>146</v>
      </c>
      <c r="AB221" s="10" t="s">
        <v>2354</v>
      </c>
      <c r="AC221" s="13"/>
      <c r="AD221" s="10"/>
      <c r="AE221" s="10"/>
      <c r="AF221" s="10"/>
      <c r="AG221" s="10"/>
      <c r="AH221" s="10"/>
      <c r="AI221" s="10"/>
      <c r="AJ221" s="10"/>
      <c r="AK221" s="10"/>
    </row>
    <row r="222" spans="1:37" ht="45" x14ac:dyDescent="0.5">
      <c r="A222" s="12">
        <f>COUNTIF('Projets Phase 1'!AA:AV,Tableau14[[#This Row],[Libellé]])</f>
        <v>3</v>
      </c>
      <c r="B222" s="12">
        <f>COUNTIF('Projets Phase 1'!AA:AA,Tableau14[[#This Row],[Libellé]])</f>
        <v>1</v>
      </c>
      <c r="C222" s="12">
        <f>COUNTIF('Projets Phase 1'!AB:AV,Tableau14[[#This Row],[Libellé]])</f>
        <v>2</v>
      </c>
      <c r="D222" s="12" t="s">
        <v>1380</v>
      </c>
      <c r="E222" s="10" t="s">
        <v>2355</v>
      </c>
      <c r="F222" s="10" t="s">
        <v>2356</v>
      </c>
      <c r="G222" s="10" t="s">
        <v>1476</v>
      </c>
      <c r="H222" s="10" t="s">
        <v>1400</v>
      </c>
      <c r="I222" s="34" t="s">
        <v>1400</v>
      </c>
      <c r="J222" s="34" t="s">
        <v>2653</v>
      </c>
      <c r="K222" s="34"/>
      <c r="L222" s="34"/>
      <c r="M222" s="34"/>
      <c r="N222" s="34"/>
      <c r="O222" s="34"/>
      <c r="P222" s="34"/>
      <c r="Q222" s="34"/>
      <c r="R222" s="34"/>
      <c r="S222" s="10" t="s">
        <v>1400</v>
      </c>
      <c r="T222" s="10"/>
      <c r="U222" s="10"/>
      <c r="V222" s="10"/>
      <c r="W222" s="10"/>
      <c r="X222" s="10"/>
      <c r="Y222" s="10"/>
      <c r="Z222" s="10"/>
      <c r="AA222" s="10" t="s">
        <v>199</v>
      </c>
      <c r="AB222" s="10"/>
      <c r="AC222" s="13"/>
      <c r="AD222" s="10"/>
      <c r="AE222" s="10"/>
      <c r="AF222" s="10"/>
      <c r="AG222" s="10"/>
      <c r="AH222" s="10"/>
      <c r="AI222" s="10"/>
      <c r="AJ222" s="10"/>
      <c r="AK222" s="10"/>
    </row>
    <row r="223" spans="1:37" ht="120" x14ac:dyDescent="0.5">
      <c r="A223" s="12">
        <f>COUNTIF('Projets Phase 1'!AA:AV,Tableau14[[#This Row],[Libellé]])</f>
        <v>1</v>
      </c>
      <c r="B223" s="12">
        <f>COUNTIF('Projets Phase 1'!AA:AA,Tableau14[[#This Row],[Libellé]])</f>
        <v>1</v>
      </c>
      <c r="C223" s="12">
        <f>COUNTIF('Projets Phase 1'!AB:AV,Tableau14[[#This Row],[Libellé]])</f>
        <v>0</v>
      </c>
      <c r="D223" s="12" t="s">
        <v>1380</v>
      </c>
      <c r="E223" s="10" t="s">
        <v>2357</v>
      </c>
      <c r="F223" s="10" t="s">
        <v>2358</v>
      </c>
      <c r="G223" s="10" t="s">
        <v>2359</v>
      </c>
      <c r="H223" s="10" t="s">
        <v>2360</v>
      </c>
      <c r="I223" s="34" t="s">
        <v>2551</v>
      </c>
      <c r="J223" s="10" t="s">
        <v>2633</v>
      </c>
      <c r="K223" s="10" t="s">
        <v>2637</v>
      </c>
      <c r="L223" s="34" t="s">
        <v>2628</v>
      </c>
      <c r="M223" s="34"/>
      <c r="N223" s="34"/>
      <c r="O223" s="34"/>
      <c r="P223" s="34"/>
      <c r="Q223" s="34"/>
      <c r="R223" s="34"/>
      <c r="S223" s="10" t="s">
        <v>1385</v>
      </c>
      <c r="T223" s="10"/>
      <c r="U223" s="10"/>
      <c r="V223" s="10"/>
      <c r="W223" s="10"/>
      <c r="X223" s="10"/>
      <c r="Y223" s="10"/>
      <c r="Z223" s="10"/>
      <c r="AA223" s="10" t="s">
        <v>932</v>
      </c>
      <c r="AB223" s="10"/>
      <c r="AC223" s="13"/>
      <c r="AD223" s="10"/>
      <c r="AE223" s="10"/>
      <c r="AF223" s="10"/>
      <c r="AG223" s="10"/>
      <c r="AH223" s="10"/>
      <c r="AI223" s="10"/>
      <c r="AJ223" s="10"/>
      <c r="AK223" s="10"/>
    </row>
    <row r="224" spans="1:37" ht="45" x14ac:dyDescent="0.5">
      <c r="A224" s="12">
        <f>COUNTIF('Projets Phase 1'!AA:AV,Tableau14[[#This Row],[Libellé]])</f>
        <v>1</v>
      </c>
      <c r="B224" s="12">
        <f>COUNTIF('Projets Phase 1'!AA:AA,Tableau14[[#This Row],[Libellé]])</f>
        <v>0</v>
      </c>
      <c r="C224" s="12">
        <f>COUNTIF('Projets Phase 1'!AB:AV,Tableau14[[#This Row],[Libellé]])</f>
        <v>1</v>
      </c>
      <c r="D224" s="12" t="s">
        <v>1380</v>
      </c>
      <c r="E224" s="10" t="s">
        <v>2361</v>
      </c>
      <c r="F224" s="10" t="s">
        <v>2362</v>
      </c>
      <c r="G224" s="10" t="s">
        <v>2363</v>
      </c>
      <c r="H224" s="10" t="s">
        <v>2364</v>
      </c>
      <c r="I224" s="34" t="s">
        <v>1400</v>
      </c>
      <c r="J224" s="34" t="s">
        <v>2653</v>
      </c>
      <c r="K224" s="34"/>
      <c r="L224" s="34"/>
      <c r="M224" s="34"/>
      <c r="N224" s="34"/>
      <c r="O224" s="34"/>
      <c r="P224" s="34"/>
      <c r="Q224" s="34"/>
      <c r="R224" s="34"/>
      <c r="S224" s="10" t="s">
        <v>1385</v>
      </c>
      <c r="T224" s="10" t="s">
        <v>1432</v>
      </c>
      <c r="U224" s="10"/>
      <c r="V224" s="10"/>
      <c r="W224" s="10"/>
      <c r="X224" s="10"/>
      <c r="Y224" s="10"/>
      <c r="Z224" s="10"/>
      <c r="AA224" s="10" t="s">
        <v>543</v>
      </c>
      <c r="AB224" s="10"/>
      <c r="AC224" s="13"/>
      <c r="AD224" s="10"/>
      <c r="AE224" s="10"/>
      <c r="AF224" s="10"/>
      <c r="AG224" s="10"/>
      <c r="AH224" s="10"/>
      <c r="AI224" s="10"/>
      <c r="AJ224" s="10"/>
      <c r="AK224" s="10"/>
    </row>
    <row r="225" spans="1:37" ht="45.75" x14ac:dyDescent="0.5">
      <c r="A225" s="12">
        <f>COUNTIF('Projets Phase 1'!AA:AV,Tableau14[[#This Row],[Libellé]])</f>
        <v>1</v>
      </c>
      <c r="B225" s="12">
        <f>COUNTIF('Projets Phase 1'!AA:AA,Tableau14[[#This Row],[Libellé]])</f>
        <v>1</v>
      </c>
      <c r="C225" s="12">
        <f>COUNTIF('Projets Phase 1'!AB:AV,Tableau14[[#This Row],[Libellé]])</f>
        <v>0</v>
      </c>
      <c r="D225" s="12" t="s">
        <v>1380</v>
      </c>
      <c r="E225" s="10" t="s">
        <v>2365</v>
      </c>
      <c r="F225" s="15" t="s">
        <v>2366</v>
      </c>
      <c r="G225" s="10" t="s">
        <v>2367</v>
      </c>
      <c r="H225" s="10" t="s">
        <v>2368</v>
      </c>
      <c r="I225" s="34" t="s">
        <v>2544</v>
      </c>
      <c r="J225" s="34" t="s">
        <v>2628</v>
      </c>
      <c r="K225" s="34"/>
      <c r="L225" s="34"/>
      <c r="M225" s="34"/>
      <c r="N225" s="34"/>
      <c r="O225" s="34"/>
      <c r="P225" s="34"/>
      <c r="Q225" s="34"/>
      <c r="R225" s="34"/>
      <c r="S225" s="10" t="s">
        <v>1401</v>
      </c>
      <c r="T225" s="10"/>
      <c r="U225" s="10"/>
      <c r="V225" s="10"/>
      <c r="W225" s="10"/>
      <c r="X225" s="10"/>
      <c r="Y225" s="10"/>
      <c r="Z225" s="10"/>
      <c r="AA225" s="10" t="s">
        <v>1095</v>
      </c>
      <c r="AB225" s="10" t="s">
        <v>2369</v>
      </c>
      <c r="AC225" s="13"/>
      <c r="AD225" s="10"/>
      <c r="AE225" s="10"/>
      <c r="AF225" s="10"/>
      <c r="AG225" s="10"/>
      <c r="AH225" s="10"/>
      <c r="AI225" s="10"/>
      <c r="AJ225" s="10"/>
      <c r="AK225" s="10"/>
    </row>
    <row r="226" spans="1:37" ht="105" x14ac:dyDescent="0.5">
      <c r="A226" s="12">
        <f>COUNTIF('Projets Phase 1'!AA:AV,Tableau14[[#This Row],[Libellé]])</f>
        <v>1</v>
      </c>
      <c r="B226" s="12">
        <f>COUNTIF('Projets Phase 1'!AA:AA,Tableau14[[#This Row],[Libellé]])</f>
        <v>0</v>
      </c>
      <c r="C226" s="12">
        <f>COUNTIF('Projets Phase 1'!AB:AV,Tableau14[[#This Row],[Libellé]])</f>
        <v>1</v>
      </c>
      <c r="D226" s="12" t="s">
        <v>1380</v>
      </c>
      <c r="E226" s="10" t="s">
        <v>2370</v>
      </c>
      <c r="F226" s="10" t="s">
        <v>2371</v>
      </c>
      <c r="G226" s="10" t="s">
        <v>2372</v>
      </c>
      <c r="H226" s="10" t="s">
        <v>2373</v>
      </c>
      <c r="I226" s="34" t="s">
        <v>2552</v>
      </c>
      <c r="J226" s="34" t="s">
        <v>2634</v>
      </c>
      <c r="K226" s="34" t="s">
        <v>2640</v>
      </c>
      <c r="L226" s="34"/>
      <c r="M226" s="34"/>
      <c r="N226" s="34"/>
      <c r="O226" s="34"/>
      <c r="P226" s="34"/>
      <c r="Q226" s="34"/>
      <c r="R226" s="34"/>
      <c r="S226" s="10" t="s">
        <v>1504</v>
      </c>
      <c r="T226" s="10" t="s">
        <v>1505</v>
      </c>
      <c r="U226" s="10" t="s">
        <v>1385</v>
      </c>
      <c r="V226" s="10"/>
      <c r="W226" s="10"/>
      <c r="X226" s="10"/>
      <c r="Y226" s="10"/>
      <c r="Z226" s="10"/>
      <c r="AA226" s="10" t="s">
        <v>141</v>
      </c>
      <c r="AB226" s="10" t="s">
        <v>2304</v>
      </c>
      <c r="AC226" s="13"/>
      <c r="AD226" s="10"/>
      <c r="AE226" s="10"/>
      <c r="AF226" s="10"/>
      <c r="AG226" s="10"/>
      <c r="AH226" s="10"/>
      <c r="AI226" s="10"/>
      <c r="AJ226" s="10"/>
      <c r="AK226" s="10"/>
    </row>
    <row r="227" spans="1:37" ht="30.75" x14ac:dyDescent="0.5">
      <c r="A227" s="12">
        <f>COUNTIF('Projets Phase 1'!AA:AV,Tableau14[[#This Row],[Libellé]])</f>
        <v>1</v>
      </c>
      <c r="B227" s="12">
        <f>COUNTIF('Projets Phase 1'!AA:AA,Tableau14[[#This Row],[Libellé]])</f>
        <v>0</v>
      </c>
      <c r="C227" s="12">
        <f>COUNTIF('Projets Phase 1'!AB:AV,Tableau14[[#This Row],[Libellé]])</f>
        <v>1</v>
      </c>
      <c r="D227" s="12" t="s">
        <v>1380</v>
      </c>
      <c r="E227" s="10" t="s">
        <v>2374</v>
      </c>
      <c r="F227" s="15" t="s">
        <v>2375</v>
      </c>
      <c r="G227" s="10" t="s">
        <v>2376</v>
      </c>
      <c r="H227" s="10" t="s">
        <v>2377</v>
      </c>
      <c r="I227" s="34" t="s">
        <v>1400</v>
      </c>
      <c r="J227" s="34" t="s">
        <v>2653</v>
      </c>
      <c r="K227" s="34"/>
      <c r="L227" s="34"/>
      <c r="M227" s="34"/>
      <c r="N227" s="34"/>
      <c r="O227" s="34"/>
      <c r="P227" s="34"/>
      <c r="Q227" s="34"/>
      <c r="R227" s="34"/>
      <c r="S227" s="10" t="s">
        <v>1466</v>
      </c>
      <c r="T227" s="10"/>
      <c r="U227" s="10"/>
      <c r="V227" s="10"/>
      <c r="W227" s="10"/>
      <c r="X227" s="10"/>
      <c r="Y227" s="10"/>
      <c r="Z227" s="10"/>
      <c r="AA227" s="10" t="s">
        <v>146</v>
      </c>
      <c r="AB227" s="10" t="s">
        <v>2187</v>
      </c>
      <c r="AC227" s="13"/>
      <c r="AD227" s="10"/>
      <c r="AE227" s="10"/>
      <c r="AF227" s="10"/>
      <c r="AG227" s="10"/>
      <c r="AH227" s="10"/>
      <c r="AI227" s="10"/>
      <c r="AJ227" s="10"/>
      <c r="AK227" s="10"/>
    </row>
    <row r="228" spans="1:37" ht="60" x14ac:dyDescent="0.5">
      <c r="A228" s="12">
        <f>COUNTIF('Projets Phase 1'!AA:AV,Tableau14[[#This Row],[Libellé]])</f>
        <v>1</v>
      </c>
      <c r="B228" s="12">
        <f>COUNTIF('Projets Phase 1'!AA:AA,Tableau14[[#This Row],[Libellé]])</f>
        <v>1</v>
      </c>
      <c r="C228" s="12">
        <f>COUNTIF('Projets Phase 1'!AB:AV,Tableau14[[#This Row],[Libellé]])</f>
        <v>0</v>
      </c>
      <c r="D228" s="12" t="s">
        <v>1380</v>
      </c>
      <c r="E228" s="10" t="s">
        <v>2378</v>
      </c>
      <c r="F228" s="10" t="s">
        <v>2379</v>
      </c>
      <c r="G228" s="10" t="s">
        <v>2380</v>
      </c>
      <c r="H228" s="10" t="s">
        <v>2381</v>
      </c>
      <c r="I228" s="34" t="s">
        <v>2507</v>
      </c>
      <c r="J228" s="34" t="s">
        <v>2640</v>
      </c>
      <c r="K228" s="34"/>
      <c r="L228" s="34"/>
      <c r="M228" s="34"/>
      <c r="N228" s="34"/>
      <c r="O228" s="34"/>
      <c r="P228" s="34"/>
      <c r="Q228" s="34"/>
      <c r="R228" s="34"/>
      <c r="S228" s="10" t="s">
        <v>1385</v>
      </c>
      <c r="T228" s="10"/>
      <c r="U228" s="10"/>
      <c r="V228" s="10"/>
      <c r="W228" s="10"/>
      <c r="X228" s="10"/>
      <c r="Y228" s="10"/>
      <c r="Z228" s="10"/>
      <c r="AA228" s="10" t="s">
        <v>141</v>
      </c>
      <c r="AB228" s="10" t="s">
        <v>721</v>
      </c>
      <c r="AC228" s="13"/>
      <c r="AD228" s="10"/>
      <c r="AE228" s="10"/>
      <c r="AF228" s="10"/>
      <c r="AG228" s="10"/>
      <c r="AH228" s="10"/>
      <c r="AI228" s="10"/>
      <c r="AJ228" s="10"/>
      <c r="AK228" s="10"/>
    </row>
    <row r="229" spans="1:37" ht="30.75" x14ac:dyDescent="0.5">
      <c r="A229" s="12">
        <f>COUNTIF('Projets Phase 1'!AA:AV,Tableau14[[#This Row],[Libellé]])</f>
        <v>1</v>
      </c>
      <c r="B229" s="12">
        <f>COUNTIF('Projets Phase 1'!AA:AA,Tableau14[[#This Row],[Libellé]])</f>
        <v>0</v>
      </c>
      <c r="C229" s="12">
        <f>COUNTIF('Projets Phase 1'!AB:AV,Tableau14[[#This Row],[Libellé]])</f>
        <v>1</v>
      </c>
      <c r="D229" s="12" t="s">
        <v>1380</v>
      </c>
      <c r="E229" s="10" t="s">
        <v>2382</v>
      </c>
      <c r="F229" s="15" t="s">
        <v>2383</v>
      </c>
      <c r="G229" s="10" t="s">
        <v>2384</v>
      </c>
      <c r="H229" s="10" t="s">
        <v>2385</v>
      </c>
      <c r="I229" s="34" t="s">
        <v>2386</v>
      </c>
      <c r="J229" s="34" t="s">
        <v>2626</v>
      </c>
      <c r="K229" s="34"/>
      <c r="L229" s="34"/>
      <c r="M229" s="34"/>
      <c r="N229" s="34"/>
      <c r="O229" s="34"/>
      <c r="P229" s="34"/>
      <c r="Q229" s="34"/>
      <c r="R229" s="34"/>
      <c r="S229" s="10" t="s">
        <v>1401</v>
      </c>
      <c r="T229" s="10"/>
      <c r="U229" s="10"/>
      <c r="V229" s="10"/>
      <c r="W229" s="10"/>
      <c r="X229" s="10"/>
      <c r="Y229" s="10"/>
      <c r="Z229" s="10"/>
      <c r="AA229" s="10" t="s">
        <v>1732</v>
      </c>
      <c r="AB229" s="10"/>
      <c r="AC229" s="13"/>
      <c r="AD229" s="10"/>
      <c r="AE229" s="10"/>
      <c r="AF229" s="10"/>
      <c r="AG229" s="10"/>
      <c r="AH229" s="10"/>
      <c r="AI229" s="10"/>
      <c r="AJ229" s="10"/>
      <c r="AK229" s="10"/>
    </row>
    <row r="230" spans="1:37" ht="30.75" x14ac:dyDescent="0.5">
      <c r="A230" s="12">
        <f>COUNTIF('Projets Phase 1'!AA:AV,Tableau14[[#This Row],[Libellé]])</f>
        <v>1</v>
      </c>
      <c r="B230" s="12">
        <f>COUNTIF('Projets Phase 1'!AA:AA,Tableau14[[#This Row],[Libellé]])</f>
        <v>0</v>
      </c>
      <c r="C230" s="12">
        <f>COUNTIF('Projets Phase 1'!AB:AV,Tableau14[[#This Row],[Libellé]])</f>
        <v>1</v>
      </c>
      <c r="D230" s="12" t="s">
        <v>1380</v>
      </c>
      <c r="E230" s="10" t="s">
        <v>2387</v>
      </c>
      <c r="F230" s="15" t="s">
        <v>2388</v>
      </c>
      <c r="G230" s="10" t="s">
        <v>1476</v>
      </c>
      <c r="H230" s="10" t="s">
        <v>2389</v>
      </c>
      <c r="I230" s="34" t="s">
        <v>1400</v>
      </c>
      <c r="J230" s="34" t="s">
        <v>2653</v>
      </c>
      <c r="K230" s="34"/>
      <c r="L230" s="34"/>
      <c r="M230" s="34"/>
      <c r="N230" s="34"/>
      <c r="O230" s="34"/>
      <c r="P230" s="34"/>
      <c r="Q230" s="34"/>
      <c r="R230" s="34"/>
      <c r="S230" s="10" t="s">
        <v>1412</v>
      </c>
      <c r="T230" s="10"/>
      <c r="U230" s="10"/>
      <c r="V230" s="10"/>
      <c r="W230" s="10"/>
      <c r="X230" s="10"/>
      <c r="Y230" s="10"/>
      <c r="Z230" s="10"/>
      <c r="AA230" s="10" t="s">
        <v>543</v>
      </c>
      <c r="AB230" s="10"/>
      <c r="AC230" s="13"/>
      <c r="AD230" s="10"/>
      <c r="AE230" s="10"/>
      <c r="AF230" s="10"/>
      <c r="AG230" s="10"/>
      <c r="AH230" s="10"/>
      <c r="AI230" s="10"/>
      <c r="AJ230" s="10"/>
      <c r="AK230" s="10"/>
    </row>
    <row r="231" spans="1:37" ht="45" x14ac:dyDescent="0.5">
      <c r="A231" s="12">
        <f>COUNTIF('Projets Phase 1'!AA:AV,Tableau14[[#This Row],[Libellé]])</f>
        <v>3</v>
      </c>
      <c r="B231" s="12">
        <f>COUNTIF('Projets Phase 1'!AA:AA,Tableau14[[#This Row],[Libellé]])</f>
        <v>0</v>
      </c>
      <c r="C231" s="12">
        <f>COUNTIF('Projets Phase 1'!AB:AV,Tableau14[[#This Row],[Libellé]])</f>
        <v>3</v>
      </c>
      <c r="D231" s="12" t="s">
        <v>1380</v>
      </c>
      <c r="E231" s="10" t="s">
        <v>2390</v>
      </c>
      <c r="F231" s="10" t="s">
        <v>2391</v>
      </c>
      <c r="G231" s="10" t="s">
        <v>1476</v>
      </c>
      <c r="H231" s="10" t="s">
        <v>2392</v>
      </c>
      <c r="I231" s="34" t="s">
        <v>2393</v>
      </c>
      <c r="J231" s="34" t="s">
        <v>2628</v>
      </c>
      <c r="K231" s="34"/>
      <c r="L231" s="34"/>
      <c r="M231" s="34"/>
      <c r="N231" s="34"/>
      <c r="O231" s="34"/>
      <c r="P231" s="34"/>
      <c r="Q231" s="34"/>
      <c r="R231" s="34"/>
      <c r="S231" s="10" t="s">
        <v>1433</v>
      </c>
      <c r="T231" s="10"/>
      <c r="U231" s="10"/>
      <c r="V231" s="10"/>
      <c r="W231" s="10"/>
      <c r="X231" s="10"/>
      <c r="Y231" s="10"/>
      <c r="Z231" s="10"/>
      <c r="AA231" s="10" t="s">
        <v>146</v>
      </c>
      <c r="AB231" s="10"/>
      <c r="AC231" s="13"/>
      <c r="AD231" s="10"/>
      <c r="AE231" s="10"/>
      <c r="AF231" s="10"/>
      <c r="AG231" s="10"/>
      <c r="AH231" s="10"/>
      <c r="AI231" s="10"/>
      <c r="AJ231" s="10"/>
      <c r="AK231" s="10"/>
    </row>
    <row r="232" spans="1:37" ht="225" x14ac:dyDescent="0.5">
      <c r="A232" s="12">
        <f>COUNTIF('Projets Phase 1'!AA:AV,Tableau14[[#This Row],[Libellé]])</f>
        <v>1</v>
      </c>
      <c r="B232" s="12">
        <f>COUNTIF('Projets Phase 1'!AA:AA,Tableau14[[#This Row],[Libellé]])</f>
        <v>0</v>
      </c>
      <c r="C232" s="12">
        <f>COUNTIF('Projets Phase 1'!AB:AV,Tableau14[[#This Row],[Libellé]])</f>
        <v>1</v>
      </c>
      <c r="D232" s="12" t="s">
        <v>1380</v>
      </c>
      <c r="E232" s="10" t="s">
        <v>2394</v>
      </c>
      <c r="F232" s="10" t="s">
        <v>2395</v>
      </c>
      <c r="G232" s="10" t="s">
        <v>2396</v>
      </c>
      <c r="H232" s="10" t="s">
        <v>2397</v>
      </c>
      <c r="I232" s="34" t="s">
        <v>2553</v>
      </c>
      <c r="J232" s="34" t="s">
        <v>2644</v>
      </c>
      <c r="K232" s="34" t="s">
        <v>2650</v>
      </c>
      <c r="L232" s="34" t="s">
        <v>2651</v>
      </c>
      <c r="M232" s="34"/>
      <c r="N232" s="34"/>
      <c r="O232" s="34"/>
      <c r="P232" s="34"/>
      <c r="Q232" s="34"/>
      <c r="R232" s="34"/>
      <c r="S232" s="10" t="s">
        <v>1412</v>
      </c>
      <c r="T232" s="10" t="s">
        <v>1433</v>
      </c>
      <c r="U232" s="10"/>
      <c r="V232" s="10"/>
      <c r="W232" s="10"/>
      <c r="X232" s="10"/>
      <c r="Y232" s="10"/>
      <c r="Z232" s="10"/>
      <c r="AA232" s="10" t="s">
        <v>146</v>
      </c>
      <c r="AB232" s="10" t="s">
        <v>2398</v>
      </c>
      <c r="AC232" s="13"/>
      <c r="AD232" s="10"/>
      <c r="AE232" s="10"/>
      <c r="AF232" s="10"/>
      <c r="AG232" s="10"/>
      <c r="AH232" s="10"/>
      <c r="AI232" s="10"/>
      <c r="AJ232" s="10"/>
      <c r="AK232" s="10"/>
    </row>
    <row r="233" spans="1:37" ht="75" x14ac:dyDescent="0.5">
      <c r="A233" s="12">
        <f>COUNTIF('Projets Phase 1'!AA:AV,Tableau14[[#This Row],[Libellé]])</f>
        <v>2</v>
      </c>
      <c r="B233" s="12">
        <f>COUNTIF('Projets Phase 1'!AA:AA,Tableau14[[#This Row],[Libellé]])</f>
        <v>0</v>
      </c>
      <c r="C233" s="12">
        <f>COUNTIF('Projets Phase 1'!AB:AV,Tableau14[[#This Row],[Libellé]])</f>
        <v>2</v>
      </c>
      <c r="D233" s="12" t="s">
        <v>1380</v>
      </c>
      <c r="E233" s="10" t="s">
        <v>2399</v>
      </c>
      <c r="F233" s="10" t="s">
        <v>2400</v>
      </c>
      <c r="G233" s="10" t="s">
        <v>2401</v>
      </c>
      <c r="H233" s="10" t="s">
        <v>2402</v>
      </c>
      <c r="I233" s="34" t="s">
        <v>2554</v>
      </c>
      <c r="J233" s="34" t="s">
        <v>2652</v>
      </c>
      <c r="K233" s="34"/>
      <c r="L233" s="34"/>
      <c r="M233" s="34"/>
      <c r="N233" s="34"/>
      <c r="O233" s="34"/>
      <c r="P233" s="34"/>
      <c r="Q233" s="34"/>
      <c r="R233" s="34"/>
      <c r="S233" s="10" t="s">
        <v>1433</v>
      </c>
      <c r="T233" s="10"/>
      <c r="U233" s="10"/>
      <c r="V233" s="10"/>
      <c r="W233" s="10"/>
      <c r="X233" s="10"/>
      <c r="Y233" s="10"/>
      <c r="Z233" s="10"/>
      <c r="AA233" s="10" t="s">
        <v>146</v>
      </c>
      <c r="AB233" s="10" t="s">
        <v>2187</v>
      </c>
      <c r="AC233" s="13" t="s">
        <v>586</v>
      </c>
      <c r="AD233" s="10"/>
      <c r="AE233" s="10"/>
      <c r="AF233" s="10"/>
      <c r="AG233" s="10"/>
      <c r="AH233" s="10"/>
      <c r="AI233" s="10"/>
      <c r="AJ233" s="10"/>
      <c r="AK233" s="10"/>
    </row>
    <row r="234" spans="1:37" ht="30" x14ac:dyDescent="0.5">
      <c r="A234" s="12">
        <f>COUNTIF('Projets Phase 1'!AA:AV,Tableau14[[#This Row],[Libellé]])</f>
        <v>1</v>
      </c>
      <c r="B234" s="12">
        <f>COUNTIF('Projets Phase 1'!AA:AA,Tableau14[[#This Row],[Libellé]])</f>
        <v>0</v>
      </c>
      <c r="C234" s="12">
        <f>COUNTIF('Projets Phase 1'!AB:AV,Tableau14[[#This Row],[Libellé]])</f>
        <v>1</v>
      </c>
      <c r="D234" s="12" t="s">
        <v>1380</v>
      </c>
      <c r="E234" s="10" t="s">
        <v>2403</v>
      </c>
      <c r="F234" s="10" t="s">
        <v>2404</v>
      </c>
      <c r="G234" s="10" t="s">
        <v>2405</v>
      </c>
      <c r="H234" s="10" t="s">
        <v>2406</v>
      </c>
      <c r="I234" s="34" t="s">
        <v>1400</v>
      </c>
      <c r="J234" s="34" t="s">
        <v>2653</v>
      </c>
      <c r="K234" s="34"/>
      <c r="L234" s="34"/>
      <c r="M234" s="34"/>
      <c r="N234" s="34"/>
      <c r="O234" s="34"/>
      <c r="P234" s="34"/>
      <c r="Q234" s="34"/>
      <c r="R234" s="34"/>
      <c r="S234" s="10" t="s">
        <v>1433</v>
      </c>
      <c r="T234" s="10"/>
      <c r="U234" s="10"/>
      <c r="V234" s="10"/>
      <c r="W234" s="10"/>
      <c r="X234" s="10"/>
      <c r="Y234" s="10"/>
      <c r="Z234" s="10"/>
      <c r="AA234" s="10" t="s">
        <v>146</v>
      </c>
      <c r="AB234" s="10" t="s">
        <v>2407</v>
      </c>
      <c r="AC234" s="13"/>
      <c r="AD234" s="10"/>
      <c r="AE234" s="10"/>
      <c r="AF234" s="10"/>
      <c r="AG234" s="10"/>
      <c r="AH234" s="10"/>
      <c r="AI234" s="10"/>
      <c r="AJ234" s="10"/>
      <c r="AK234" s="10"/>
    </row>
    <row r="235" spans="1:37" ht="45.75" x14ac:dyDescent="0.5">
      <c r="A235" s="12">
        <f>COUNTIF('Projets Phase 1'!AA:AV,Tableau14[[#This Row],[Libellé]])</f>
        <v>1</v>
      </c>
      <c r="B235" s="12">
        <f>COUNTIF('Projets Phase 1'!AA:AA,Tableau14[[#This Row],[Libellé]])</f>
        <v>0</v>
      </c>
      <c r="C235" s="12">
        <f>COUNTIF('Projets Phase 1'!AB:AV,Tableau14[[#This Row],[Libellé]])</f>
        <v>1</v>
      </c>
      <c r="D235" s="12" t="s">
        <v>1380</v>
      </c>
      <c r="E235" s="10" t="s">
        <v>2408</v>
      </c>
      <c r="F235" s="15" t="s">
        <v>2409</v>
      </c>
      <c r="G235" s="10" t="s">
        <v>2410</v>
      </c>
      <c r="H235" s="10" t="s">
        <v>2411</v>
      </c>
      <c r="I235" s="34" t="s">
        <v>2555</v>
      </c>
      <c r="J235" s="34" t="s">
        <v>2639</v>
      </c>
      <c r="K235" s="34"/>
      <c r="L235" s="34"/>
      <c r="M235" s="34"/>
      <c r="N235" s="34"/>
      <c r="O235" s="34"/>
      <c r="P235" s="34"/>
      <c r="Q235" s="34"/>
      <c r="R235" s="34"/>
      <c r="S235" s="10" t="s">
        <v>1385</v>
      </c>
      <c r="T235" s="10" t="s">
        <v>1432</v>
      </c>
      <c r="U235" s="10"/>
      <c r="V235" s="10"/>
      <c r="W235" s="10"/>
      <c r="X235" s="10"/>
      <c r="Y235" s="10"/>
      <c r="Z235" s="10"/>
      <c r="AA235" s="10" t="s">
        <v>141</v>
      </c>
      <c r="AB235" s="10" t="s">
        <v>1627</v>
      </c>
      <c r="AC235" s="13" t="s">
        <v>2412</v>
      </c>
      <c r="AD235" s="10" t="s">
        <v>2187</v>
      </c>
      <c r="AE235" s="10" t="s">
        <v>2413</v>
      </c>
      <c r="AF235" s="10" t="s">
        <v>199</v>
      </c>
      <c r="AG235" s="10"/>
      <c r="AH235" s="10"/>
      <c r="AI235" s="10"/>
      <c r="AJ235" s="10"/>
      <c r="AK235" s="10"/>
    </row>
    <row r="236" spans="1:37" ht="30.75" x14ac:dyDescent="0.5">
      <c r="A236" s="12">
        <f>COUNTIF('Projets Phase 1'!AA:AV,Tableau14[[#This Row],[Libellé]])</f>
        <v>1</v>
      </c>
      <c r="B236" s="12">
        <f>COUNTIF('Projets Phase 1'!AA:AA,Tableau14[[#This Row],[Libellé]])</f>
        <v>0</v>
      </c>
      <c r="C236" s="12">
        <f>COUNTIF('Projets Phase 1'!AB:AV,Tableau14[[#This Row],[Libellé]])</f>
        <v>1</v>
      </c>
      <c r="D236" s="12" t="s">
        <v>1380</v>
      </c>
      <c r="E236" s="10" t="s">
        <v>2414</v>
      </c>
      <c r="F236" s="15" t="s">
        <v>2415</v>
      </c>
      <c r="G236" s="10" t="s">
        <v>2416</v>
      </c>
      <c r="H236" s="10" t="s">
        <v>2417</v>
      </c>
      <c r="I236" s="34" t="s">
        <v>1400</v>
      </c>
      <c r="J236" s="34" t="s">
        <v>2653</v>
      </c>
      <c r="K236" s="34"/>
      <c r="L236" s="34"/>
      <c r="M236" s="34"/>
      <c r="N236" s="34"/>
      <c r="O236" s="34"/>
      <c r="P236" s="34"/>
      <c r="Q236" s="34"/>
      <c r="R236" s="34"/>
      <c r="S236" s="10" t="s">
        <v>1393</v>
      </c>
      <c r="T236" s="10"/>
      <c r="U236" s="10"/>
      <c r="V236" s="10"/>
      <c r="W236" s="10"/>
      <c r="X236" s="10"/>
      <c r="Y236" s="10"/>
      <c r="Z236" s="10"/>
      <c r="AA236" s="10" t="s">
        <v>543</v>
      </c>
      <c r="AB236" s="10"/>
      <c r="AC236" s="13"/>
      <c r="AD236" s="10"/>
      <c r="AE236" s="10"/>
      <c r="AF236" s="10"/>
      <c r="AG236" s="10"/>
      <c r="AH236" s="10"/>
      <c r="AI236" s="10"/>
      <c r="AJ236" s="10"/>
      <c r="AK236" s="10"/>
    </row>
    <row r="237" spans="1:37" ht="75" x14ac:dyDescent="0.5">
      <c r="A237" s="12">
        <f>COUNTIF('Projets Phase 1'!AA:AV,Tableau14[[#This Row],[Libellé]])</f>
        <v>1</v>
      </c>
      <c r="B237" s="12">
        <f>COUNTIF('Projets Phase 1'!AA:AA,Tableau14[[#This Row],[Libellé]])</f>
        <v>0</v>
      </c>
      <c r="C237" s="12">
        <f>COUNTIF('Projets Phase 1'!AB:AV,Tableau14[[#This Row],[Libellé]])</f>
        <v>1</v>
      </c>
      <c r="D237" s="12" t="s">
        <v>1380</v>
      </c>
      <c r="E237" s="10" t="s">
        <v>2418</v>
      </c>
      <c r="F237" s="10" t="s">
        <v>2418</v>
      </c>
      <c r="G237" s="10" t="s">
        <v>2419</v>
      </c>
      <c r="H237" s="10" t="s">
        <v>2420</v>
      </c>
      <c r="I237" s="34" t="s">
        <v>2556</v>
      </c>
      <c r="J237" s="34" t="s">
        <v>2644</v>
      </c>
      <c r="K237" s="34"/>
      <c r="L237" s="34"/>
      <c r="M237" s="34"/>
      <c r="N237" s="34"/>
      <c r="O237" s="34"/>
      <c r="P237" s="34"/>
      <c r="Q237" s="34"/>
      <c r="R237" s="34"/>
      <c r="S237" s="10" t="s">
        <v>1466</v>
      </c>
      <c r="T237" s="10" t="s">
        <v>1412</v>
      </c>
      <c r="U237" s="10" t="s">
        <v>1433</v>
      </c>
      <c r="V237" s="10"/>
      <c r="W237" s="10"/>
      <c r="X237" s="10"/>
      <c r="Y237" s="10"/>
      <c r="Z237" s="10"/>
      <c r="AA237" s="10" t="s">
        <v>146</v>
      </c>
      <c r="AB237" s="10" t="s">
        <v>586</v>
      </c>
      <c r="AC237" s="13" t="s">
        <v>351</v>
      </c>
      <c r="AD237" s="10"/>
      <c r="AE237" s="10"/>
      <c r="AF237" s="10"/>
      <c r="AG237" s="10"/>
      <c r="AH237" s="10"/>
      <c r="AI237" s="10"/>
      <c r="AJ237" s="10"/>
      <c r="AK237" s="10"/>
    </row>
    <row r="238" spans="1:37" ht="30" x14ac:dyDescent="0.5">
      <c r="A238" s="12">
        <f>COUNTIF('Projets Phase 1'!AA:AV,Tableau14[[#This Row],[Libellé]])</f>
        <v>3</v>
      </c>
      <c r="B238" s="12">
        <f>COUNTIF('Projets Phase 1'!AA:AA,Tableau14[[#This Row],[Libellé]])</f>
        <v>2</v>
      </c>
      <c r="C238" s="12">
        <f>COUNTIF('Projets Phase 1'!AB:AV,Tableau14[[#This Row],[Libellé]])</f>
        <v>1</v>
      </c>
      <c r="D238" s="12" t="s">
        <v>1380</v>
      </c>
      <c r="E238" s="10" t="s">
        <v>2421</v>
      </c>
      <c r="F238" s="10" t="s">
        <v>2422</v>
      </c>
      <c r="G238" s="10" t="s">
        <v>1476</v>
      </c>
      <c r="H238" s="10" t="s">
        <v>1400</v>
      </c>
      <c r="I238" s="34" t="s">
        <v>1400</v>
      </c>
      <c r="J238" s="34" t="s">
        <v>2653</v>
      </c>
      <c r="K238" s="34"/>
      <c r="L238" s="34"/>
      <c r="M238" s="34"/>
      <c r="N238" s="34"/>
      <c r="O238" s="34"/>
      <c r="P238" s="34"/>
      <c r="Q238" s="34"/>
      <c r="R238" s="34"/>
      <c r="S238" s="10" t="s">
        <v>1400</v>
      </c>
      <c r="T238" s="10"/>
      <c r="U238" s="10"/>
      <c r="V238" s="10"/>
      <c r="W238" s="10"/>
      <c r="X238" s="10"/>
      <c r="Y238" s="10"/>
      <c r="Z238" s="10"/>
      <c r="AA238" s="10" t="s">
        <v>199</v>
      </c>
      <c r="AB238" s="10"/>
      <c r="AC238" s="13"/>
      <c r="AD238" s="10"/>
      <c r="AE238" s="10"/>
      <c r="AF238" s="10"/>
      <c r="AG238" s="10"/>
      <c r="AH238" s="10"/>
      <c r="AI238" s="10"/>
      <c r="AJ238" s="10"/>
      <c r="AK238" s="10"/>
    </row>
    <row r="239" spans="1:37" ht="30" x14ac:dyDescent="0.5">
      <c r="A239" s="12">
        <f>COUNTIF('Projets Phase 1'!AA:AV,Tableau14[[#This Row],[Libellé]])</f>
        <v>1</v>
      </c>
      <c r="B239" s="12">
        <f>COUNTIF('Projets Phase 1'!AA:AA,Tableau14[[#This Row],[Libellé]])</f>
        <v>1</v>
      </c>
      <c r="C239" s="12">
        <f>COUNTIF('Projets Phase 1'!AB:AV,Tableau14[[#This Row],[Libellé]])</f>
        <v>0</v>
      </c>
      <c r="D239" s="12" t="s">
        <v>1380</v>
      </c>
      <c r="E239" s="10" t="s">
        <v>2423</v>
      </c>
      <c r="F239" s="10" t="s">
        <v>2424</v>
      </c>
      <c r="G239" s="10" t="s">
        <v>1476</v>
      </c>
      <c r="H239" s="10" t="s">
        <v>2425</v>
      </c>
      <c r="I239" s="34" t="s">
        <v>2555</v>
      </c>
      <c r="J239" s="34" t="s">
        <v>2639</v>
      </c>
      <c r="K239" s="34"/>
      <c r="L239" s="34"/>
      <c r="M239" s="34"/>
      <c r="N239" s="34"/>
      <c r="O239" s="34"/>
      <c r="P239" s="34"/>
      <c r="Q239" s="34"/>
      <c r="R239" s="34"/>
      <c r="S239" s="10" t="s">
        <v>1385</v>
      </c>
      <c r="T239" s="10"/>
      <c r="U239" s="10"/>
      <c r="V239" s="10"/>
      <c r="W239" s="10"/>
      <c r="X239" s="10"/>
      <c r="Y239" s="10"/>
      <c r="Z239" s="10"/>
      <c r="AA239" s="10" t="s">
        <v>2426</v>
      </c>
      <c r="AB239" s="10"/>
      <c r="AC239" s="13"/>
      <c r="AD239" s="10"/>
      <c r="AE239" s="10"/>
      <c r="AF239" s="10"/>
      <c r="AG239" s="10"/>
      <c r="AH239" s="10"/>
      <c r="AI239" s="10"/>
      <c r="AJ239" s="10"/>
      <c r="AK239" s="10"/>
    </row>
    <row r="240" spans="1:37" ht="30" x14ac:dyDescent="0.5">
      <c r="A240" s="12">
        <f>COUNTIF('Projets Phase 1'!AA:AV,Tableau14[[#This Row],[Libellé]])</f>
        <v>2</v>
      </c>
      <c r="B240" s="12">
        <f>COUNTIF('Projets Phase 1'!AA:AA,Tableau14[[#This Row],[Libellé]])</f>
        <v>1</v>
      </c>
      <c r="C240" s="12">
        <f>COUNTIF('Projets Phase 1'!AB:AV,Tableau14[[#This Row],[Libellé]])</f>
        <v>1</v>
      </c>
      <c r="D240" s="12" t="s">
        <v>1380</v>
      </c>
      <c r="E240" s="10" t="s">
        <v>2427</v>
      </c>
      <c r="F240" s="10" t="s">
        <v>2428</v>
      </c>
      <c r="G240" s="10" t="s">
        <v>1476</v>
      </c>
      <c r="H240" s="10" t="s">
        <v>2429</v>
      </c>
      <c r="I240" s="34" t="s">
        <v>2522</v>
      </c>
      <c r="J240" s="34" t="s">
        <v>2636</v>
      </c>
      <c r="K240" s="34"/>
      <c r="L240" s="34"/>
      <c r="M240" s="34"/>
      <c r="N240" s="34"/>
      <c r="O240" s="34"/>
      <c r="P240" s="34"/>
      <c r="Q240" s="34"/>
      <c r="R240" s="34"/>
      <c r="S240" s="10" t="s">
        <v>1385</v>
      </c>
      <c r="T240" s="10"/>
      <c r="U240" s="10"/>
      <c r="V240" s="10"/>
      <c r="W240" s="10"/>
      <c r="X240" s="10"/>
      <c r="Y240" s="10"/>
      <c r="Z240" s="10"/>
      <c r="AA240" s="10" t="s">
        <v>492</v>
      </c>
      <c r="AB240" s="10"/>
      <c r="AC240" s="13"/>
      <c r="AD240" s="10"/>
      <c r="AE240" s="10"/>
      <c r="AF240" s="10"/>
      <c r="AG240" s="10"/>
      <c r="AH240" s="10"/>
      <c r="AI240" s="10"/>
      <c r="AJ240" s="10"/>
      <c r="AK240" s="10"/>
    </row>
    <row r="241" spans="1:37" ht="60" x14ac:dyDescent="0.5">
      <c r="A241" s="12">
        <f>COUNTIF('Projets Phase 1'!AA:AV,Tableau14[[#This Row],[Libellé]])</f>
        <v>2</v>
      </c>
      <c r="B241" s="12">
        <f>COUNTIF('Projets Phase 1'!AA:AA,Tableau14[[#This Row],[Libellé]])</f>
        <v>0</v>
      </c>
      <c r="C241" s="12">
        <f>COUNTIF('Projets Phase 1'!AB:AV,Tableau14[[#This Row],[Libellé]])</f>
        <v>2</v>
      </c>
      <c r="D241" s="12" t="s">
        <v>1380</v>
      </c>
      <c r="E241" s="10" t="s">
        <v>2430</v>
      </c>
      <c r="F241" s="10" t="s">
        <v>2431</v>
      </c>
      <c r="G241" s="10" t="s">
        <v>2432</v>
      </c>
      <c r="H241" s="10" t="s">
        <v>2433</v>
      </c>
      <c r="I241" s="34" t="s">
        <v>2544</v>
      </c>
      <c r="J241" s="34" t="s">
        <v>2628</v>
      </c>
      <c r="K241" s="34"/>
      <c r="L241" s="34"/>
      <c r="M241" s="34"/>
      <c r="N241" s="34"/>
      <c r="O241" s="34"/>
      <c r="P241" s="34"/>
      <c r="Q241" s="34"/>
      <c r="R241" s="34"/>
      <c r="S241" s="10" t="s">
        <v>1466</v>
      </c>
      <c r="T241" s="10" t="s">
        <v>1432</v>
      </c>
      <c r="U241" s="10" t="s">
        <v>1433</v>
      </c>
      <c r="V241" s="10"/>
      <c r="W241" s="10"/>
      <c r="X241" s="10"/>
      <c r="Y241" s="10"/>
      <c r="Z241" s="10"/>
      <c r="AA241" s="10" t="s">
        <v>141</v>
      </c>
      <c r="AB241" s="10" t="s">
        <v>586</v>
      </c>
      <c r="AC241" s="13" t="s">
        <v>1492</v>
      </c>
      <c r="AD241" s="10" t="s">
        <v>146</v>
      </c>
      <c r="AE241" s="10"/>
      <c r="AF241" s="10"/>
      <c r="AG241" s="10"/>
      <c r="AH241" s="10"/>
      <c r="AI241" s="10"/>
      <c r="AJ241" s="10"/>
      <c r="AK241" s="10"/>
    </row>
    <row r="242" spans="1:37" ht="120" x14ac:dyDescent="0.5">
      <c r="A242" s="12">
        <f>COUNTIF('Projets Phase 1'!AA:AV,Tableau14[[#This Row],[Libellé]])</f>
        <v>2</v>
      </c>
      <c r="B242" s="12">
        <f>COUNTIF('Projets Phase 1'!AA:AA,Tableau14[[#This Row],[Libellé]])</f>
        <v>1</v>
      </c>
      <c r="C242" s="12">
        <f>COUNTIF('Projets Phase 1'!AB:AV,Tableau14[[#This Row],[Libellé]])</f>
        <v>1</v>
      </c>
      <c r="D242" s="12" t="s">
        <v>1380</v>
      </c>
      <c r="E242" s="10" t="s">
        <v>2434</v>
      </c>
      <c r="F242" s="10" t="s">
        <v>2435</v>
      </c>
      <c r="G242" s="10" t="s">
        <v>2436</v>
      </c>
      <c r="H242" s="10" t="s">
        <v>2437</v>
      </c>
      <c r="I242" s="34" t="s">
        <v>2557</v>
      </c>
      <c r="J242" s="34" t="s">
        <v>2642</v>
      </c>
      <c r="K242" s="34" t="s">
        <v>2627</v>
      </c>
      <c r="L242" s="34" t="s">
        <v>2628</v>
      </c>
      <c r="M242" s="34"/>
      <c r="N242" s="34"/>
      <c r="O242" s="34"/>
      <c r="P242" s="34"/>
      <c r="Q242" s="34"/>
      <c r="R242" s="34"/>
      <c r="S242" s="10" t="s">
        <v>1466</v>
      </c>
      <c r="T242" s="10" t="s">
        <v>1393</v>
      </c>
      <c r="U242" s="10" t="s">
        <v>1401</v>
      </c>
      <c r="V242" s="10" t="s">
        <v>1433</v>
      </c>
      <c r="W242" s="10"/>
      <c r="X242" s="10"/>
      <c r="Y242" s="10"/>
      <c r="Z242" s="10"/>
      <c r="AA242" s="10" t="s">
        <v>141</v>
      </c>
      <c r="AB242" s="10" t="s">
        <v>2438</v>
      </c>
      <c r="AC242" s="13"/>
      <c r="AD242" s="10"/>
      <c r="AE242" s="10"/>
      <c r="AF242" s="10"/>
      <c r="AG242" s="10"/>
      <c r="AH242" s="10"/>
      <c r="AI242" s="10"/>
      <c r="AJ242" s="10"/>
      <c r="AK242" s="10"/>
    </row>
    <row r="243" spans="1:37" ht="45.75" x14ac:dyDescent="0.5">
      <c r="A243" s="12">
        <f>COUNTIF('Projets Phase 1'!AA:AV,Tableau14[[#This Row],[Libellé]])</f>
        <v>1</v>
      </c>
      <c r="B243" s="12">
        <f>COUNTIF('Projets Phase 1'!AA:AA,Tableau14[[#This Row],[Libellé]])</f>
        <v>0</v>
      </c>
      <c r="C243" s="12">
        <f>COUNTIF('Projets Phase 1'!AB:AV,Tableau14[[#This Row],[Libellé]])</f>
        <v>1</v>
      </c>
      <c r="D243" s="12" t="s">
        <v>1380</v>
      </c>
      <c r="E243" s="10" t="s">
        <v>153</v>
      </c>
      <c r="F243" s="15" t="s">
        <v>2439</v>
      </c>
      <c r="G243" s="10" t="s">
        <v>2440</v>
      </c>
      <c r="H243" s="10" t="s">
        <v>2441</v>
      </c>
      <c r="I243" s="34" t="s">
        <v>2558</v>
      </c>
      <c r="J243" s="34" t="s">
        <v>2631</v>
      </c>
      <c r="K243" s="34"/>
      <c r="L243" s="34"/>
      <c r="M243" s="34"/>
      <c r="N243" s="34"/>
      <c r="O243" s="34"/>
      <c r="P243" s="34"/>
      <c r="Q243" s="34"/>
      <c r="R243" s="34"/>
      <c r="S243" s="10" t="s">
        <v>1393</v>
      </c>
      <c r="T243" s="10"/>
      <c r="U243" s="10"/>
      <c r="V243" s="10"/>
      <c r="W243" s="10"/>
      <c r="X243" s="10"/>
      <c r="Y243" s="10"/>
      <c r="Z243" s="10"/>
      <c r="AA243" s="10" t="s">
        <v>141</v>
      </c>
      <c r="AB243" s="10" t="s">
        <v>2442</v>
      </c>
      <c r="AC243" s="13" t="s">
        <v>2443</v>
      </c>
      <c r="AD243" s="10" t="s">
        <v>2444</v>
      </c>
      <c r="AE243" s="10" t="s">
        <v>150</v>
      </c>
      <c r="AF243" s="10"/>
      <c r="AG243" s="10"/>
      <c r="AH243" s="10"/>
      <c r="AI243" s="10"/>
      <c r="AJ243" s="10"/>
      <c r="AK243" s="10"/>
    </row>
    <row r="244" spans="1:37" ht="45" x14ac:dyDescent="0.5">
      <c r="A244" s="12">
        <f>COUNTIF('Projets Phase 1'!AA:AV,Tableau14[[#This Row],[Libellé]])</f>
        <v>1</v>
      </c>
      <c r="B244" s="12">
        <f>COUNTIF('Projets Phase 1'!AA:AA,Tableau14[[#This Row],[Libellé]])</f>
        <v>0</v>
      </c>
      <c r="C244" s="12">
        <f>COUNTIF('Projets Phase 1'!AB:AV,Tableau14[[#This Row],[Libellé]])</f>
        <v>1</v>
      </c>
      <c r="D244" s="12" t="s">
        <v>1380</v>
      </c>
      <c r="E244" s="10" t="s">
        <v>2445</v>
      </c>
      <c r="F244" s="10" t="s">
        <v>2446</v>
      </c>
      <c r="G244" s="10" t="s">
        <v>1476</v>
      </c>
      <c r="H244" s="10" t="s">
        <v>2447</v>
      </c>
      <c r="I244" s="34" t="s">
        <v>2516</v>
      </c>
      <c r="J244" s="34" t="s">
        <v>2638</v>
      </c>
      <c r="K244" s="34"/>
      <c r="L244" s="34"/>
      <c r="M244" s="34"/>
      <c r="N244" s="34"/>
      <c r="O244" s="34"/>
      <c r="P244" s="34"/>
      <c r="Q244" s="34"/>
      <c r="R244" s="34"/>
      <c r="S244" s="10" t="s">
        <v>1393</v>
      </c>
      <c r="T244" s="10"/>
      <c r="U244" s="10"/>
      <c r="V244" s="10"/>
      <c r="W244" s="10"/>
      <c r="X244" s="10"/>
      <c r="Y244" s="10"/>
      <c r="Z244" s="10"/>
      <c r="AA244" s="10" t="s">
        <v>543</v>
      </c>
      <c r="AB244" s="10"/>
      <c r="AC244" s="13"/>
      <c r="AD244" s="10"/>
      <c r="AE244" s="10"/>
      <c r="AF244" s="10"/>
      <c r="AG244" s="10"/>
      <c r="AH244" s="10"/>
      <c r="AI244" s="10"/>
      <c r="AJ244" s="10"/>
      <c r="AK244" s="10"/>
    </row>
    <row r="245" spans="1:37" ht="30" x14ac:dyDescent="0.5">
      <c r="A245" s="12">
        <f>COUNTIF('Projets Phase 1'!AA:AV,Tableau14[[#This Row],[Libellé]])</f>
        <v>1</v>
      </c>
      <c r="B245" s="12">
        <f>COUNTIF('Projets Phase 1'!AA:AA,Tableau14[[#This Row],[Libellé]])</f>
        <v>0</v>
      </c>
      <c r="C245" s="12">
        <f>COUNTIF('Projets Phase 1'!AB:AV,Tableau14[[#This Row],[Libellé]])</f>
        <v>1</v>
      </c>
      <c r="D245" s="12" t="s">
        <v>1380</v>
      </c>
      <c r="E245" s="10" t="s">
        <v>2448</v>
      </c>
      <c r="F245" s="10" t="s">
        <v>2449</v>
      </c>
      <c r="G245" s="10" t="s">
        <v>2450</v>
      </c>
      <c r="H245" s="10" t="s">
        <v>2451</v>
      </c>
      <c r="I245" s="34" t="s">
        <v>2511</v>
      </c>
      <c r="J245" s="34" t="s">
        <v>2627</v>
      </c>
      <c r="K245" s="34"/>
      <c r="L245" s="34"/>
      <c r="M245" s="34"/>
      <c r="N245" s="34"/>
      <c r="O245" s="34"/>
      <c r="P245" s="34"/>
      <c r="Q245" s="34"/>
      <c r="R245" s="34"/>
      <c r="S245" s="10" t="s">
        <v>1393</v>
      </c>
      <c r="T245" s="10"/>
      <c r="U245" s="10"/>
      <c r="V245" s="10"/>
      <c r="W245" s="10"/>
      <c r="X245" s="10"/>
      <c r="Y245" s="10"/>
      <c r="Z245" s="10"/>
      <c r="AA245" s="10" t="s">
        <v>931</v>
      </c>
      <c r="AB245" s="10"/>
      <c r="AC245" s="13"/>
      <c r="AD245" s="10"/>
      <c r="AE245" s="10"/>
      <c r="AF245" s="10"/>
      <c r="AG245" s="10"/>
      <c r="AH245" s="10"/>
      <c r="AI245" s="10"/>
      <c r="AJ245" s="10"/>
      <c r="AK245" s="10"/>
    </row>
    <row r="246" spans="1:37" ht="90" x14ac:dyDescent="0.5">
      <c r="A246" s="12">
        <f>COUNTIF('Projets Phase 1'!AA:AV,Tableau14[[#This Row],[Libellé]])</f>
        <v>3</v>
      </c>
      <c r="B246" s="12">
        <f>COUNTIF('Projets Phase 1'!AA:AA,Tableau14[[#This Row],[Libellé]])</f>
        <v>0</v>
      </c>
      <c r="C246" s="12">
        <f>COUNTIF('Projets Phase 1'!AB:AV,Tableau14[[#This Row],[Libellé]])</f>
        <v>3</v>
      </c>
      <c r="D246" s="12" t="s">
        <v>1380</v>
      </c>
      <c r="E246" s="10" t="s">
        <v>2452</v>
      </c>
      <c r="F246" s="10" t="s">
        <v>2453</v>
      </c>
      <c r="G246" s="10" t="s">
        <v>2454</v>
      </c>
      <c r="H246" s="10" t="s">
        <v>2455</v>
      </c>
      <c r="I246" s="34" t="s">
        <v>2537</v>
      </c>
      <c r="J246" s="34" t="s">
        <v>2626</v>
      </c>
      <c r="K246" s="34" t="s">
        <v>2627</v>
      </c>
      <c r="L246" s="34" t="s">
        <v>2628</v>
      </c>
      <c r="M246" s="34"/>
      <c r="N246" s="34"/>
      <c r="O246" s="34"/>
      <c r="P246" s="34"/>
      <c r="Q246" s="34"/>
      <c r="R246" s="34"/>
      <c r="S246" s="10" t="s">
        <v>1393</v>
      </c>
      <c r="T246" s="10" t="s">
        <v>1401</v>
      </c>
      <c r="U246" s="10"/>
      <c r="V246" s="10"/>
      <c r="W246" s="10"/>
      <c r="X246" s="10"/>
      <c r="Y246" s="10"/>
      <c r="Z246" s="10"/>
      <c r="AA246" s="10" t="s">
        <v>881</v>
      </c>
      <c r="AB246" s="10" t="s">
        <v>882</v>
      </c>
      <c r="AC246" s="13"/>
      <c r="AD246" s="10"/>
      <c r="AE246" s="10"/>
      <c r="AF246" s="10"/>
      <c r="AG246" s="10"/>
      <c r="AH246" s="10"/>
      <c r="AI246" s="10"/>
      <c r="AJ246" s="10"/>
      <c r="AK246" s="10"/>
    </row>
    <row r="247" spans="1:37" ht="75" x14ac:dyDescent="0.5">
      <c r="A247" s="12">
        <f>COUNTIF('Projets Phase 1'!AA:AV,Tableau14[[#This Row],[Libellé]])</f>
        <v>1</v>
      </c>
      <c r="B247" s="12">
        <f>COUNTIF('Projets Phase 1'!AA:AA,Tableau14[[#This Row],[Libellé]])</f>
        <v>0</v>
      </c>
      <c r="C247" s="12">
        <f>COUNTIF('Projets Phase 1'!AB:AV,Tableau14[[#This Row],[Libellé]])</f>
        <v>1</v>
      </c>
      <c r="D247" s="12" t="s">
        <v>1380</v>
      </c>
      <c r="E247" s="10" t="s">
        <v>2456</v>
      </c>
      <c r="F247" s="15" t="s">
        <v>2457</v>
      </c>
      <c r="G247" s="10" t="s">
        <v>2458</v>
      </c>
      <c r="H247" s="10" t="s">
        <v>2459</v>
      </c>
      <c r="I247" s="34" t="s">
        <v>2542</v>
      </c>
      <c r="J247" s="34" t="s">
        <v>2652</v>
      </c>
      <c r="K247" s="34"/>
      <c r="L247" s="34"/>
      <c r="M247" s="34"/>
      <c r="N247" s="34"/>
      <c r="O247" s="34"/>
      <c r="P247" s="34"/>
      <c r="Q247" s="34"/>
      <c r="R247" s="34"/>
      <c r="S247" s="10" t="s">
        <v>1433</v>
      </c>
      <c r="T247" s="10"/>
      <c r="U247" s="10"/>
      <c r="V247" s="10"/>
      <c r="W247" s="10"/>
      <c r="X247" s="10"/>
      <c r="Y247" s="10"/>
      <c r="Z247" s="10"/>
      <c r="AA247" s="10" t="s">
        <v>146</v>
      </c>
      <c r="AB247" s="10"/>
      <c r="AC247" s="13"/>
      <c r="AD247" s="10"/>
      <c r="AE247" s="10"/>
      <c r="AF247" s="10"/>
      <c r="AG247" s="10"/>
      <c r="AH247" s="10"/>
      <c r="AI247" s="10"/>
      <c r="AJ247" s="10"/>
      <c r="AK247" s="10"/>
    </row>
    <row r="248" spans="1:37" ht="180" x14ac:dyDescent="0.5">
      <c r="A248" s="12">
        <f>COUNTIF('Projets Phase 1'!AA:AV,Tableau14[[#This Row],[Libellé]])</f>
        <v>2</v>
      </c>
      <c r="B248" s="12">
        <f>COUNTIF('Projets Phase 1'!AA:AA,Tableau14[[#This Row],[Libellé]])</f>
        <v>0</v>
      </c>
      <c r="C248" s="12">
        <f>COUNTIF('Projets Phase 1'!AB:AV,Tableau14[[#This Row],[Libellé]])</f>
        <v>2</v>
      </c>
      <c r="D248" s="12" t="s">
        <v>1380</v>
      </c>
      <c r="E248" s="10" t="s">
        <v>2460</v>
      </c>
      <c r="F248" s="10" t="s">
        <v>2461</v>
      </c>
      <c r="G248" s="10" t="s">
        <v>2462</v>
      </c>
      <c r="H248" s="10" t="s">
        <v>2463</v>
      </c>
      <c r="I248" s="34" t="s">
        <v>2559</v>
      </c>
      <c r="J248" s="10" t="s">
        <v>2633</v>
      </c>
      <c r="K248" s="10" t="s">
        <v>2638</v>
      </c>
      <c r="L248" s="22" t="s">
        <v>2639</v>
      </c>
      <c r="M248" s="10" t="s">
        <v>2641</v>
      </c>
      <c r="N248" s="34"/>
      <c r="O248" s="34"/>
      <c r="P248" s="34"/>
      <c r="Q248" s="34"/>
      <c r="R248" s="34"/>
      <c r="S248" s="10" t="s">
        <v>1617</v>
      </c>
      <c r="T248" s="10" t="s">
        <v>1432</v>
      </c>
      <c r="U248" s="10"/>
      <c r="V248" s="10"/>
      <c r="W248" s="10"/>
      <c r="X248" s="10"/>
      <c r="Y248" s="10"/>
      <c r="Z248" s="10"/>
      <c r="AA248" s="10" t="s">
        <v>141</v>
      </c>
      <c r="AB248" s="10" t="s">
        <v>2464</v>
      </c>
      <c r="AC248" s="13" t="s">
        <v>1057</v>
      </c>
      <c r="AD248" s="10"/>
      <c r="AE248" s="10"/>
      <c r="AF248" s="10"/>
      <c r="AG248" s="10"/>
      <c r="AH248" s="10"/>
      <c r="AI248" s="10"/>
      <c r="AJ248" s="10"/>
      <c r="AK248" s="10"/>
    </row>
    <row r="249" spans="1:37" x14ac:dyDescent="0.5">
      <c r="A249" s="12"/>
      <c r="B249" s="12"/>
      <c r="C249" s="12"/>
      <c r="D249" s="12"/>
      <c r="E249" s="22"/>
      <c r="F249" s="22"/>
      <c r="G249" s="22"/>
      <c r="H249" s="22"/>
      <c r="I249" s="39"/>
      <c r="J249" s="10"/>
      <c r="K249" s="10"/>
      <c r="L249" s="10"/>
      <c r="M249" s="10"/>
      <c r="N249" s="10"/>
      <c r="O249" s="10"/>
      <c r="P249" s="10"/>
      <c r="Q249" s="10"/>
      <c r="R249" s="10"/>
      <c r="S249" s="10"/>
      <c r="T249" s="22"/>
      <c r="U249" s="22"/>
      <c r="V249" s="22"/>
      <c r="W249" s="22"/>
      <c r="X249" s="22"/>
      <c r="Y249" s="22"/>
      <c r="Z249" s="22"/>
      <c r="AA249" s="22"/>
      <c r="AB249" s="22"/>
      <c r="AC249" s="23"/>
      <c r="AD249" s="22"/>
      <c r="AE249" s="22"/>
      <c r="AF249" s="22"/>
      <c r="AG249" s="22"/>
      <c r="AH249" s="22"/>
      <c r="AI249" s="22"/>
      <c r="AJ249" s="22"/>
      <c r="AK249" s="22"/>
    </row>
    <row r="250" spans="1:37" x14ac:dyDescent="0.5">
      <c r="A250" s="12"/>
      <c r="B250" s="12"/>
      <c r="C250" s="12"/>
      <c r="D250" s="21"/>
      <c r="E250" s="22"/>
      <c r="F250" s="22"/>
      <c r="G250" s="22"/>
      <c r="H250" s="22"/>
      <c r="I250" s="39"/>
      <c r="J250" s="10"/>
      <c r="K250" s="22"/>
      <c r="L250" s="22"/>
      <c r="M250" s="22"/>
      <c r="N250" s="22"/>
      <c r="O250" s="22"/>
      <c r="P250" s="22"/>
      <c r="Q250" s="22"/>
      <c r="R250" s="22"/>
      <c r="S250" s="22"/>
      <c r="T250" s="22"/>
      <c r="U250" s="22"/>
      <c r="V250" s="22"/>
      <c r="W250" s="22"/>
      <c r="X250" s="22"/>
      <c r="Y250" s="22"/>
      <c r="Z250" s="22"/>
      <c r="AA250" s="22"/>
      <c r="AB250" s="22"/>
      <c r="AC250" s="23"/>
      <c r="AD250" s="22"/>
      <c r="AE250" s="22"/>
      <c r="AF250" s="22"/>
      <c r="AG250" s="22"/>
      <c r="AH250" s="22"/>
      <c r="AI250" s="22"/>
      <c r="AJ250" s="22"/>
      <c r="AK250" s="22"/>
    </row>
    <row r="251" spans="1:37" x14ac:dyDescent="0.5">
      <c r="A251" s="12"/>
      <c r="B251" s="12"/>
      <c r="C251" s="12"/>
      <c r="D251" s="12"/>
      <c r="E251" s="10"/>
      <c r="F251" s="10"/>
      <c r="G251" s="10"/>
      <c r="H251" s="10"/>
      <c r="I251" s="10"/>
      <c r="J251" s="22"/>
      <c r="K251" s="10"/>
      <c r="L251" s="10"/>
      <c r="M251" s="10"/>
      <c r="N251" s="10"/>
      <c r="O251" s="34"/>
      <c r="P251" s="34"/>
      <c r="Q251" s="34"/>
      <c r="R251" s="34"/>
      <c r="S251" s="10"/>
      <c r="T251" s="10"/>
      <c r="U251" s="10"/>
      <c r="V251" s="10"/>
      <c r="W251" s="10"/>
      <c r="X251" s="10"/>
      <c r="Y251" s="10"/>
      <c r="Z251" s="10"/>
      <c r="AA251" s="10"/>
      <c r="AB251" s="10"/>
      <c r="AC251" s="13"/>
      <c r="AD251" s="10"/>
      <c r="AE251" s="10"/>
      <c r="AF251" s="10"/>
      <c r="AG251" s="10"/>
      <c r="AH251" s="10"/>
      <c r="AI251" s="10"/>
      <c r="AJ251" s="10"/>
      <c r="AK251" s="10"/>
    </row>
    <row r="252" spans="1:37" x14ac:dyDescent="0.5">
      <c r="A252" s="47"/>
      <c r="B252" s="47"/>
      <c r="C252" s="47"/>
      <c r="D252" s="47"/>
      <c r="E252" s="48"/>
      <c r="F252" s="48"/>
      <c r="G252" s="48"/>
      <c r="H252" s="48"/>
      <c r="I252" s="48"/>
      <c r="J252" s="48"/>
      <c r="K252" s="48"/>
      <c r="L252" s="48"/>
      <c r="M252" s="48"/>
      <c r="N252" s="48"/>
      <c r="O252" s="22"/>
      <c r="P252" s="22"/>
      <c r="Q252" s="22"/>
      <c r="R252" s="22"/>
      <c r="S252" s="48"/>
      <c r="T252" s="48"/>
      <c r="U252" s="48"/>
      <c r="V252" s="48"/>
      <c r="W252" s="48"/>
      <c r="X252" s="48"/>
      <c r="Y252" s="48"/>
      <c r="Z252" s="48"/>
      <c r="AA252" s="48"/>
      <c r="AB252" s="48"/>
      <c r="AC252" s="49"/>
      <c r="AD252" s="48"/>
      <c r="AE252" s="48"/>
      <c r="AF252" s="48"/>
      <c r="AG252" s="48"/>
      <c r="AH252" s="48"/>
      <c r="AI252" s="48"/>
      <c r="AJ252" s="48"/>
      <c r="AK252" s="48"/>
    </row>
    <row r="253" spans="1:37" x14ac:dyDescent="0.5">
      <c r="B253" s="14">
        <f>SUM(B2:B248)</f>
        <v>79</v>
      </c>
    </row>
    <row r="255" spans="1:37" ht="31.5" x14ac:dyDescent="0.5">
      <c r="C255" s="35" t="s">
        <v>2623</v>
      </c>
      <c r="D255" s="35">
        <f>SUM(A1:A248)</f>
        <v>376</v>
      </c>
    </row>
    <row r="256" spans="1:37" ht="31.05" customHeight="1" x14ac:dyDescent="0.5">
      <c r="C256" s="35" t="s">
        <v>2624</v>
      </c>
      <c r="D256" s="35">
        <f>COUNT(A1:A248)</f>
        <v>247</v>
      </c>
    </row>
    <row r="257" spans="3:6" ht="42.75" customHeight="1" x14ac:dyDescent="0.5">
      <c r="C257" s="35" t="s">
        <v>2625</v>
      </c>
      <c r="D257" s="35"/>
    </row>
    <row r="259" spans="3:6" x14ac:dyDescent="0.5">
      <c r="C259" s="14" t="s">
        <v>2662</v>
      </c>
      <c r="D259" s="50">
        <f>E259/64</f>
        <v>1.5625E-2</v>
      </c>
      <c r="E259" s="14">
        <f>COUNTIF(B:B,3)</f>
        <v>1</v>
      </c>
      <c r="F259" s="14">
        <f>E259*3</f>
        <v>3</v>
      </c>
    </row>
    <row r="260" spans="3:6" x14ac:dyDescent="0.5">
      <c r="C260" s="14" t="s">
        <v>2661</v>
      </c>
      <c r="D260" s="50">
        <f t="shared" ref="D260:D261" si="0">E260/64</f>
        <v>0.203125</v>
      </c>
      <c r="E260" s="14">
        <f>COUNTIF(B:B,2)</f>
        <v>13</v>
      </c>
    </row>
    <row r="261" spans="3:6" x14ac:dyDescent="0.5">
      <c r="C261" s="14" t="s">
        <v>2664</v>
      </c>
      <c r="D261" s="50">
        <f t="shared" si="0"/>
        <v>0.78125</v>
      </c>
      <c r="E261" s="14">
        <f>COUNTIF(B:B,1)</f>
        <v>50</v>
      </c>
    </row>
    <row r="262" spans="3:6" x14ac:dyDescent="0.5">
      <c r="D262" s="50">
        <f>SUM(D259:D261)</f>
        <v>1</v>
      </c>
      <c r="E262" s="14">
        <f>SUM(E259:E261)</f>
        <v>64</v>
      </c>
    </row>
  </sheetData>
  <sortState xmlns:xlrd2="http://schemas.microsoft.com/office/spreadsheetml/2017/richdata2" ref="A2:E4">
    <sortCondition ref="A2:A4"/>
  </sortState>
  <pageMargins left="0.7" right="0.7" top="0.75" bottom="0.75" header="0.3" footer="0.3"/>
  <pageSetup paperSize="9" orientation="portrait" r:id="rId1"/>
  <drawing r:id="rId2"/>
  <tableParts count="1">
    <tablePart r:id="rId3"/>
  </tableParts>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00000000-0002-0000-0300-000000000000}">
          <x14:formula1>
            <xm:f>'Type Laboratoire Lab- Autres'!$A:$A</xm:f>
          </x14:formula1>
          <xm:sqref>D2:D251</xm:sqref>
        </x14:dataValidation>
        <x14:dataValidation type="list" allowBlank="1" showInputMessage="1" showErrorMessage="1" xr:uid="{00000000-0002-0000-0300-000002000000}">
          <x14:formula1>
            <xm:f>'Domaines scientifiques'!$A$2:$A$16</xm:f>
          </x14:formula1>
          <xm:sqref>T2:Z248 S2:S249</xm:sqref>
        </x14:dataValidation>
        <x14:dataValidation type="list" allowBlank="1" showInputMessage="1" showErrorMessage="1" xr:uid="{00000000-0002-0000-0300-000001000000}">
          <x14:formula1>
            <xm:f>Etablissements!$A:$A</xm:f>
          </x14:formula1>
          <xm:sqref>Y249:Z249 AB2:AF29 F3:F245 AA2:AA251 AC30:AF30 AB31:AF249 V253:Z1048576 Y250:AC250 G253:O1048576 N251:AC251 T249:X250 F250:I251 P253:U293 I249 AG2:AK251 N250:S250</xm:sqref>
        </x14:dataValidation>
        <x14:dataValidation type="list" allowBlank="1" showInputMessage="1" showErrorMessage="1" xr:uid="{B8E38B4B-AAEB-4DA3-AB3B-8B5CBDAB6192}">
          <x14:formula1>
            <xm:f>ERC!$A:$A</xm:f>
          </x14:formula1>
          <xm:sqref>J2:M251</xm:sqref>
        </x14:dataValidation>
        <x14:dataValidation type="list" allowBlank="1" showInputMessage="1" showErrorMessage="1" xr:uid="{00000000-0002-0000-0300-000003000000}">
          <x14:formula1>
            <xm:f>ERC!$E:$E</xm:f>
          </x14:formula1>
          <xm:sqref>P88:P90 N147:O147 O2:P87 O91:P249 N2:N249 Q2:R249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78"/>
  <sheetViews>
    <sheetView workbookViewId="0">
      <selection activeCell="B2" sqref="B2"/>
    </sheetView>
  </sheetViews>
  <sheetFormatPr baseColWidth="10" defaultRowHeight="15.75" x14ac:dyDescent="0.5"/>
  <cols>
    <col min="1" max="1" width="81.6875" style="1" customWidth="1"/>
    <col min="2" max="2" width="35.5" style="1"/>
    <col min="3" max="3" width="38" style="1" customWidth="1"/>
    <col min="4" max="8" width="35.5" style="1"/>
  </cols>
  <sheetData>
    <row r="1" spans="1:8" x14ac:dyDescent="0.5">
      <c r="A1" s="2" t="s">
        <v>2492</v>
      </c>
      <c r="B1" s="1" t="s">
        <v>2493</v>
      </c>
      <c r="C1" s="1" t="s">
        <v>2494</v>
      </c>
      <c r="G1" s="2"/>
      <c r="H1" s="2"/>
    </row>
    <row r="2" spans="1:8" x14ac:dyDescent="0.5">
      <c r="A2" s="1" t="s">
        <v>389</v>
      </c>
      <c r="B2" s="1">
        <f>COUNTIF(Disciplines!AW2:BG100,Disciplines!A2)</f>
        <v>0</v>
      </c>
    </row>
    <row r="3" spans="1:8" x14ac:dyDescent="0.5">
      <c r="A3" s="2" t="s">
        <v>221</v>
      </c>
      <c r="B3" s="1">
        <f>COUNTIF(Disciplines!AW3:BG101,Disciplines!A3)</f>
        <v>0</v>
      </c>
      <c r="G3" s="2"/>
      <c r="H3" s="2"/>
    </row>
    <row r="4" spans="1:8" x14ac:dyDescent="0.5">
      <c r="A4" s="2" t="s">
        <v>587</v>
      </c>
      <c r="B4" s="1">
        <f>COUNTIF(Disciplines!AW4:BG102,Disciplines!A4)</f>
        <v>0</v>
      </c>
      <c r="G4" s="2"/>
      <c r="H4" s="2"/>
    </row>
    <row r="5" spans="1:8" x14ac:dyDescent="0.5">
      <c r="A5" s="2" t="s">
        <v>156</v>
      </c>
      <c r="B5" s="1">
        <f>COUNTIF(Disciplines!AW5:BG103,Disciplines!A5)</f>
        <v>0</v>
      </c>
      <c r="G5" s="2"/>
      <c r="H5" s="2"/>
    </row>
    <row r="6" spans="1:8" x14ac:dyDescent="0.5">
      <c r="A6" s="2" t="s">
        <v>288</v>
      </c>
      <c r="B6" s="1">
        <f>COUNTIF(Disciplines!AW6:BG104,Disciplines!A6)</f>
        <v>0</v>
      </c>
      <c r="G6" s="2"/>
      <c r="H6" s="2"/>
    </row>
    <row r="7" spans="1:8" x14ac:dyDescent="0.5">
      <c r="A7" s="2" t="s">
        <v>124</v>
      </c>
      <c r="B7" s="1">
        <f>COUNTIF(Disciplines!AW7:BG105,Disciplines!A7)</f>
        <v>0</v>
      </c>
      <c r="G7" s="2"/>
      <c r="H7" s="2"/>
    </row>
    <row r="8" spans="1:8" x14ac:dyDescent="0.5">
      <c r="A8" s="2" t="s">
        <v>533</v>
      </c>
      <c r="B8" s="1">
        <f>COUNTIF(Disciplines!AW8:BG106,Disciplines!A8)</f>
        <v>0</v>
      </c>
      <c r="G8" s="2"/>
      <c r="H8" s="2"/>
    </row>
    <row r="9" spans="1:8" x14ac:dyDescent="0.5">
      <c r="A9" s="2" t="s">
        <v>158</v>
      </c>
      <c r="B9" s="1">
        <f>COUNTIF(Disciplines!AW9:BG107,Disciplines!A9)</f>
        <v>0</v>
      </c>
      <c r="G9" s="2"/>
      <c r="H9" s="2"/>
    </row>
    <row r="10" spans="1:8" x14ac:dyDescent="0.5">
      <c r="A10" s="2" t="s">
        <v>574</v>
      </c>
      <c r="B10" s="1">
        <f>COUNTIF(Disciplines!AW10:BG108,Disciplines!A10)</f>
        <v>0</v>
      </c>
      <c r="G10" s="2"/>
      <c r="H10" s="2"/>
    </row>
    <row r="11" spans="1:8" x14ac:dyDescent="0.5">
      <c r="A11" s="2" t="s">
        <v>364</v>
      </c>
      <c r="B11" s="1">
        <f>COUNTIF(Disciplines!AW11:BG109,Disciplines!A11)</f>
        <v>0</v>
      </c>
      <c r="G11" s="2"/>
      <c r="H11" s="2"/>
    </row>
    <row r="12" spans="1:8" x14ac:dyDescent="0.5">
      <c r="A12" s="2" t="s">
        <v>219</v>
      </c>
      <c r="B12" s="1">
        <f>COUNTIF(Disciplines!AW12:BG110,Disciplines!A12)</f>
        <v>0</v>
      </c>
      <c r="G12" s="2"/>
      <c r="H12" s="2"/>
    </row>
    <row r="13" spans="1:8" x14ac:dyDescent="0.5">
      <c r="A13" s="2" t="s">
        <v>155</v>
      </c>
      <c r="B13" s="1">
        <f>COUNTIF(Disciplines!AW13:BG111,Disciplines!A13)</f>
        <v>0</v>
      </c>
      <c r="G13" s="2"/>
      <c r="H13" s="2"/>
    </row>
    <row r="14" spans="1:8" x14ac:dyDescent="0.5">
      <c r="A14" s="2" t="s">
        <v>240</v>
      </c>
      <c r="B14" s="1">
        <f>COUNTIF(Disciplines!AW14:BG112,Disciplines!A14)</f>
        <v>0</v>
      </c>
      <c r="G14" s="2"/>
      <c r="H14" s="2"/>
    </row>
    <row r="15" spans="1:8" x14ac:dyDescent="0.5">
      <c r="A15" s="2" t="s">
        <v>2495</v>
      </c>
      <c r="B15" s="1">
        <f>COUNTIF(Disciplines!AW15:BG113,Disciplines!A15)</f>
        <v>0</v>
      </c>
      <c r="G15" s="2"/>
      <c r="H15" s="2"/>
    </row>
    <row r="16" spans="1:8" x14ac:dyDescent="0.5">
      <c r="A16" s="2" t="s">
        <v>218</v>
      </c>
      <c r="B16" s="1">
        <f>COUNTIF(Disciplines!AW16:BG114,Disciplines!A16)</f>
        <v>0</v>
      </c>
      <c r="G16" s="2"/>
      <c r="H16" s="2"/>
    </row>
    <row r="17" spans="1:8" x14ac:dyDescent="0.5">
      <c r="A17" s="2" t="s">
        <v>634</v>
      </c>
      <c r="B17" s="1">
        <f>COUNTIF(Disciplines!AW17:BG115,Disciplines!A17)</f>
        <v>0</v>
      </c>
      <c r="G17" s="2"/>
      <c r="H17" s="2"/>
    </row>
    <row r="18" spans="1:8" x14ac:dyDescent="0.5">
      <c r="A18" s="2" t="s">
        <v>969</v>
      </c>
      <c r="B18" s="1">
        <f>COUNTIF(Disciplines!AW18:BG116,Disciplines!A18)</f>
        <v>0</v>
      </c>
      <c r="G18" s="5"/>
      <c r="H18" s="5"/>
    </row>
    <row r="19" spans="1:8" x14ac:dyDescent="0.5">
      <c r="A19" s="2" t="s">
        <v>334</v>
      </c>
      <c r="B19" s="1">
        <f>COUNTIF(Disciplines!AW19:BG117,Disciplines!A19)</f>
        <v>0</v>
      </c>
      <c r="G19" s="2"/>
      <c r="H19" s="2"/>
    </row>
    <row r="20" spans="1:8" x14ac:dyDescent="0.5">
      <c r="A20" s="2" t="s">
        <v>290</v>
      </c>
      <c r="B20" s="1">
        <f>COUNTIF(Disciplines!AW20:BG118,Disciplines!A20)</f>
        <v>0</v>
      </c>
      <c r="G20" s="2"/>
      <c r="H20" s="2"/>
    </row>
    <row r="21" spans="1:8" x14ac:dyDescent="0.5">
      <c r="A21" s="2" t="s">
        <v>440</v>
      </c>
      <c r="B21" s="1">
        <f>COUNTIF(Disciplines!AW21:BG119,Disciplines!A21)</f>
        <v>0</v>
      </c>
      <c r="G21" s="2"/>
      <c r="H21" s="2"/>
    </row>
    <row r="22" spans="1:8" x14ac:dyDescent="0.5">
      <c r="A22" s="2" t="s">
        <v>588</v>
      </c>
      <c r="B22" s="1">
        <f>COUNTIF(Disciplines!AW22:BG120,Disciplines!A22)</f>
        <v>0</v>
      </c>
      <c r="G22" s="2"/>
      <c r="H22" s="2"/>
    </row>
    <row r="23" spans="1:8" x14ac:dyDescent="0.5">
      <c r="A23" s="2"/>
      <c r="B23" s="1">
        <f>COUNTIF(Disciplines!AW23:BG121,Disciplines!A23)</f>
        <v>0</v>
      </c>
      <c r="G23" s="2"/>
      <c r="H23" s="2"/>
    </row>
    <row r="24" spans="1:8" x14ac:dyDescent="0.5">
      <c r="B24" s="1">
        <f>COUNTIF(Disciplines!AW24:BG122,Disciplines!A24)</f>
        <v>0</v>
      </c>
      <c r="G24" s="2"/>
      <c r="H24" s="2"/>
    </row>
    <row r="25" spans="1:8" x14ac:dyDescent="0.5">
      <c r="B25" s="1">
        <f>COUNTIF(Disciplines!AW25:BG123,Disciplines!A25)</f>
        <v>0</v>
      </c>
      <c r="G25" s="2"/>
      <c r="H25" s="2"/>
    </row>
    <row r="26" spans="1:8" x14ac:dyDescent="0.5">
      <c r="B26" s="1">
        <f>COUNTIF(Disciplines!AW26:BG124,Disciplines!A26)</f>
        <v>0</v>
      </c>
      <c r="G26" s="2"/>
      <c r="H26" s="2"/>
    </row>
    <row r="27" spans="1:8" x14ac:dyDescent="0.5">
      <c r="B27" s="1">
        <f>COUNTIF(Disciplines!AW27:BG125,Disciplines!A27)</f>
        <v>0</v>
      </c>
      <c r="G27" s="2"/>
      <c r="H27" s="2"/>
    </row>
    <row r="28" spans="1:8" x14ac:dyDescent="0.5">
      <c r="B28" s="1">
        <f>COUNTIF(Disciplines!AW28:BG126,Disciplines!A28)</f>
        <v>0</v>
      </c>
      <c r="G28" s="2"/>
      <c r="H28" s="2"/>
    </row>
    <row r="29" spans="1:8" x14ac:dyDescent="0.5">
      <c r="B29" s="1">
        <f>COUNTIF(Disciplines!AW29:BG127,Disciplines!A29)</f>
        <v>0</v>
      </c>
      <c r="G29" s="2"/>
      <c r="H29" s="2"/>
    </row>
    <row r="30" spans="1:8" x14ac:dyDescent="0.5">
      <c r="B30" s="1">
        <f>COUNTIF(Disciplines!AW30:BG128,Disciplines!A30)</f>
        <v>0</v>
      </c>
      <c r="G30" s="2"/>
      <c r="H30" s="2"/>
    </row>
    <row r="31" spans="1:8" x14ac:dyDescent="0.5">
      <c r="B31" s="1">
        <f>COUNTIF(Disciplines!AW31:BG129,Disciplines!A31)</f>
        <v>0</v>
      </c>
      <c r="G31" s="2"/>
      <c r="H31" s="2"/>
    </row>
    <row r="32" spans="1:8" x14ac:dyDescent="0.5">
      <c r="B32" s="1">
        <f>COUNTIF(Disciplines!AW32:BG130,Disciplines!A32)</f>
        <v>0</v>
      </c>
      <c r="G32" s="2"/>
      <c r="H32" s="2"/>
    </row>
    <row r="33" spans="2:8" x14ac:dyDescent="0.5">
      <c r="B33" s="1">
        <f>COUNTIF(Disciplines!AW33:BG131,Disciplines!A33)</f>
        <v>0</v>
      </c>
      <c r="G33" s="2"/>
      <c r="H33" s="2"/>
    </row>
    <row r="34" spans="2:8" x14ac:dyDescent="0.5">
      <c r="B34" s="1">
        <f>COUNTIF(Disciplines!AW34:BG132,Disciplines!A34)</f>
        <v>0</v>
      </c>
      <c r="G34" s="2"/>
      <c r="H34" s="2"/>
    </row>
    <row r="35" spans="2:8" x14ac:dyDescent="0.5">
      <c r="B35" s="1">
        <f>COUNTIF(Disciplines!AW35:BG133,Disciplines!A35)</f>
        <v>0</v>
      </c>
      <c r="G35" s="2"/>
      <c r="H35" s="2"/>
    </row>
    <row r="36" spans="2:8" x14ac:dyDescent="0.5">
      <c r="B36" s="1">
        <f>COUNTIF(Disciplines!AW36:BG134,Disciplines!A36)</f>
        <v>0</v>
      </c>
      <c r="G36" s="2"/>
      <c r="H36" s="2"/>
    </row>
    <row r="37" spans="2:8" x14ac:dyDescent="0.5">
      <c r="B37" s="1">
        <f>COUNTIF(Disciplines!AW37:BG135,Disciplines!A37)</f>
        <v>0</v>
      </c>
      <c r="G37" s="2"/>
      <c r="H37" s="2"/>
    </row>
    <row r="38" spans="2:8" x14ac:dyDescent="0.5">
      <c r="B38" s="1">
        <f>COUNTIF(Disciplines!AW38:BG136,Disciplines!A38)</f>
        <v>0</v>
      </c>
      <c r="G38" s="2"/>
      <c r="H38" s="2"/>
    </row>
    <row r="39" spans="2:8" x14ac:dyDescent="0.5">
      <c r="G39" s="2"/>
      <c r="H39" s="2"/>
    </row>
    <row r="40" spans="2:8" x14ac:dyDescent="0.5">
      <c r="G40" s="2"/>
      <c r="H40" s="2"/>
    </row>
    <row r="41" spans="2:8" x14ac:dyDescent="0.5">
      <c r="G41" s="2"/>
      <c r="H41" s="2"/>
    </row>
    <row r="42" spans="2:8" x14ac:dyDescent="0.5">
      <c r="G42" s="2"/>
      <c r="H42" s="2"/>
    </row>
    <row r="43" spans="2:8" x14ac:dyDescent="0.5">
      <c r="G43" s="2"/>
      <c r="H43" s="2"/>
    </row>
    <row r="44" spans="2:8" x14ac:dyDescent="0.5">
      <c r="G44" s="2"/>
      <c r="H44" s="2"/>
    </row>
    <row r="45" spans="2:8" x14ac:dyDescent="0.5">
      <c r="G45" s="2"/>
      <c r="H45" s="2"/>
    </row>
    <row r="46" spans="2:8" x14ac:dyDescent="0.5">
      <c r="G46" s="2"/>
      <c r="H46" s="2"/>
    </row>
    <row r="47" spans="2:8" x14ac:dyDescent="0.5">
      <c r="G47" s="2"/>
      <c r="H47" s="2"/>
    </row>
    <row r="48" spans="2:8" x14ac:dyDescent="0.5">
      <c r="E48" s="2"/>
      <c r="G48" s="2"/>
      <c r="H48" s="2"/>
    </row>
    <row r="49" spans="5:8" x14ac:dyDescent="0.5">
      <c r="E49" s="2"/>
      <c r="G49" s="2"/>
      <c r="H49" s="2"/>
    </row>
    <row r="50" spans="5:8" x14ac:dyDescent="0.5">
      <c r="E50" s="2"/>
      <c r="G50" s="2"/>
      <c r="H50" s="2"/>
    </row>
    <row r="51" spans="5:8" x14ac:dyDescent="0.5">
      <c r="E51" s="2"/>
      <c r="G51" s="2"/>
      <c r="H51" s="2"/>
    </row>
    <row r="52" spans="5:8" x14ac:dyDescent="0.5">
      <c r="E52" s="2"/>
      <c r="G52" s="2"/>
      <c r="H52" s="2"/>
    </row>
    <row r="53" spans="5:8" x14ac:dyDescent="0.5">
      <c r="E53" s="2"/>
      <c r="G53" s="2"/>
      <c r="H53" s="2"/>
    </row>
    <row r="54" spans="5:8" x14ac:dyDescent="0.5">
      <c r="E54" s="2"/>
      <c r="G54" s="2"/>
      <c r="H54" s="2"/>
    </row>
    <row r="55" spans="5:8" x14ac:dyDescent="0.5">
      <c r="E55" s="2"/>
      <c r="G55" s="2"/>
      <c r="H55" s="2"/>
    </row>
    <row r="56" spans="5:8" x14ac:dyDescent="0.5">
      <c r="E56" s="2"/>
      <c r="G56" s="2"/>
      <c r="H56" s="2"/>
    </row>
    <row r="57" spans="5:8" x14ac:dyDescent="0.5">
      <c r="E57" s="2"/>
      <c r="G57" s="2"/>
      <c r="H57" s="2"/>
    </row>
    <row r="58" spans="5:8" x14ac:dyDescent="0.5">
      <c r="E58" s="2"/>
      <c r="G58" s="2"/>
      <c r="H58" s="2"/>
    </row>
    <row r="59" spans="5:8" x14ac:dyDescent="0.5">
      <c r="E59" s="2"/>
      <c r="G59" s="2"/>
      <c r="H59" s="2"/>
    </row>
    <row r="60" spans="5:8" x14ac:dyDescent="0.5">
      <c r="E60" s="2"/>
      <c r="G60" s="2"/>
      <c r="H60" s="2"/>
    </row>
    <row r="61" spans="5:8" x14ac:dyDescent="0.5">
      <c r="E61" s="2"/>
      <c r="G61" s="2"/>
      <c r="H61" s="2"/>
    </row>
    <row r="62" spans="5:8" x14ac:dyDescent="0.5">
      <c r="E62" s="2"/>
      <c r="G62" s="2"/>
      <c r="H62" s="2"/>
    </row>
    <row r="63" spans="5:8" x14ac:dyDescent="0.5">
      <c r="E63" s="2"/>
      <c r="G63" s="2"/>
      <c r="H63" s="2"/>
    </row>
    <row r="64" spans="5:8" x14ac:dyDescent="0.5">
      <c r="E64" s="2"/>
      <c r="G64" s="2"/>
      <c r="H64" s="2"/>
    </row>
    <row r="65" spans="5:8" x14ac:dyDescent="0.5">
      <c r="E65" s="2"/>
      <c r="G65" s="2"/>
      <c r="H65" s="2"/>
    </row>
    <row r="66" spans="5:8" x14ac:dyDescent="0.5">
      <c r="E66" s="2"/>
      <c r="G66" s="2"/>
      <c r="H66" s="2"/>
    </row>
    <row r="67" spans="5:8" x14ac:dyDescent="0.5">
      <c r="E67" s="2"/>
      <c r="G67" s="2"/>
      <c r="H67" s="2"/>
    </row>
    <row r="68" spans="5:8" x14ac:dyDescent="0.5">
      <c r="E68" s="2"/>
      <c r="G68" s="2"/>
      <c r="H68" s="2"/>
    </row>
    <row r="69" spans="5:8" x14ac:dyDescent="0.5">
      <c r="E69" s="2"/>
      <c r="G69" s="2"/>
      <c r="H69" s="2"/>
    </row>
    <row r="70" spans="5:8" x14ac:dyDescent="0.5">
      <c r="E70" s="2"/>
      <c r="G70" s="2"/>
      <c r="H70" s="2"/>
    </row>
    <row r="71" spans="5:8" x14ac:dyDescent="0.5">
      <c r="E71" s="2"/>
      <c r="G71" s="2"/>
      <c r="H71" s="2"/>
    </row>
    <row r="72" spans="5:8" x14ac:dyDescent="0.5">
      <c r="E72" s="2"/>
      <c r="G72" s="2"/>
      <c r="H72" s="2"/>
    </row>
    <row r="73" spans="5:8" x14ac:dyDescent="0.5">
      <c r="E73" s="2"/>
      <c r="G73" s="2"/>
      <c r="H73" s="2"/>
    </row>
    <row r="74" spans="5:8" x14ac:dyDescent="0.5">
      <c r="E74" s="2"/>
      <c r="G74" s="2"/>
      <c r="H74" s="2"/>
    </row>
    <row r="75" spans="5:8" x14ac:dyDescent="0.5">
      <c r="E75" s="2"/>
      <c r="G75" s="2"/>
      <c r="H75" s="2"/>
    </row>
    <row r="76" spans="5:8" x14ac:dyDescent="0.5">
      <c r="E76" s="2"/>
      <c r="G76" s="2"/>
      <c r="H76" s="2"/>
    </row>
    <row r="77" spans="5:8" x14ac:dyDescent="0.5">
      <c r="E77" s="2"/>
      <c r="G77" s="2"/>
      <c r="H77" s="2"/>
    </row>
    <row r="78" spans="5:8" x14ac:dyDescent="0.5">
      <c r="E78" s="2"/>
      <c r="G78" s="2"/>
      <c r="H78" s="2"/>
    </row>
  </sheetData>
  <autoFilter ref="A1:A1145" xr:uid="{00000000-0009-0000-0000-00000A000000}"/>
  <sortState xmlns:xlrd2="http://schemas.microsoft.com/office/spreadsheetml/2017/richdata2" ref="A1:B1146">
    <sortCondition ref="A1:A1146"/>
  </sortState>
  <pageMargins left="0.7" right="0.7" top="0.75" bottom="0.75" header="0.3" footer="0.3"/>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8"/>
  <sheetViews>
    <sheetView zoomScale="80" zoomScaleNormal="80" workbookViewId="0">
      <selection activeCell="B12" sqref="B12"/>
    </sheetView>
  </sheetViews>
  <sheetFormatPr baseColWidth="10" defaultRowHeight="15.75" x14ac:dyDescent="0.5"/>
  <cols>
    <col min="1" max="1" width="52" customWidth="1"/>
    <col min="2" max="2" width="21" customWidth="1"/>
    <col min="3" max="3" width="33.8125" customWidth="1"/>
  </cols>
  <sheetData>
    <row r="1" spans="1:4" x14ac:dyDescent="0.5">
      <c r="A1" s="11" t="s">
        <v>2465</v>
      </c>
      <c r="B1" t="s">
        <v>2466</v>
      </c>
      <c r="C1" t="s">
        <v>2467</v>
      </c>
      <c r="D1" t="s">
        <v>2468</v>
      </c>
    </row>
    <row r="2" spans="1:4" x14ac:dyDescent="0.5">
      <c r="A2" s="10" t="s">
        <v>1617</v>
      </c>
      <c r="B2">
        <f>COUNTIF(Labo!P:P,'Domaines scientifiques'!A2)</f>
        <v>0</v>
      </c>
      <c r="C2">
        <f>COUNTIF(Labo!P:W,A2)</f>
        <v>10</v>
      </c>
      <c r="D2">
        <f t="shared" ref="D2:D12" si="0">SUM(B2:C2)</f>
        <v>10</v>
      </c>
    </row>
    <row r="3" spans="1:4" x14ac:dyDescent="0.5">
      <c r="A3" s="10" t="s">
        <v>1504</v>
      </c>
      <c r="B3">
        <f>COUNTIF(Labo!P:P,'Domaines scientifiques'!A3)</f>
        <v>0</v>
      </c>
      <c r="C3">
        <f>COUNTIF(Labo!P:W,A3)</f>
        <v>15</v>
      </c>
      <c r="D3">
        <f t="shared" si="0"/>
        <v>15</v>
      </c>
    </row>
    <row r="4" spans="1:4" x14ac:dyDescent="0.5">
      <c r="A4" s="1" t="s">
        <v>1466</v>
      </c>
      <c r="B4">
        <f>COUNTIF(Labo!P:P,'Domaines scientifiques'!A4)</f>
        <v>0</v>
      </c>
      <c r="C4">
        <f>COUNTIF(Labo!P:W,A4)</f>
        <v>36</v>
      </c>
      <c r="D4">
        <f t="shared" si="0"/>
        <v>36</v>
      </c>
    </row>
    <row r="5" spans="1:4" x14ac:dyDescent="0.5">
      <c r="A5" s="10" t="s">
        <v>1505</v>
      </c>
      <c r="B5">
        <f>COUNTIF(Labo!P:P,'Domaines scientifiques'!A5)</f>
        <v>0</v>
      </c>
      <c r="C5">
        <f>COUNTIF(Labo!P:W,A5)</f>
        <v>16</v>
      </c>
      <c r="D5">
        <f t="shared" si="0"/>
        <v>16</v>
      </c>
    </row>
    <row r="6" spans="1:4" x14ac:dyDescent="0.5">
      <c r="A6" s="10" t="s">
        <v>1412</v>
      </c>
      <c r="B6">
        <f>COUNTIF(Labo!P:P,'Domaines scientifiques'!A6)</f>
        <v>0</v>
      </c>
      <c r="C6">
        <f>COUNTIF(Labo!P:W,A6)</f>
        <v>23</v>
      </c>
      <c r="D6">
        <f t="shared" si="0"/>
        <v>23</v>
      </c>
    </row>
    <row r="7" spans="1:4" x14ac:dyDescent="0.5">
      <c r="A7" s="10" t="s">
        <v>1393</v>
      </c>
      <c r="B7">
        <f>COUNTIF(Labo!P:P,'Domaines scientifiques'!A7)</f>
        <v>0</v>
      </c>
      <c r="C7">
        <f>COUNTIF(Labo!P:W,A7)</f>
        <v>51</v>
      </c>
      <c r="D7">
        <f t="shared" si="0"/>
        <v>51</v>
      </c>
    </row>
    <row r="8" spans="1:4" x14ac:dyDescent="0.5">
      <c r="A8" s="16" t="s">
        <v>1401</v>
      </c>
      <c r="B8">
        <f>COUNTIF(Labo!P:P,'Domaines scientifiques'!A8)</f>
        <v>0</v>
      </c>
      <c r="C8">
        <f>COUNTIF(Labo!P:W,A8)</f>
        <v>44</v>
      </c>
      <c r="D8">
        <f t="shared" si="0"/>
        <v>44</v>
      </c>
    </row>
    <row r="9" spans="1:4" x14ac:dyDescent="0.5">
      <c r="A9" s="10" t="s">
        <v>1385</v>
      </c>
      <c r="B9">
        <f>COUNTIF(Labo!P:P,'Domaines scientifiques'!A9)</f>
        <v>0</v>
      </c>
      <c r="C9">
        <f>COUNTIF(Labo!P:W,A9)</f>
        <v>51</v>
      </c>
      <c r="D9">
        <f t="shared" si="0"/>
        <v>51</v>
      </c>
    </row>
    <row r="10" spans="1:4" x14ac:dyDescent="0.5">
      <c r="A10" s="10" t="s">
        <v>1432</v>
      </c>
      <c r="B10">
        <f>COUNTIF(Labo!P:P,'Domaines scientifiques'!A10)</f>
        <v>0</v>
      </c>
      <c r="C10">
        <f>COUNTIF(Labo!P:W,A10)</f>
        <v>25</v>
      </c>
      <c r="D10">
        <f t="shared" si="0"/>
        <v>25</v>
      </c>
    </row>
    <row r="11" spans="1:4" x14ac:dyDescent="0.5">
      <c r="A11" s="10" t="s">
        <v>1433</v>
      </c>
      <c r="B11">
        <f>COUNTIF(Labo!P:P,'Domaines scientifiques'!A11)</f>
        <v>0</v>
      </c>
      <c r="C11">
        <f>COUNTIF(Labo!P:W,A11)</f>
        <v>40</v>
      </c>
      <c r="D11">
        <f t="shared" si="0"/>
        <v>40</v>
      </c>
    </row>
    <row r="12" spans="1:4" x14ac:dyDescent="0.5">
      <c r="A12" s="10" t="s">
        <v>1400</v>
      </c>
      <c r="B12">
        <f>COUNTIF(Labo!P:P,'Domaines scientifiques'!A12)</f>
        <v>0</v>
      </c>
      <c r="C12">
        <f>COUNTIF(Labo!P:W,A12)</f>
        <v>55</v>
      </c>
      <c r="D12">
        <f t="shared" si="0"/>
        <v>55</v>
      </c>
    </row>
    <row r="13" spans="1:4" x14ac:dyDescent="0.5">
      <c r="A13" s="10"/>
    </row>
    <row r="14" spans="1:4" x14ac:dyDescent="0.5">
      <c r="A14" s="10"/>
    </row>
    <row r="15" spans="1:4" x14ac:dyDescent="0.5">
      <c r="A15" s="10"/>
    </row>
    <row r="16" spans="1:4" x14ac:dyDescent="0.5">
      <c r="A16" s="10"/>
    </row>
    <row r="17" spans="1:1" x14ac:dyDescent="0.5">
      <c r="A17" s="10"/>
    </row>
    <row r="18" spans="1:1" x14ac:dyDescent="0.5">
      <c r="A18" s="22"/>
    </row>
  </sheetData>
  <autoFilter ref="A1:A11" xr:uid="{00000000-0009-0000-0000-000004000000}">
    <sortState xmlns:xlrd2="http://schemas.microsoft.com/office/spreadsheetml/2017/richdata2" ref="A2:A14">
      <sortCondition ref="A1:A11"/>
    </sortState>
  </autoFilter>
  <pageMargins left="0.7" right="0.7"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0"/>
  <sheetViews>
    <sheetView topLeftCell="A3" zoomScale="70" zoomScaleNormal="70" workbookViewId="0">
      <selection activeCell="E30" sqref="E30"/>
    </sheetView>
  </sheetViews>
  <sheetFormatPr baseColWidth="10" defaultRowHeight="15.75" x14ac:dyDescent="0.5"/>
  <cols>
    <col min="2" max="2" width="21.5625" customWidth="1"/>
    <col min="3" max="3" width="15.5625" customWidth="1"/>
    <col min="5" max="5" width="182.6875" customWidth="1"/>
  </cols>
  <sheetData>
    <row r="1" spans="1:6" ht="54" customHeight="1" x14ac:dyDescent="0.5">
      <c r="A1" t="s">
        <v>1351</v>
      </c>
      <c r="B1" t="s">
        <v>2658</v>
      </c>
      <c r="C1" t="s">
        <v>2659</v>
      </c>
      <c r="E1" t="s">
        <v>2469</v>
      </c>
      <c r="F1" t="s">
        <v>2470</v>
      </c>
    </row>
    <row r="2" spans="1:6" ht="59.25" customHeight="1" x14ac:dyDescent="0.5">
      <c r="A2" t="s">
        <v>2626</v>
      </c>
      <c r="B2">
        <f>COUNTIF(Tableau14[ERC 1],ERC!A2)</f>
        <v>2</v>
      </c>
      <c r="C2">
        <f>COUNTIF(Tableau14[[ERC 1]:[ERC 9]],ERC!A2)</f>
        <v>2</v>
      </c>
      <c r="E2" t="s">
        <v>1485</v>
      </c>
      <c r="F2" t="s">
        <v>2471</v>
      </c>
    </row>
    <row r="3" spans="1:6" ht="27.75" customHeight="1" x14ac:dyDescent="0.5">
      <c r="A3" t="s">
        <v>2627</v>
      </c>
      <c r="B3">
        <f>COUNTIF(Tableau14[ERC 1],ERC!A3)</f>
        <v>1</v>
      </c>
      <c r="C3">
        <f>COUNTIF(Tableau14[[ERC 1]:[ERC 9]],ERC!A3)</f>
        <v>3</v>
      </c>
      <c r="E3" t="s">
        <v>1441</v>
      </c>
      <c r="F3" t="s">
        <v>2471</v>
      </c>
    </row>
    <row r="4" spans="1:6" x14ac:dyDescent="0.5">
      <c r="A4" t="s">
        <v>2628</v>
      </c>
      <c r="B4">
        <f>COUNTIF(Tableau14[ERC 1],ERC!A4)</f>
        <v>4</v>
      </c>
      <c r="C4">
        <f>COUNTIF(Tableau14[[ERC 1]:[ERC 9]],ERC!A4)</f>
        <v>7</v>
      </c>
      <c r="E4" t="s">
        <v>1410</v>
      </c>
      <c r="F4" t="s">
        <v>2471</v>
      </c>
    </row>
    <row r="5" spans="1:6" ht="17.55" customHeight="1" x14ac:dyDescent="0.5">
      <c r="A5" t="s">
        <v>2629</v>
      </c>
      <c r="B5">
        <f>COUNTIF(Tableau14[ERC 1],ERC!A5)</f>
        <v>0</v>
      </c>
      <c r="C5">
        <f>COUNTIF(Tableau14[[ERC 1]:[ERC 9]],ERC!A5)</f>
        <v>0</v>
      </c>
      <c r="E5" t="s">
        <v>2472</v>
      </c>
      <c r="F5" t="s">
        <v>2471</v>
      </c>
    </row>
    <row r="6" spans="1:6" x14ac:dyDescent="0.5">
      <c r="A6" t="s">
        <v>2630</v>
      </c>
      <c r="B6">
        <f>COUNTIF(Tableau14[ERC 1],ERC!A6)</f>
        <v>0</v>
      </c>
      <c r="C6">
        <f>COUNTIF(Tableau14[[ERC 1]:[ERC 9]],ERC!A6)</f>
        <v>0</v>
      </c>
      <c r="E6" t="s">
        <v>2473</v>
      </c>
      <c r="F6" t="s">
        <v>2471</v>
      </c>
    </row>
    <row r="7" spans="1:6" x14ac:dyDescent="0.5">
      <c r="A7" t="s">
        <v>2631</v>
      </c>
      <c r="B7">
        <f>COUNTIF(Tableau14[ERC 1],ERC!A7)</f>
        <v>1</v>
      </c>
      <c r="C7">
        <f>COUNTIF(Tableau14[[ERC 1]:[ERC 9]],ERC!A7)</f>
        <v>1</v>
      </c>
      <c r="E7" t="s">
        <v>1411</v>
      </c>
      <c r="F7" t="s">
        <v>2471</v>
      </c>
    </row>
    <row r="8" spans="1:6" ht="17.25" customHeight="1" x14ac:dyDescent="0.5">
      <c r="A8" t="s">
        <v>2632</v>
      </c>
      <c r="B8">
        <f>COUNTIF(Tableau14[ERC 1],ERC!A8)</f>
        <v>0</v>
      </c>
      <c r="C8">
        <f>COUNTIF(Tableau14[[ERC 1]:[ERC 9]],ERC!A8)</f>
        <v>0</v>
      </c>
      <c r="E8" t="s">
        <v>1392</v>
      </c>
      <c r="F8" t="s">
        <v>2471</v>
      </c>
    </row>
    <row r="9" spans="1:6" x14ac:dyDescent="0.5">
      <c r="A9" t="s">
        <v>2633</v>
      </c>
      <c r="B9">
        <f>COUNTIF(Tableau14[ERC 1],ERC!A9)</f>
        <v>2</v>
      </c>
      <c r="C9">
        <f>COUNTIF(Tableau14[[ERC 1]:[ERC 9]],ERC!A9)</f>
        <v>2</v>
      </c>
      <c r="E9" t="s">
        <v>2474</v>
      </c>
      <c r="F9" t="s">
        <v>2475</v>
      </c>
    </row>
    <row r="10" spans="1:6" x14ac:dyDescent="0.5">
      <c r="A10" t="s">
        <v>2634</v>
      </c>
      <c r="B10">
        <f>COUNTIF(Tableau14[ERC 1],ERC!A10)</f>
        <v>1</v>
      </c>
      <c r="C10">
        <f>COUNTIF(Tableau14[[ERC 1]:[ERC 9]],ERC!A10)</f>
        <v>1</v>
      </c>
      <c r="E10" t="s">
        <v>2476</v>
      </c>
      <c r="F10" t="s">
        <v>2475</v>
      </c>
    </row>
    <row r="11" spans="1:6" x14ac:dyDescent="0.5">
      <c r="A11" t="s">
        <v>2635</v>
      </c>
      <c r="B11">
        <f>COUNTIF(Tableau14[ERC 1],ERC!A11)</f>
        <v>0</v>
      </c>
      <c r="C11">
        <f>COUNTIF(Tableau14[[ERC 1]:[ERC 9]],ERC!A11)</f>
        <v>0</v>
      </c>
      <c r="E11" t="s">
        <v>1501</v>
      </c>
      <c r="F11" t="s">
        <v>2475</v>
      </c>
    </row>
    <row r="12" spans="1:6" x14ac:dyDescent="0.5">
      <c r="A12" t="s">
        <v>2636</v>
      </c>
      <c r="B12">
        <f>COUNTIF(Tableau14[ERC 1],ERC!A12)</f>
        <v>2</v>
      </c>
      <c r="C12">
        <f>COUNTIF(Tableau14[[ERC 1]:[ERC 9]],ERC!A12)</f>
        <v>2</v>
      </c>
      <c r="E12" t="s">
        <v>1502</v>
      </c>
      <c r="F12" t="s">
        <v>2475</v>
      </c>
    </row>
    <row r="13" spans="1:6" x14ac:dyDescent="0.5">
      <c r="A13" t="s">
        <v>2637</v>
      </c>
      <c r="B13">
        <f>COUNTIF(Tableau14[ERC 1],ERC!A13)</f>
        <v>0</v>
      </c>
      <c r="C13">
        <f>COUNTIF(Tableau14[[ERC 1]:[ERC 9]],ERC!A13)</f>
        <v>1</v>
      </c>
      <c r="E13" t="s">
        <v>1479</v>
      </c>
      <c r="F13" t="s">
        <v>2475</v>
      </c>
    </row>
    <row r="14" spans="1:6" x14ac:dyDescent="0.5">
      <c r="A14" t="s">
        <v>2638</v>
      </c>
      <c r="B14">
        <f>COUNTIF(Tableau14[ERC 1],ERC!A14)</f>
        <v>1</v>
      </c>
      <c r="C14">
        <f>COUNTIF(Tableau14[[ERC 1]:[ERC 9]],ERC!A14)</f>
        <v>2</v>
      </c>
      <c r="E14" t="s">
        <v>2477</v>
      </c>
      <c r="F14" t="s">
        <v>2475</v>
      </c>
    </row>
    <row r="15" spans="1:6" x14ac:dyDescent="0.5">
      <c r="A15" t="s">
        <v>2639</v>
      </c>
      <c r="B15">
        <f>COUNTIF(Tableau14[ERC 1],ERC!A15)</f>
        <v>2</v>
      </c>
      <c r="C15">
        <f>COUNTIF(Tableau14[[ERC 1]:[ERC 9]],ERC!A15)</f>
        <v>3</v>
      </c>
      <c r="E15" t="s">
        <v>2478</v>
      </c>
      <c r="F15" t="s">
        <v>2475</v>
      </c>
    </row>
    <row r="16" spans="1:6" x14ac:dyDescent="0.5">
      <c r="A16" t="s">
        <v>2640</v>
      </c>
      <c r="B16">
        <f>COUNTIF(Tableau14[ERC 1],ERC!A16)</f>
        <v>1</v>
      </c>
      <c r="C16">
        <f>COUNTIF(Tableau14[[ERC 1]:[ERC 9]],ERC!A16)</f>
        <v>3</v>
      </c>
      <c r="E16" t="s">
        <v>1503</v>
      </c>
      <c r="F16" t="s">
        <v>2475</v>
      </c>
    </row>
    <row r="17" spans="1:6" x14ac:dyDescent="0.5">
      <c r="A17" t="s">
        <v>2641</v>
      </c>
      <c r="B17">
        <f>COUNTIF(Tableau14[ERC 1],ERC!A17)</f>
        <v>0</v>
      </c>
      <c r="C17">
        <f>COUNTIF(Tableau14[[ERC 1]:[ERC 9]],ERC!A17)</f>
        <v>1</v>
      </c>
      <c r="E17" t="s">
        <v>2479</v>
      </c>
      <c r="F17" t="s">
        <v>2475</v>
      </c>
    </row>
    <row r="18" spans="1:6" x14ac:dyDescent="0.5">
      <c r="A18" t="s">
        <v>2642</v>
      </c>
      <c r="B18">
        <f>COUNTIF(Tableau14[ERC 1],ERC!A18)</f>
        <v>1</v>
      </c>
      <c r="C18">
        <f>COUNTIF(Tableau14[[ERC 1]:[ERC 9]],ERC!A18)</f>
        <v>2</v>
      </c>
      <c r="E18" t="s">
        <v>2480</v>
      </c>
      <c r="F18" t="s">
        <v>2475</v>
      </c>
    </row>
    <row r="19" spans="1:6" x14ac:dyDescent="0.5">
      <c r="A19" t="s">
        <v>2643</v>
      </c>
      <c r="B19">
        <f>COUNTIF(Tableau14[ERC 1],ERC!A19)</f>
        <v>0</v>
      </c>
      <c r="C19">
        <f>COUNTIF(Tableau14[[ERC 1]:[ERC 9]],ERC!A19)</f>
        <v>0</v>
      </c>
      <c r="E19" t="s">
        <v>2481</v>
      </c>
      <c r="F19" t="s">
        <v>2475</v>
      </c>
    </row>
    <row r="20" spans="1:6" x14ac:dyDescent="0.5">
      <c r="A20" t="s">
        <v>2644</v>
      </c>
      <c r="B20">
        <f>COUNTIF(Tableau14[ERC 1],ERC!A20)</f>
        <v>2</v>
      </c>
      <c r="C20">
        <f>COUNTIF(Tableau14[[ERC 1]:[ERC 9]],ERC!A20)</f>
        <v>2</v>
      </c>
      <c r="E20" t="s">
        <v>1407</v>
      </c>
      <c r="F20" t="s">
        <v>2482</v>
      </c>
    </row>
    <row r="21" spans="1:6" x14ac:dyDescent="0.5">
      <c r="A21" t="s">
        <v>2645</v>
      </c>
      <c r="B21">
        <f>COUNTIF(Tableau14[ERC 1],ERC!A21)</f>
        <v>1</v>
      </c>
      <c r="C21">
        <f>COUNTIF(Tableau14[[ERC 1]:[ERC 9]],ERC!A21)</f>
        <v>1</v>
      </c>
      <c r="E21" t="s">
        <v>1491</v>
      </c>
      <c r="F21" t="s">
        <v>2482</v>
      </c>
    </row>
    <row r="22" spans="1:6" x14ac:dyDescent="0.5">
      <c r="A22" t="s">
        <v>2646</v>
      </c>
      <c r="B22">
        <f>COUNTIF(Tableau14[ERC 1],ERC!A22)</f>
        <v>0</v>
      </c>
      <c r="C22">
        <f>COUNTIF(Tableau14[[ERC 1]:[ERC 9]],ERC!A22)</f>
        <v>1</v>
      </c>
      <c r="E22" t="s">
        <v>2483</v>
      </c>
      <c r="F22" t="s">
        <v>2482</v>
      </c>
    </row>
    <row r="23" spans="1:6" x14ac:dyDescent="0.5">
      <c r="A23" t="s">
        <v>2647</v>
      </c>
      <c r="B23">
        <f>COUNTIF(Tableau14[ERC 1],ERC!A23)</f>
        <v>0</v>
      </c>
      <c r="C23">
        <f>COUNTIF(Tableau14[[ERC 1]:[ERC 9]],ERC!A23)</f>
        <v>0</v>
      </c>
      <c r="E23" t="s">
        <v>2484</v>
      </c>
      <c r="F23" t="s">
        <v>2482</v>
      </c>
    </row>
    <row r="24" spans="1:6" x14ac:dyDescent="0.5">
      <c r="A24" t="s">
        <v>2648</v>
      </c>
      <c r="B24">
        <f>COUNTIF(Tableau14[ERC 1],ERC!A24)</f>
        <v>0</v>
      </c>
      <c r="C24">
        <f>COUNTIF(Tableau14[[ERC 1]:[ERC 9]],ERC!A24)</f>
        <v>0</v>
      </c>
      <c r="E24" t="s">
        <v>2485</v>
      </c>
      <c r="F24" t="s">
        <v>2482</v>
      </c>
    </row>
    <row r="25" spans="1:6" x14ac:dyDescent="0.5">
      <c r="A25" t="s">
        <v>2649</v>
      </c>
      <c r="B25">
        <f>COUNTIF(Tableau14[ERC 1],ERC!A25)</f>
        <v>0</v>
      </c>
      <c r="C25">
        <f>COUNTIF(Tableau14[[ERC 1]:[ERC 9]],ERC!A25)</f>
        <v>0</v>
      </c>
      <c r="E25" t="s">
        <v>2486</v>
      </c>
      <c r="F25" t="s">
        <v>2482</v>
      </c>
    </row>
    <row r="26" spans="1:6" x14ac:dyDescent="0.5">
      <c r="A26" t="s">
        <v>2650</v>
      </c>
      <c r="B26">
        <f>COUNTIF(Tableau14[ERC 1],ERC!A26)</f>
        <v>0</v>
      </c>
      <c r="C26">
        <f>COUNTIF(Tableau14[[ERC 1]:[ERC 9]],ERC!A26)</f>
        <v>1</v>
      </c>
      <c r="E26" t="s">
        <v>1408</v>
      </c>
      <c r="F26" t="s">
        <v>2482</v>
      </c>
    </row>
    <row r="27" spans="1:6" x14ac:dyDescent="0.5">
      <c r="A27" t="s">
        <v>2651</v>
      </c>
      <c r="B27">
        <f>COUNTIF(Tableau14[ERC 1],ERC!A27)</f>
        <v>0</v>
      </c>
      <c r="C27">
        <f>COUNTIF(Tableau14[[ERC 1]:[ERC 9]],ERC!A27)</f>
        <v>2</v>
      </c>
      <c r="E27" t="s">
        <v>1409</v>
      </c>
      <c r="F27" t="s">
        <v>2482</v>
      </c>
    </row>
    <row r="28" spans="1:6" x14ac:dyDescent="0.5">
      <c r="A28" t="s">
        <v>2652</v>
      </c>
      <c r="B28">
        <f>COUNTIF(Tableau14[ERC 1],ERC!A28)</f>
        <v>2</v>
      </c>
      <c r="C28">
        <f>COUNTIF(Tableau14[[ERC 1]:[ERC 9]],ERC!A28)</f>
        <v>3</v>
      </c>
      <c r="E28" t="s">
        <v>1431</v>
      </c>
      <c r="F28" t="s">
        <v>2482</v>
      </c>
    </row>
    <row r="29" spans="1:6" x14ac:dyDescent="0.5">
      <c r="A29" t="s">
        <v>2653</v>
      </c>
      <c r="B29">
        <f>COUNTIF(Tableau14[ERC 1],ERC!A29)</f>
        <v>7</v>
      </c>
      <c r="C29">
        <f>COUNTIF(Tableau14[[ERC 1]:[ERC 9]],ERC!A29)</f>
        <v>7</v>
      </c>
      <c r="E29" t="s">
        <v>1346</v>
      </c>
    </row>
    <row r="31" spans="1:6" x14ac:dyDescent="0.5">
      <c r="C31">
        <f>SUM(C2:C29)</f>
        <v>47</v>
      </c>
    </row>
    <row r="36" spans="2:5" x14ac:dyDescent="0.5">
      <c r="C36" s="1" t="s">
        <v>2654</v>
      </c>
      <c r="D36" s="52">
        <f>E36/77</f>
        <v>0.16883116883116883</v>
      </c>
      <c r="E36" s="51">
        <f>SUM(C2:C8)</f>
        <v>13</v>
      </c>
    </row>
    <row r="37" spans="2:5" x14ac:dyDescent="0.5">
      <c r="C37" s="1" t="s">
        <v>2655</v>
      </c>
      <c r="D37" s="52">
        <f t="shared" ref="D37:D40" si="0">E37/77</f>
        <v>0.22077922077922077</v>
      </c>
      <c r="E37" s="51">
        <f>SUM(C9:C19)</f>
        <v>17</v>
      </c>
    </row>
    <row r="38" spans="2:5" x14ac:dyDescent="0.5">
      <c r="C38" s="1" t="s">
        <v>2656</v>
      </c>
      <c r="D38" s="52">
        <f t="shared" si="0"/>
        <v>0.12987012987012986</v>
      </c>
      <c r="E38" s="51">
        <f>SUM(C20:C28)</f>
        <v>10</v>
      </c>
    </row>
    <row r="39" spans="2:5" x14ac:dyDescent="0.5">
      <c r="B39" t="s">
        <v>2660</v>
      </c>
      <c r="C39" s="1" t="s">
        <v>1346</v>
      </c>
      <c r="D39" s="52">
        <f t="shared" si="0"/>
        <v>0.48051948051948051</v>
      </c>
      <c r="E39" s="51">
        <f>77-47+7</f>
        <v>37</v>
      </c>
    </row>
    <row r="40" spans="2:5" x14ac:dyDescent="0.5">
      <c r="C40" s="1" t="s">
        <v>2657</v>
      </c>
      <c r="D40" s="52">
        <f t="shared" si="0"/>
        <v>1</v>
      </c>
      <c r="E40" s="51">
        <f>SUM(E36:E39)</f>
        <v>77</v>
      </c>
    </row>
  </sheetData>
  <autoFilter ref="E1:F28" xr:uid="{00000000-0009-0000-0000-000005000000}"/>
  <phoneticPr fontId="21" type="noConversion"/>
  <pageMargins left="0.7" right="0.7" top="0.75" bottom="0.75" header="0.3" footer="0.3"/>
  <pageSetup paperSize="9" orientation="portrait"/>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3"/>
  <sheetViews>
    <sheetView workbookViewId="0">
      <selection activeCell="D6" sqref="D6"/>
    </sheetView>
  </sheetViews>
  <sheetFormatPr baseColWidth="10" defaultRowHeight="15.75" x14ac:dyDescent="0.5"/>
  <cols>
    <col min="1" max="1" width="23.6875" customWidth="1"/>
  </cols>
  <sheetData>
    <row r="1" spans="1:2" x14ac:dyDescent="0.5">
      <c r="A1" t="s">
        <v>2487</v>
      </c>
    </row>
    <row r="2" spans="1:2" x14ac:dyDescent="0.5">
      <c r="A2" t="s">
        <v>1422</v>
      </c>
      <c r="B2">
        <f>COUNTA(Tableau14[Labo/ stuctures autres],A2)</f>
        <v>248</v>
      </c>
    </row>
    <row r="3" spans="1:2" x14ac:dyDescent="0.5">
      <c r="A3" t="s">
        <v>1380</v>
      </c>
      <c r="B3">
        <f>COUNTA(Tableau14[Labo/ stuctures autres],A3)</f>
        <v>248</v>
      </c>
    </row>
  </sheetData>
  <autoFilter ref="A1:A3" xr:uid="{00000000-0009-0000-0000-000006000000}">
    <sortState xmlns:xlrd2="http://schemas.microsoft.com/office/spreadsheetml/2017/richdata2" ref="A2:A3">
      <sortCondition ref="A1:A3"/>
    </sortState>
  </autoFilter>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Projets Phase 1</vt:lpstr>
      <vt:lpstr>Etablissements</vt:lpstr>
      <vt:lpstr>Villes</vt:lpstr>
      <vt:lpstr>Partenaires</vt:lpstr>
      <vt:lpstr>Labo</vt:lpstr>
      <vt:lpstr>Disciplines</vt:lpstr>
      <vt:lpstr>Domaines scientifiques</vt:lpstr>
      <vt:lpstr>ERC</vt:lpstr>
      <vt:lpstr>Type Laboratoire Lab- Autres</vt:lpstr>
      <vt:lpstr>Porteurs</vt:lpstr>
      <vt:lpstr>Chercheurs impliqués</vt:lpstr>
      <vt:lpstr>Sites</vt:lpstr>
      <vt:lpstr>Defis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Jean-Yves TOUSSAINT</dc:creator>
  <cp:lastModifiedBy>Gilles Gesquiere</cp:lastModifiedBy>
  <cp:revision>1</cp:revision>
  <dcterms:created xsi:type="dcterms:W3CDTF">2023-10-20T11:54:29Z</dcterms:created>
  <dcterms:modified xsi:type="dcterms:W3CDTF">2024-01-17T07:26:07Z</dcterms:modified>
</cp:coreProperties>
</file>