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2213ACA8-672F-4737-A1D4-FE5C52040007}" xr6:coauthVersionLast="47" xr6:coauthVersionMax="47" xr10:uidLastSave="{00000000-0000-0000-0000-000000000000}"/>
  <bookViews>
    <workbookView xWindow="-108" yWindow="-108" windowWidth="23256" windowHeight="13896" tabRatio="833" xr2:uid="{00000000-000D-0000-FFFF-FFFF00000000}"/>
  </bookViews>
  <sheets>
    <sheet name="ORTIZ" sheetId="3" r:id="rId1"/>
    <sheet name="ORTIZ 2" sheetId="12" r:id="rId2"/>
    <sheet name="MIGUEL" sheetId="13" r:id="rId3"/>
    <sheet name="MIGUEL 2" sheetId="14" r:id="rId4"/>
    <sheet name="LEO" sheetId="15" r:id="rId5"/>
    <sheet name="LEO 2" sheetId="16" r:id="rId6"/>
    <sheet name="VIK" sheetId="17" r:id="rId7"/>
    <sheet name="VIK 2" sheetId="18" r:id="rId8"/>
    <sheet name="RAMON" sheetId="19" r:id="rId9"/>
    <sheet name="RAMON 2" sheetId="20" r:id="rId10"/>
    <sheet name="DAVID" sheetId="21" r:id="rId11"/>
    <sheet name="DAVID 2" sheetId="22" r:id="rId12"/>
    <sheet name="SERGIO RIVERA" sheetId="23" r:id="rId13"/>
    <sheet name="SERGIO RIVERA 2" sheetId="24" r:id="rId14"/>
    <sheet name="GONZALO" sheetId="25" r:id="rId15"/>
    <sheet name="GONZALO 2" sheetId="26" r:id="rId16"/>
    <sheet name="OSCAR" sheetId="27" r:id="rId17"/>
    <sheet name="OSCAR 2" sheetId="28" r:id="rId18"/>
    <sheet name="ROI" sheetId="29" r:id="rId19"/>
    <sheet name="ROI 2" sheetId="30" r:id="rId20"/>
    <sheet name="CARLITOS" sheetId="31" r:id="rId21"/>
    <sheet name="CARLITOS 2" sheetId="32" r:id="rId22"/>
    <sheet name="JORGE" sheetId="33" r:id="rId23"/>
    <sheet name="JORGE 2" sheetId="34" r:id="rId24"/>
    <sheet name="JOSE" sheetId="35" r:id="rId25"/>
    <sheet name="JOSE 2" sheetId="36" r:id="rId26"/>
    <sheet name="SERGIO" sheetId="37" r:id="rId27"/>
    <sheet name="SERGIO 2" sheetId="38" r:id="rId28"/>
    <sheet name="KOKE" sheetId="39" r:id="rId29"/>
    <sheet name="KOKE 2" sheetId="40" r:id="rId30"/>
    <sheet name="PABLO" sheetId="41" r:id="rId31"/>
    <sheet name="PABLO 2" sheetId="42"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xlnm._FilterDatabase" localSheetId="21" hidden="1">'CARLITOS 2'!$F$69:$F$96</definedName>
    <definedName name="_xlnm._FilterDatabase" localSheetId="11" hidden="1">'DAVID 2'!$F$69:$F$96</definedName>
    <definedName name="_xlnm._FilterDatabase" localSheetId="15" hidden="1">'GONZALO 2'!$F$69:$F$96</definedName>
    <definedName name="_xlnm._FilterDatabase" localSheetId="25" hidden="1">'JOSE 2'!$F$69:$F$96</definedName>
    <definedName name="_xlnm._FilterDatabase" localSheetId="29" hidden="1">'KOKE 2'!$F$69:$F$96</definedName>
    <definedName name="_xlnm._FilterDatabase" localSheetId="5" hidden="1">'LEO 2'!$F$69:$F$96</definedName>
    <definedName name="_xlnm._FilterDatabase" localSheetId="3" hidden="1">'MIGUEL 2'!$F$69:$F$96</definedName>
    <definedName name="_xlnm._FilterDatabase" localSheetId="1" hidden="1">'ORTIZ 2'!$F$69:$F$96</definedName>
    <definedName name="_xlnm._FilterDatabase" localSheetId="17" hidden="1">'OSCAR 2'!$F$69:$F$96</definedName>
    <definedName name="_xlnm._FilterDatabase" localSheetId="31" hidden="1">'PABLO 2'!$F$69:$F$96</definedName>
    <definedName name="_xlnm._FilterDatabase" localSheetId="9" hidden="1">'RAMON 2'!$F$69:$F$96</definedName>
    <definedName name="_xlnm._FilterDatabase" localSheetId="19" hidden="1">'ROI 2'!$F$69:$F$96</definedName>
    <definedName name="_xlnm._FilterDatabase" localSheetId="27" hidden="1">'SERGIO 2'!$F$69:$F$96</definedName>
    <definedName name="_xlnm._FilterDatabase" localSheetId="7" hidden="1">'VIK 2'!$F$69:$F$96</definedName>
    <definedName name="_xlnm.Print_Area" localSheetId="20">CARLITOS!$A$1:$AK$63</definedName>
    <definedName name="_xlnm.Print_Area" localSheetId="10">DAVID!$A$1:$AK$63</definedName>
    <definedName name="_xlnm.Print_Area" localSheetId="14">GONZALO!$A$1:$AK$63</definedName>
    <definedName name="_xlnm.Print_Area" localSheetId="24">JOSE!$A$1:$AK$63</definedName>
    <definedName name="_xlnm.Print_Area" localSheetId="28">KOKE!$A$1:$AK$63</definedName>
    <definedName name="_xlnm.Print_Area" localSheetId="4">LEO!$A$1:$AK$63</definedName>
    <definedName name="_xlnm.Print_Area" localSheetId="2">MIGUEL!$A$1:$AK$63</definedName>
    <definedName name="_xlnm.Print_Area" localSheetId="0">ORTIZ!$A$1:$AK$63</definedName>
    <definedName name="_xlnm.Print_Area" localSheetId="16">OSCAR!$A$1:$AK$63</definedName>
    <definedName name="_xlnm.Print_Area" localSheetId="30">PABLO!$A$1:$AK$63</definedName>
    <definedName name="_xlnm.Print_Area" localSheetId="8">RAMON!$A$1:$AK$63</definedName>
    <definedName name="_xlnm.Print_Area" localSheetId="18">ROI!$A$1:$AK$63</definedName>
    <definedName name="_xlnm.Print_Area" localSheetId="26">SERGIO!$A$1:$AK$63</definedName>
    <definedName name="_xlnm.Print_Area" localSheetId="6">VIK!$A$1:$AK$63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2" i="42" l="1"/>
  <c r="O71" i="42"/>
  <c r="O70" i="42"/>
  <c r="O69" i="42"/>
  <c r="O68" i="42"/>
  <c r="O67" i="42"/>
  <c r="O66" i="42"/>
  <c r="O65" i="42"/>
  <c r="D64" i="42"/>
  <c r="G59" i="42"/>
  <c r="D57" i="42"/>
  <c r="G34" i="42"/>
  <c r="G35" i="42" s="1"/>
  <c r="G33" i="42"/>
  <c r="G32" i="42"/>
  <c r="G31" i="42"/>
  <c r="G30" i="42"/>
  <c r="D25" i="42"/>
  <c r="AC53" i="41"/>
  <c r="AB53" i="41"/>
  <c r="O72" i="40" l="1"/>
  <c r="O71" i="40"/>
  <c r="O70" i="40"/>
  <c r="O69" i="40"/>
  <c r="O68" i="40"/>
  <c r="O67" i="40"/>
  <c r="O66" i="40"/>
  <c r="O65" i="40"/>
  <c r="D64" i="40"/>
  <c r="D57" i="40"/>
  <c r="G59" i="40" s="1"/>
  <c r="G34" i="40" s="1"/>
  <c r="G33" i="40"/>
  <c r="G35" i="40" s="1"/>
  <c r="G32" i="40"/>
  <c r="G31" i="40"/>
  <c r="G30" i="40"/>
  <c r="D25" i="40"/>
  <c r="AC53" i="39"/>
  <c r="AB53" i="39"/>
  <c r="O72" i="38" l="1"/>
  <c r="O71" i="38"/>
  <c r="O70" i="38"/>
  <c r="O69" i="38"/>
  <c r="O68" i="38"/>
  <c r="O67" i="38"/>
  <c r="O66" i="38"/>
  <c r="O65" i="38"/>
  <c r="D64" i="38"/>
  <c r="D57" i="38"/>
  <c r="G59" i="38" s="1"/>
  <c r="G34" i="38" s="1"/>
  <c r="G33" i="38"/>
  <c r="G35" i="38" s="1"/>
  <c r="G32" i="38"/>
  <c r="G31" i="38"/>
  <c r="G30" i="38"/>
  <c r="D25" i="38"/>
  <c r="AC53" i="37"/>
  <c r="AB53" i="37"/>
  <c r="O72" i="36"/>
  <c r="O71" i="36"/>
  <c r="O70" i="36"/>
  <c r="O69" i="36"/>
  <c r="O68" i="36"/>
  <c r="O67" i="36"/>
  <c r="O66" i="36"/>
  <c r="O65" i="36"/>
  <c r="D64" i="36"/>
  <c r="D57" i="36"/>
  <c r="G59" i="36" s="1"/>
  <c r="G34" i="36" s="1"/>
  <c r="G33" i="36"/>
  <c r="G32" i="36"/>
  <c r="G31" i="36"/>
  <c r="G30" i="36"/>
  <c r="D25" i="36"/>
  <c r="AC53" i="35"/>
  <c r="AB53" i="35"/>
  <c r="O72" i="34"/>
  <c r="O71" i="34"/>
  <c r="O70" i="34"/>
  <c r="O69" i="34"/>
  <c r="O68" i="34"/>
  <c r="O67" i="34"/>
  <c r="O66" i="34"/>
  <c r="O65" i="34"/>
  <c r="D64" i="34"/>
  <c r="D57" i="34"/>
  <c r="G59" i="34" s="1"/>
  <c r="G34" i="34" s="1"/>
  <c r="G33" i="34"/>
  <c r="G35" i="34" s="1"/>
  <c r="G32" i="34"/>
  <c r="G31" i="34"/>
  <c r="G30" i="34"/>
  <c r="D25" i="34"/>
  <c r="AC53" i="33"/>
  <c r="AB53" i="33"/>
  <c r="O72" i="32"/>
  <c r="O71" i="32"/>
  <c r="O70" i="32"/>
  <c r="O69" i="32"/>
  <c r="O68" i="32"/>
  <c r="O67" i="32"/>
  <c r="O66" i="32"/>
  <c r="O65" i="32"/>
  <c r="D64" i="32"/>
  <c r="D57" i="32"/>
  <c r="G59" i="32" s="1"/>
  <c r="G34" i="32" s="1"/>
  <c r="G33" i="32"/>
  <c r="G32" i="32"/>
  <c r="G31" i="32"/>
  <c r="G30" i="32"/>
  <c r="D25" i="32"/>
  <c r="AC53" i="31"/>
  <c r="AB53" i="31"/>
  <c r="G35" i="36" l="1"/>
  <c r="G35" i="32"/>
  <c r="O72" i="30"/>
  <c r="O71" i="30"/>
  <c r="O70" i="30"/>
  <c r="O69" i="30"/>
  <c r="O68" i="30"/>
  <c r="O67" i="30"/>
  <c r="O66" i="30"/>
  <c r="O65" i="30"/>
  <c r="D64" i="30"/>
  <c r="D57" i="30"/>
  <c r="G59" i="30" s="1"/>
  <c r="G34" i="30" s="1"/>
  <c r="G33" i="30"/>
  <c r="G32" i="30"/>
  <c r="G31" i="30"/>
  <c r="G30" i="30"/>
  <c r="D25" i="30"/>
  <c r="AC53" i="29"/>
  <c r="AB53" i="29"/>
  <c r="G35" i="30" l="1"/>
  <c r="O72" i="28"/>
  <c r="O71" i="28"/>
  <c r="O70" i="28"/>
  <c r="O69" i="28"/>
  <c r="O68" i="28"/>
  <c r="O67" i="28"/>
  <c r="O66" i="28"/>
  <c r="O65" i="28"/>
  <c r="D64" i="28"/>
  <c r="D57" i="28"/>
  <c r="G33" i="28"/>
  <c r="G32" i="28"/>
  <c r="G31" i="28"/>
  <c r="G30" i="28"/>
  <c r="D25" i="28"/>
  <c r="G59" i="28" s="1"/>
  <c r="G34" i="28" s="1"/>
  <c r="AC53" i="27"/>
  <c r="AB53" i="27"/>
  <c r="G35" i="28" l="1"/>
  <c r="O72" i="26" l="1"/>
  <c r="O71" i="26"/>
  <c r="O70" i="26"/>
  <c r="O69" i="26"/>
  <c r="O68" i="26"/>
  <c r="O67" i="26"/>
  <c r="O66" i="26"/>
  <c r="O65" i="26"/>
  <c r="D64" i="26"/>
  <c r="D57" i="26"/>
  <c r="G59" i="26" s="1"/>
  <c r="G34" i="26" s="1"/>
  <c r="G33" i="26"/>
  <c r="G32" i="26"/>
  <c r="G31" i="26"/>
  <c r="G30" i="26"/>
  <c r="D25" i="26"/>
  <c r="AC53" i="25"/>
  <c r="AB53" i="25"/>
  <c r="G35" i="26" l="1"/>
  <c r="O72" i="24"/>
  <c r="O71" i="24"/>
  <c r="O70" i="24"/>
  <c r="O69" i="24"/>
  <c r="O68" i="24"/>
  <c r="O67" i="24"/>
  <c r="O66" i="24"/>
  <c r="O65" i="24"/>
  <c r="D64" i="24"/>
  <c r="D57" i="24"/>
  <c r="G59" i="24" s="1"/>
  <c r="G34" i="24" s="1"/>
  <c r="G33" i="24"/>
  <c r="G32" i="24"/>
  <c r="G35" i="24" s="1"/>
  <c r="G31" i="24"/>
  <c r="G30" i="24"/>
  <c r="D25" i="24"/>
  <c r="AC53" i="23"/>
  <c r="AB53" i="23"/>
  <c r="O72" i="22"/>
  <c r="O71" i="22"/>
  <c r="O70" i="22"/>
  <c r="O69" i="22"/>
  <c r="O68" i="22"/>
  <c r="O67" i="22"/>
  <c r="O66" i="22"/>
  <c r="O65" i="22"/>
  <c r="D64" i="22"/>
  <c r="D57" i="22"/>
  <c r="G59" i="22" s="1"/>
  <c r="G34" i="22" s="1"/>
  <c r="G33" i="22"/>
  <c r="G32" i="22"/>
  <c r="G31" i="22"/>
  <c r="G30" i="22"/>
  <c r="D25" i="22"/>
  <c r="AC53" i="21"/>
  <c r="AB53" i="21"/>
  <c r="O72" i="20"/>
  <c r="O71" i="20"/>
  <c r="O70" i="20"/>
  <c r="O69" i="20"/>
  <c r="O68" i="20"/>
  <c r="O67" i="20"/>
  <c r="O66" i="20"/>
  <c r="O65" i="20"/>
  <c r="D64" i="20"/>
  <c r="D57" i="20"/>
  <c r="G33" i="20"/>
  <c r="G32" i="20"/>
  <c r="G31" i="20"/>
  <c r="G30" i="20"/>
  <c r="D25" i="20"/>
  <c r="G59" i="20" s="1"/>
  <c r="G34" i="20" s="1"/>
  <c r="AC53" i="19"/>
  <c r="AB53" i="19"/>
  <c r="G35" i="22" l="1"/>
  <c r="G35" i="20"/>
  <c r="O72" i="18" l="1"/>
  <c r="O71" i="18"/>
  <c r="O70" i="18"/>
  <c r="O69" i="18"/>
  <c r="O68" i="18"/>
  <c r="O67" i="18"/>
  <c r="O66" i="18"/>
  <c r="O65" i="18"/>
  <c r="D64" i="18"/>
  <c r="D57" i="18"/>
  <c r="G59" i="18" s="1"/>
  <c r="G34" i="18" s="1"/>
  <c r="G33" i="18"/>
  <c r="G32" i="18"/>
  <c r="G31" i="18"/>
  <c r="G30" i="18"/>
  <c r="D25" i="18"/>
  <c r="AC53" i="17"/>
  <c r="AB53" i="17"/>
  <c r="G35" i="18" l="1"/>
  <c r="O72" i="16"/>
  <c r="O71" i="16"/>
  <c r="O70" i="16"/>
  <c r="O69" i="16"/>
  <c r="O68" i="16"/>
  <c r="O67" i="16"/>
  <c r="O66" i="16"/>
  <c r="O65" i="16"/>
  <c r="D64" i="16"/>
  <c r="D57" i="16"/>
  <c r="G59" i="16" s="1"/>
  <c r="G34" i="16" s="1"/>
  <c r="G33" i="16"/>
  <c r="G32" i="16"/>
  <c r="G31" i="16"/>
  <c r="G30" i="16"/>
  <c r="D25" i="16"/>
  <c r="AC53" i="15"/>
  <c r="AB53" i="15"/>
  <c r="G35" i="16" l="1"/>
  <c r="O72" i="14"/>
  <c r="O71" i="14"/>
  <c r="O70" i="14"/>
  <c r="O69" i="14"/>
  <c r="O68" i="14"/>
  <c r="O67" i="14"/>
  <c r="O66" i="14"/>
  <c r="O65" i="14"/>
  <c r="D64" i="14"/>
  <c r="D57" i="14"/>
  <c r="G59" i="14" s="1"/>
  <c r="G34" i="14" s="1"/>
  <c r="G33" i="14"/>
  <c r="G32" i="14"/>
  <c r="G31" i="14"/>
  <c r="G30" i="14"/>
  <c r="D25" i="14"/>
  <c r="AC53" i="13"/>
  <c r="AB53" i="13"/>
  <c r="G33" i="12"/>
  <c r="G32" i="12"/>
  <c r="D25" i="12"/>
  <c r="D64" i="12"/>
  <c r="D57" i="12"/>
  <c r="G30" i="12"/>
  <c r="AC53" i="3"/>
  <c r="AB53" i="3"/>
  <c r="G35" i="14" l="1"/>
  <c r="G31" i="12"/>
  <c r="O70" i="12"/>
  <c r="O71" i="12"/>
  <c r="O72" i="12"/>
  <c r="O69" i="12"/>
  <c r="O66" i="12"/>
  <c r="O67" i="12"/>
  <c r="O68" i="12"/>
  <c r="O65" i="12"/>
  <c r="G59" i="12" l="1"/>
  <c r="G34" i="12" s="1"/>
  <c r="G35" i="12" l="1"/>
</calcChain>
</file>

<file path=xl/sharedStrings.xml><?xml version="1.0" encoding="utf-8"?>
<sst xmlns="http://schemas.openxmlformats.org/spreadsheetml/2006/main" count="13561" uniqueCount="521">
  <si>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</si>
  <si>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</si>
  <si>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</si>
  <si>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</si>
  <si>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</si>
  <si>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</si>
  <si>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</si>
  <si>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</si>
  <si>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</si>
  <si>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</si>
  <si>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</si>
  <si>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</si>
  <si>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</si>
  <si>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</si>
  <si>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</si>
  <si>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</si>
  <si>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</si>
  <si>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</si>
  <si>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</si>
  <si>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</si>
  <si>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</si>
  <si>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</si>
  <si>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</si>
  <si>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</si>
  <si>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</si>
  <si>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</si>
  <si>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</si>
  <si>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</si>
  <si>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</si>
  <si>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</si>
  <si>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</si>
  <si>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</si>
  <si>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</si>
  <si>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</si>
  <si>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</si>
  <si>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</si>
  <si>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</si>
  <si>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</si>
  <si>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</si>
  <si>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</si>
  <si>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</si>
  <si>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</si>
  <si>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</si>
  <si>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</si>
  <si>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</si>
  <si>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</si>
  <si>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</si>
  <si>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</si>
  <si>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</si>
  <si>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</si>
  <si>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</si>
  <si>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</si>
  <si>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</si>
  <si>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</si>
  <si>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</si>
  <si>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</si>
  <si>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</si>
  <si>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</si>
  <si>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</si>
  <si>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</si>
  <si>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</si>
  <si>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</si>
  <si>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</si>
  <si>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</si>
  <si>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</si>
  <si>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</si>
  <si>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</si>
  <si>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</si>
  <si>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</si>
  <si>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</si>
  <si>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</si>
  <si>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</si>
  <si>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</si>
  <si>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</si>
  <si>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</si>
  <si>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</si>
  <si>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</si>
  <si>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</si>
  <si>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</si>
  <si>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</si>
  <si>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</si>
  <si>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</si>
  <si>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</si>
  <si>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</si>
  <si>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</si>
  <si>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</si>
  <si>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</si>
  <si>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</si>
  <si>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</si>
  <si>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</si>
  <si>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</si>
  <si>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</si>
  <si>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</si>
  <si>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</si>
  <si>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</si>
  <si>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</si>
  <si>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</si>
  <si>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</si>
  <si>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</si>
  <si>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</si>
  <si>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</si>
  <si>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</si>
  <si>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</si>
  <si>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</si>
  <si>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</si>
  <si>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</si>
  <si>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</si>
  <si>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</si>
  <si>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</si>
  <si>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</si>
  <si>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</si>
  <si>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</si>
  <si>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</si>
  <si>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</si>
  <si>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</si>
  <si>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</si>
  <si>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</si>
  <si>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</si>
  <si>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</si>
  <si>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</si>
  <si>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</si>
  <si>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</si>
  <si>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</si>
  <si>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</si>
  <si>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</si>
  <si>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</si>
  <si>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</si>
  <si>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</si>
  <si>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</si>
  <si>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</si>
  <si>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</si>
  <si>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</si>
  <si>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</si>
  <si>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</si>
  <si>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</si>
  <si>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</si>
  <si>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</si>
  <si>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</si>
  <si>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</si>
  <si>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</si>
  <si>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</si>
  <si>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</si>
  <si>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</si>
  <si>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</si>
  <si>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</si>
  <si>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</si>
  <si>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</si>
  <si>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</si>
  <si>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</si>
  <si>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</si>
  <si>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</si>
  <si>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</si>
  <si>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</si>
  <si>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</si>
  <si>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</si>
  <si>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</si>
  <si>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</si>
  <si>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</si>
  <si>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</si>
  <si>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</si>
  <si>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</si>
  <si>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</si>
  <si>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</si>
  <si>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</si>
  <si>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</si>
  <si>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</si>
  <si>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</si>
  <si>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</si>
  <si>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</si>
  <si>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</si>
  <si>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</si>
  <si>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</si>
  <si>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</si>
  <si>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</si>
  <si>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</si>
  <si>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</si>
  <si>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</si>
  <si>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</si>
  <si>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</si>
  <si>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</si>
  <si>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</si>
  <si>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</si>
  <si>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</si>
  <si>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</si>
  <si>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</si>
  <si>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</si>
  <si>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</si>
  <si>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</si>
  <si>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</si>
  <si>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</si>
  <si>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</si>
  <si>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</si>
  <si>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</si>
  <si>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</si>
  <si>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</si>
  <si>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</si>
  <si>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</si>
  <si>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</si>
  <si>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</si>
  <si>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</si>
  <si>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</si>
  <si>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</si>
  <si>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</si>
  <si>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</si>
  <si>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</si>
  <si>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</si>
  <si>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</si>
  <si>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</si>
  <si>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</si>
  <si>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</si>
  <si>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</si>
  <si>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</si>
  <si>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</si>
  <si>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</si>
  <si>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</si>
  <si>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</si>
  <si>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</si>
  <si>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</si>
  <si>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</si>
  <si>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</si>
  <si>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</si>
  <si>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</si>
  <si>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</si>
  <si>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</si>
  <si>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</si>
  <si>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</si>
  <si>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</si>
  <si>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</si>
  <si>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</si>
  <si>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</si>
  <si>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</si>
  <si>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</si>
  <si>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</si>
  <si>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</si>
  <si>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</si>
  <si>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</si>
  <si>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</si>
  <si>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</si>
  <si>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</si>
  <si>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</si>
  <si>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</si>
  <si>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</si>
  <si>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</si>
  <si>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</si>
  <si>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</si>
  <si>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</si>
  <si>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</si>
  <si>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</si>
  <si>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</si>
  <si>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</si>
  <si>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</si>
  <si>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</si>
  <si>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</si>
  <si>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</si>
  <si>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</si>
  <si>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</si>
  <si>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</si>
  <si>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</si>
  <si>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</si>
  <si>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</si>
  <si>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</si>
  <si>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</si>
  <si>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</si>
  <si>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</si>
  <si>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</si>
  <si>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</si>
  <si>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</si>
  <si>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</si>
  <si>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</si>
  <si>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</si>
  <si>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</si>
  <si>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</si>
  <si>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</si>
  <si>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</si>
  <si>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</si>
  <si>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</si>
  <si>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</si>
  <si>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</si>
  <si>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</si>
  <si>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</si>
  <si>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</si>
  <si>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</si>
  <si>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</si>
  <si>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</si>
  <si>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</si>
  <si>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</si>
  <si>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</si>
  <si>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</si>
  <si>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</si>
  <si>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</si>
  <si>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</si>
  <si>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</si>
  <si>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</si>
  <si>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ORTIZ</t>
  </si>
  <si>
    <t>alejandro@orconsa.es</t>
  </si>
  <si>
    <t>mbappe</t>
  </si>
  <si>
    <t>lamine yamal</t>
  </si>
  <si>
    <t>courtois</t>
  </si>
  <si>
    <t>bono</t>
  </si>
  <si>
    <t>haaland</t>
  </si>
  <si>
    <t>oyarzabal</t>
  </si>
  <si>
    <t>cristiano</t>
  </si>
  <si>
    <t>SUDAFRICA</t>
  </si>
  <si>
    <t>ALEMANIA</t>
  </si>
  <si>
    <t>JAPON</t>
  </si>
  <si>
    <t>BRASIL</t>
  </si>
  <si>
    <t>FRANCIA</t>
  </si>
  <si>
    <t>ECUADOR</t>
  </si>
  <si>
    <t>MEXICO</t>
  </si>
  <si>
    <t>CROACIA</t>
  </si>
  <si>
    <t>TURQUIA</t>
  </si>
  <si>
    <t>BELGICA</t>
  </si>
  <si>
    <t>COLOMBIA</t>
  </si>
  <si>
    <t>ESPAÑA</t>
  </si>
  <si>
    <t>SUIZA</t>
  </si>
  <si>
    <t>ARGENTINA</t>
  </si>
  <si>
    <t>PORTUGAL</t>
  </si>
  <si>
    <t>CANADA</t>
  </si>
  <si>
    <t>COSTA DE MARFIL</t>
  </si>
  <si>
    <t>SUECIA</t>
  </si>
  <si>
    <t>MARRUECOS</t>
  </si>
  <si>
    <t>PAISES BAJOS</t>
  </si>
  <si>
    <t>NUEVA ZELANDA</t>
  </si>
  <si>
    <t>NORUEGA</t>
  </si>
  <si>
    <t>SENEGAL</t>
  </si>
  <si>
    <t>ARGELIA</t>
  </si>
  <si>
    <t>CHEQUIA</t>
  </si>
  <si>
    <t>INGLATERRA</t>
  </si>
  <si>
    <t>AUSTRIA</t>
  </si>
  <si>
    <t>URUGUAY</t>
  </si>
  <si>
    <t>EGIPTO</t>
  </si>
  <si>
    <t>PARAGUAY</t>
  </si>
  <si>
    <t>PICKFORD</t>
  </si>
  <si>
    <t>ENDRICK</t>
  </si>
  <si>
    <t>YILDIZ</t>
  </si>
  <si>
    <t>HAVERTZ</t>
  </si>
  <si>
    <t>Miguel Angel</t>
  </si>
  <si>
    <t>miguelnoa21@gmail.com</t>
  </si>
  <si>
    <t>sudafrica</t>
  </si>
  <si>
    <t xml:space="preserve">bosnia </t>
  </si>
  <si>
    <t>x</t>
  </si>
  <si>
    <t>alemania</t>
  </si>
  <si>
    <t>tunez</t>
  </si>
  <si>
    <t>holanda</t>
  </si>
  <si>
    <t>marruecos</t>
  </si>
  <si>
    <t>brasil</t>
  </si>
  <si>
    <t>japón</t>
  </si>
  <si>
    <t>francia</t>
  </si>
  <si>
    <t>egipto</t>
  </si>
  <si>
    <t>ecuador</t>
  </si>
  <si>
    <t>senegal</t>
  </si>
  <si>
    <t>mexico</t>
  </si>
  <si>
    <t>noruega</t>
  </si>
  <si>
    <t>inglaterra</t>
  </si>
  <si>
    <t>argelia</t>
  </si>
  <si>
    <t>estados unidos</t>
  </si>
  <si>
    <t>catar</t>
  </si>
  <si>
    <t>belgica</t>
  </si>
  <si>
    <t>chequia</t>
  </si>
  <si>
    <t>colombia</t>
  </si>
  <si>
    <t>croacia</t>
  </si>
  <si>
    <t>españa</t>
  </si>
  <si>
    <t>austria</t>
  </si>
  <si>
    <t>suiza</t>
  </si>
  <si>
    <t>costa marfil</t>
  </si>
  <si>
    <t>argentina</t>
  </si>
  <si>
    <t>uruguay</t>
  </si>
  <si>
    <t>portugal</t>
  </si>
  <si>
    <t>panamá</t>
  </si>
  <si>
    <t>paraguay</t>
  </si>
  <si>
    <t>bosnia</t>
  </si>
  <si>
    <t>méxico</t>
  </si>
  <si>
    <t>VINI</t>
  </si>
  <si>
    <t>JULIAN</t>
  </si>
  <si>
    <t>Maignan</t>
  </si>
  <si>
    <t>OLISE</t>
  </si>
  <si>
    <t>OYARZABAL</t>
  </si>
  <si>
    <t>allison</t>
  </si>
  <si>
    <t>messi</t>
  </si>
  <si>
    <t>mbappé</t>
  </si>
  <si>
    <t>bruno fernandes</t>
  </si>
  <si>
    <t>Leo</t>
  </si>
  <si>
    <t>leo.borregas@gmail.com</t>
  </si>
  <si>
    <t>LAUTARO</t>
  </si>
  <si>
    <t>Diogo Costa</t>
  </si>
  <si>
    <t>Vinicius</t>
  </si>
  <si>
    <t>Cristiano Ronaldo</t>
  </si>
  <si>
    <t>MUSIALA</t>
  </si>
  <si>
    <t>Lamine Yamal</t>
  </si>
  <si>
    <t>Víctor Concejero Sanz (Vik, Vconce)</t>
  </si>
  <si>
    <t>vconces@gmail.com</t>
  </si>
  <si>
    <t>CRISTIANO</t>
  </si>
  <si>
    <t>90 min</t>
  </si>
  <si>
    <t>Ramón Lema</t>
  </si>
  <si>
    <t>ramonlema2001@gmail.com</t>
  </si>
  <si>
    <t>Países Bajos</t>
  </si>
  <si>
    <t>México</t>
  </si>
  <si>
    <t>Turquía</t>
  </si>
  <si>
    <t>Bélgica</t>
  </si>
  <si>
    <t>Julian</t>
  </si>
  <si>
    <t>Unai</t>
  </si>
  <si>
    <t>Raphinha</t>
  </si>
  <si>
    <t>Dibu</t>
  </si>
  <si>
    <t>Olise</t>
  </si>
  <si>
    <t>Fabián</t>
  </si>
  <si>
    <t>Vitinha</t>
  </si>
  <si>
    <t>DAVID</t>
  </si>
  <si>
    <t>DADEGAR@GMAIL.COM</t>
  </si>
  <si>
    <t>COREA DEL SUR</t>
  </si>
  <si>
    <t>ESCOCIA</t>
  </si>
  <si>
    <t>PAÍSES BAJOS</t>
  </si>
  <si>
    <t>GHANA</t>
  </si>
  <si>
    <t>ARABIA SAUDI</t>
  </si>
  <si>
    <t>TURQUÍA</t>
  </si>
  <si>
    <t>BÉLGICA</t>
  </si>
  <si>
    <t>SUDÁFRICA</t>
  </si>
  <si>
    <t>BOSNIA</t>
  </si>
  <si>
    <t>JAPÓN</t>
  </si>
  <si>
    <t>OYARZÁBAL</t>
  </si>
  <si>
    <t>COURTOIS</t>
  </si>
  <si>
    <t>VINICIUS</t>
  </si>
  <si>
    <t>NEUER</t>
  </si>
  <si>
    <t>JULIÁN ÁLVAREZ</t>
  </si>
  <si>
    <t>FERRÁN</t>
  </si>
  <si>
    <t>KANE</t>
  </si>
  <si>
    <t>YAMAL</t>
  </si>
  <si>
    <t>SERGIO RIVERA</t>
  </si>
  <si>
    <r>
      <rPr>
        <b/>
        <u/>
        <sz val="16"/>
        <color indexed="14"/>
        <rFont val="Arial"/>
      </rPr>
      <t>sesergiorivera@gmail.com</t>
    </r>
  </si>
  <si>
    <r>
      <rPr>
        <b/>
        <sz val="11"/>
        <color indexed="8"/>
        <rFont val="Arial"/>
      </rPr>
      <t xml:space="preserve">Guarda el archivo con tu nombre y envíalo a </t>
    </r>
    <r>
      <rPr>
        <b/>
        <u/>
        <sz val="12"/>
        <color indexed="15"/>
        <rFont val="Arial"/>
      </rPr>
      <t xml:space="preserve">iperezurrutia@gmail.com </t>
    </r>
    <r>
      <rPr>
        <b/>
        <u/>
        <sz val="12"/>
        <color indexed="8"/>
        <rFont val="Arial"/>
      </rPr>
      <t>o por</t>
    </r>
    <r>
      <rPr>
        <b/>
        <u/>
        <sz val="12"/>
        <color indexed="15"/>
        <rFont val="Arial"/>
      </rPr>
      <t xml:space="preserve"> WHATSAPP</t>
    </r>
    <r>
      <rPr>
        <b/>
        <sz val="11"/>
        <color indexed="8"/>
        <rFont val="Arial"/>
      </rPr>
      <t xml:space="preserve">
</t>
    </r>
    <r>
      <rPr>
        <b/>
        <sz val="11"/>
        <color indexed="8"/>
        <rFont val="Arial"/>
      </rPr>
      <t xml:space="preserve">Fecha límite de envío y de pago: </t>
    </r>
    <r>
      <rPr>
        <b/>
        <u/>
        <sz val="14"/>
        <color indexed="15"/>
        <rFont val="Arial"/>
      </rPr>
      <t>Primer partido Mundial (11/06/2026 21:00)</t>
    </r>
  </si>
  <si>
    <t>Japón</t>
  </si>
  <si>
    <t>Méjico</t>
  </si>
  <si>
    <t>Canadá</t>
  </si>
  <si>
    <t>Vini jr</t>
  </si>
  <si>
    <t>Mike Maignan</t>
  </si>
  <si>
    <t>Cristiano ronaldo</t>
  </si>
  <si>
    <t xml:space="preserve">Messi </t>
  </si>
  <si>
    <t>Emiliano Martinez</t>
  </si>
  <si>
    <t>Florian Wirtz</t>
  </si>
  <si>
    <t xml:space="preserve">Embolo </t>
  </si>
  <si>
    <r>
      <rPr>
        <sz val="8"/>
        <color indexed="8"/>
        <rFont val="Arial"/>
      </rPr>
      <t>ELIGE 3</t>
    </r>
    <r>
      <rPr>
        <b/>
        <sz val="8"/>
        <color indexed="8"/>
        <rFont val="Arial"/>
      </rPr>
      <t xml:space="preserve"> PORTEROS</t>
    </r>
    <r>
      <rPr>
        <sz val="8"/>
        <color indexed="8"/>
        <rFont val="Arial"/>
      </rPr>
      <t>.</t>
    </r>
  </si>
  <si>
    <r>
      <rPr>
        <sz val="8"/>
        <color indexed="8"/>
        <rFont val="Arial"/>
      </rPr>
      <t>ELIGE 6</t>
    </r>
    <r>
      <rPr>
        <b/>
        <sz val="8"/>
        <color indexed="8"/>
        <rFont val="Arial"/>
      </rPr>
      <t xml:space="preserve"> GOLEADORES</t>
    </r>
    <r>
      <rPr>
        <sz val="8"/>
        <color indexed="8"/>
        <rFont val="Arial"/>
      </rPr>
      <t>.</t>
    </r>
  </si>
  <si>
    <r>
      <rPr>
        <b/>
        <sz val="10"/>
        <color indexed="8"/>
        <rFont val="Arial"/>
      </rPr>
      <t>Mayor número de goles que habrá en un partido.</t>
    </r>
    <r>
      <rPr>
        <b/>
        <sz val="9"/>
        <color indexed="8"/>
        <rFont val="Arial"/>
      </rPr>
      <t xml:space="preserve"> Solo 90 min</t>
    </r>
  </si>
  <si>
    <r>
      <rPr>
        <b/>
        <sz val="10"/>
        <color indexed="8"/>
        <rFont val="Arial"/>
      </rPr>
      <t xml:space="preserve">Mayor goleada (diferencia de goles entre los 2 equipos). </t>
    </r>
    <r>
      <rPr>
        <b/>
        <sz val="9"/>
        <color indexed="8"/>
        <rFont val="Arial"/>
      </rPr>
      <t>Solo 90 min</t>
    </r>
  </si>
  <si>
    <r>
      <rPr>
        <b/>
        <sz val="10"/>
        <color indexed="8"/>
        <rFont val="Arial"/>
      </rPr>
      <t xml:space="preserve">Quien recibirá menos goles (Pickford ,Alisson,Courtois). </t>
    </r>
    <r>
      <rPr>
        <b/>
        <sz val="8"/>
        <color indexed="8"/>
        <rFont val="Arial"/>
      </rPr>
      <t>Tienen que haber jugado al menos 3 partidos</t>
    </r>
  </si>
  <si>
    <r>
      <rPr>
        <b/>
        <sz val="10"/>
        <color indexed="8"/>
        <rFont val="Arial"/>
      </rPr>
      <t xml:space="preserve">Selección revelación </t>
    </r>
    <r>
      <rPr>
        <b/>
        <sz val="9"/>
        <color indexed="8"/>
        <rFont val="Arial"/>
      </rPr>
      <t>(Equipos seleccionados).</t>
    </r>
    <r>
      <rPr>
        <b/>
        <sz val="10"/>
        <color indexed="8"/>
        <rFont val="Arial"/>
      </rPr>
      <t xml:space="preserve"> </t>
    </r>
    <r>
      <rPr>
        <b/>
        <sz val="8"/>
        <color indexed="8"/>
        <rFont val="Arial"/>
      </rPr>
      <t>Valora Wein</t>
    </r>
  </si>
  <si>
    <r>
      <rPr>
        <b/>
        <sz val="10"/>
        <color indexed="8"/>
        <rFont val="Arial"/>
      </rPr>
      <t xml:space="preserve">Resultado de la final. </t>
    </r>
    <r>
      <rPr>
        <b/>
        <sz val="8"/>
        <color indexed="8"/>
        <rFont val="Arial"/>
      </rPr>
      <t>En caso proroga se valoran los 120 min. Se tiene en cuenta orden</t>
    </r>
  </si>
  <si>
    <t>Gonzalo Beloso</t>
  </si>
  <si>
    <t>gonzalobelosocuesta@gmail.com</t>
  </si>
  <si>
    <t>Arabia Saudí</t>
  </si>
  <si>
    <t>Irán</t>
  </si>
  <si>
    <t>GYOKERES</t>
  </si>
  <si>
    <t>Unai Simón</t>
  </si>
  <si>
    <t>Erling Haaland</t>
  </si>
  <si>
    <t>Jordan Pickford</t>
  </si>
  <si>
    <t>Lionel Messi</t>
  </si>
  <si>
    <t>Julián Álvarez</t>
  </si>
  <si>
    <t>Kylian Mbappé</t>
  </si>
  <si>
    <t>FABIAN</t>
  </si>
  <si>
    <t>DIOGO COSTA</t>
  </si>
  <si>
    <t xml:space="preserve">Argentina </t>
  </si>
  <si>
    <t>Corea del sur</t>
  </si>
  <si>
    <t xml:space="preserve"> Bélgica</t>
  </si>
  <si>
    <t xml:space="preserve"> Francia</t>
  </si>
  <si>
    <t>Luis Diaz</t>
  </si>
  <si>
    <t>Leao</t>
  </si>
  <si>
    <t>Verbruggen</t>
  </si>
  <si>
    <t>GORDON</t>
  </si>
  <si>
    <t>HALAND</t>
  </si>
  <si>
    <t xml:space="preserve">Roi </t>
  </si>
  <si>
    <t>noyapicon@gmail.com</t>
  </si>
  <si>
    <t xml:space="preserve">Corea del Sur </t>
  </si>
  <si>
    <t>Uzbekistán</t>
  </si>
  <si>
    <t>DARWIN</t>
  </si>
  <si>
    <t>DEMBELE</t>
  </si>
  <si>
    <t>Rafael Leao</t>
  </si>
  <si>
    <t>Carlos Sanz</t>
  </si>
  <si>
    <t>carlosanz88@hotmail.com</t>
  </si>
  <si>
    <t>TUNEZ</t>
  </si>
  <si>
    <t>GAKPO</t>
  </si>
  <si>
    <t>DIBU MARTINEZ</t>
  </si>
  <si>
    <t>UNAI SIMON</t>
  </si>
  <si>
    <t>MAIGNAN</t>
  </si>
  <si>
    <t>JULIAN ALVAREZ</t>
  </si>
  <si>
    <t>Havertz</t>
  </si>
  <si>
    <t>Jorge lafuente</t>
  </si>
  <si>
    <r>
      <rPr>
        <b/>
        <u/>
        <sz val="16"/>
        <color indexed="11"/>
        <rFont val="Arial"/>
      </rPr>
      <t>jorge.lafuente5@gmail.com</t>
    </r>
  </si>
  <si>
    <r>
      <rPr>
        <b/>
        <sz val="11"/>
        <color indexed="8"/>
        <rFont val="Arial"/>
      </rPr>
      <t xml:space="preserve">Guarda el archivo con tu nombre y envíalo a </t>
    </r>
    <r>
      <rPr>
        <b/>
        <u/>
        <sz val="12"/>
        <color indexed="17"/>
        <rFont val="Arial"/>
      </rPr>
      <t xml:space="preserve">iperezurrutia@gmail.com </t>
    </r>
    <r>
      <rPr>
        <b/>
        <u/>
        <sz val="12"/>
        <color indexed="8"/>
        <rFont val="Arial"/>
      </rPr>
      <t>o por</t>
    </r>
    <r>
      <rPr>
        <b/>
        <u/>
        <sz val="12"/>
        <color indexed="17"/>
        <rFont val="Arial"/>
      </rPr>
      <t xml:space="preserve"> WHATSAPP</t>
    </r>
    <r>
      <rPr>
        <b/>
        <sz val="11"/>
        <color indexed="8"/>
        <rFont val="Arial"/>
      </rPr>
      <t xml:space="preserve">
</t>
    </r>
    <r>
      <rPr>
        <b/>
        <sz val="11"/>
        <color indexed="8"/>
        <rFont val="Arial"/>
      </rPr>
      <t xml:space="preserve">Fecha límite de envío y de pago: </t>
    </r>
    <r>
      <rPr>
        <b/>
        <u/>
        <sz val="14"/>
        <color indexed="17"/>
        <rFont val="Arial"/>
      </rPr>
      <t>Primer partido Mundial (11/06/2026 21:00)</t>
    </r>
  </si>
  <si>
    <t>CANADÁ</t>
  </si>
  <si>
    <t xml:space="preserve">DIBU MARTINEZ </t>
  </si>
  <si>
    <t>LAUTARO MARTINEZ</t>
  </si>
  <si>
    <t>LAMINE YAMAL</t>
  </si>
  <si>
    <t>RASHFORD</t>
  </si>
  <si>
    <t>RAPHINHA</t>
  </si>
  <si>
    <t>MBAPPE</t>
  </si>
  <si>
    <t>Jose Amo</t>
  </si>
  <si>
    <t>joseamo9sfc@gmail.com</t>
  </si>
  <si>
    <t>HAALAND</t>
  </si>
  <si>
    <t>C.RONALDO</t>
  </si>
  <si>
    <t>MESSI</t>
  </si>
  <si>
    <t>Bono</t>
  </si>
  <si>
    <t>UNDAV</t>
  </si>
  <si>
    <t>pedri</t>
  </si>
  <si>
    <t>INGLATERA</t>
  </si>
  <si>
    <t>CATAR</t>
  </si>
  <si>
    <t>WIRTZ</t>
  </si>
  <si>
    <t>DIBU</t>
  </si>
  <si>
    <t>COURUOIS</t>
  </si>
  <si>
    <t>PEDRI</t>
  </si>
  <si>
    <t>Jorge Elízaga</t>
  </si>
  <si>
    <t>jorgeelizaga7@gmail.com</t>
  </si>
  <si>
    <t>Dembélé</t>
  </si>
  <si>
    <t>Crisitano</t>
  </si>
  <si>
    <t>Dibu Martinez</t>
  </si>
  <si>
    <t>Julian Alvarez</t>
  </si>
  <si>
    <t>Pablo Ortiz-Echagüe</t>
  </si>
  <si>
    <t>ortizechaguepablo@gmail.com</t>
  </si>
  <si>
    <t>IRÁN</t>
  </si>
  <si>
    <t>AELMANIA</t>
  </si>
  <si>
    <t>Olisé</t>
  </si>
  <si>
    <t>Ronaldo</t>
  </si>
  <si>
    <t>Yildiz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</si>
</sst>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
      <u/>
      <sz val="10"/>
      <color theme="10"/>
      <name val="Arial"/>
      <family val="2"/>
    </font>
    <font>
      <b/>
      <sz val="9"/>
      <name val="Arial"/>
      <charset val="134"/>
    </font>
    <font>
      <b/>
      <sz val="10"/>
      <name val="Arial"/>
      <charset val="134"/>
    </font>
    <font>
      <sz val="10"/>
      <color indexed="8"/>
      <name val="Arial"/>
    </font>
    <font>
      <b/>
      <sz val="16"/>
      <color indexed="8"/>
      <name val="Arial"/>
    </font>
    <font>
      <b/>
      <sz val="9"/>
      <color indexed="8"/>
      <name val="Arial"/>
    </font>
    <font>
      <b/>
      <sz val="36"/>
      <color indexed="8"/>
      <name val="Arial"/>
    </font>
    <font>
      <sz val="36"/>
      <color indexed="8"/>
      <name val="Arial"/>
    </font>
    <font>
      <b/>
      <sz val="14"/>
      <color indexed="8"/>
      <name val="Arial"/>
    </font>
    <font>
      <b/>
      <u/>
      <sz val="16"/>
      <color indexed="14"/>
      <name val="Arial"/>
    </font>
    <font>
      <b/>
      <sz val="11"/>
      <color indexed="8"/>
      <name val="Arial"/>
    </font>
    <font>
      <b/>
      <u/>
      <sz val="12"/>
      <color indexed="15"/>
      <name val="Arial"/>
    </font>
    <font>
      <b/>
      <u/>
      <sz val="12"/>
      <color indexed="8"/>
      <name val="Arial"/>
    </font>
    <font>
      <b/>
      <u/>
      <sz val="14"/>
      <color indexed="15"/>
      <name val="Arial"/>
    </font>
    <font>
      <sz val="9"/>
      <color indexed="8"/>
      <name val="Arial"/>
    </font>
    <font>
      <b/>
      <sz val="8"/>
      <color indexed="8"/>
      <name val="Arial"/>
    </font>
    <font>
      <i/>
      <sz val="9"/>
      <color indexed="8"/>
      <name val="Arial"/>
    </font>
    <font>
      <b/>
      <i/>
      <sz val="9"/>
      <color indexed="8"/>
      <name val="Arial"/>
    </font>
    <font>
      <b/>
      <sz val="10"/>
      <color indexed="8"/>
      <name val="Arial"/>
    </font>
    <font>
      <sz val="8"/>
      <color indexed="8"/>
      <name val="Arial"/>
    </font>
    <font>
      <sz val="14"/>
      <color indexed="8"/>
      <name val="Monotype Corsiva"/>
    </font>
    <font>
      <b/>
      <sz val="12"/>
      <color indexed="8"/>
      <name val="Arial"/>
    </font>
    <font>
      <b/>
      <u/>
      <sz val="16"/>
      <color indexed="11"/>
      <name val="Arial"/>
    </font>
    <font>
      <b/>
      <u/>
      <sz val="12"/>
      <color indexed="17"/>
      <name val="Arial"/>
    </font>
    <font>
      <b/>
      <u/>
      <sz val="14"/>
      <color indexed="17"/>
      <name val="Arial"/>
    </font>
    <font>
      <sz val="9"/>
      <name val="Arial"/>
      <family val="2"/>
      <charset val="1"/>
    </font>
    <font>
      <b/>
      <sz val="9"/>
      <name val="Arial"/>
      <family val="2"/>
      <charset val="1"/>
    </font>
    <font>
      <b/>
      <sz val="10"/>
      <name val="Arial"/>
      <family val="2"/>
      <charset val="1"/>
    </font>
  </fonts>
  <fills count="3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14"/>
        <bgColor auto="1"/>
      </patternFill>
    </fill>
    <fill>
      <patternFill patternType="solid">
        <fgColor indexed="15"/>
        <bgColor auto="1"/>
      </patternFill>
    </fill>
    <fill>
      <patternFill patternType="solid">
        <fgColor indexed="23"/>
        <bgColor auto="1"/>
      </patternFill>
    </fill>
    <fill>
      <patternFill patternType="solid">
        <fgColor indexed="24"/>
        <bgColor auto="1"/>
      </patternFill>
    </fill>
    <fill>
      <patternFill patternType="solid">
        <fgColor rgb="FFFFFF00"/>
        <bgColor rgb="FFFFFF00"/>
      </patternFill>
    </fill>
    <fill>
      <patternFill patternType="solid">
        <fgColor rgb="FFFFFF69"/>
        <bgColor rgb="FFFFFFCC"/>
      </patternFill>
    </fill>
  </fills>
  <borders count="246">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medium">
        <color indexed="8"/>
      </left>
      <right style="medium">
        <color indexed="8"/>
      </right>
      <top style="medium">
        <color indexed="8"/>
      </top>
      <bottom style="medium">
        <color indexed="8"/>
      </bottom>
      <diagonal/>
    </border>
    <border>
      <left style="thin">
        <color indexed="64"/>
      </left>
      <right style="thin">
        <color indexed="64"/>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right/>
      <top/>
      <bottom style="medium">
        <color indexed="8"/>
      </bottom>
      <diagonal/>
    </border>
    <border>
      <left/>
      <right/>
      <top style="medium">
        <color indexed="8"/>
      </top>
      <bottom/>
      <diagonal/>
    </border>
    <border>
      <left style="thin">
        <color indexed="10"/>
      </left>
      <right style="medium">
        <color indexed="8"/>
      </right>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style="medium">
        <color indexed="8"/>
      </right>
      <top/>
      <bottom style="medium">
        <color indexed="8"/>
      </bottom>
      <diagonal/>
    </border>
    <border>
      <left/>
      <right style="medium">
        <color indexed="8"/>
      </right>
      <top/>
      <bottom/>
      <diagonal/>
    </border>
    <border>
      <left style="medium">
        <color indexed="8"/>
      </left>
      <right/>
      <top/>
      <bottom style="thin">
        <color indexed="8"/>
      </bottom>
      <diagonal/>
    </border>
    <border>
      <left/>
      <right/>
      <top/>
      <bottom style="thin">
        <color indexed="8"/>
      </bottom>
      <diagonal/>
    </border>
    <border>
      <left/>
      <right style="medium">
        <color indexed="8"/>
      </right>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thin">
        <color indexed="8"/>
      </left>
      <right style="medium">
        <color indexed="8"/>
      </right>
      <top/>
      <bottom/>
      <diagonal/>
    </border>
    <border>
      <left style="medium">
        <color indexed="8"/>
      </left>
      <right style="thin">
        <color indexed="8"/>
      </right>
      <top/>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diagonal/>
    </border>
    <border>
      <left/>
      <right/>
      <top style="medium">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medium">
        <color indexed="8"/>
      </top>
      <bottom/>
      <diagonal/>
    </border>
    <border>
      <left style="thin">
        <color indexed="8"/>
      </left>
      <right style="medium">
        <color indexed="8"/>
      </right>
      <top style="thin">
        <color indexed="8"/>
      </top>
      <bottom/>
      <diagonal/>
    </border>
    <border>
      <left/>
      <right style="thin">
        <color indexed="8"/>
      </right>
      <top/>
      <bottom style="medium">
        <color indexed="8"/>
      </bottom>
      <diagonal/>
    </border>
    <border>
      <left style="thin">
        <color indexed="8"/>
      </left>
      <right style="medium">
        <color indexed="8"/>
      </right>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8"/>
      </right>
      <top/>
      <bottom/>
      <diagonal/>
    </border>
    <border>
      <left/>
      <right/>
      <top style="thin">
        <color indexed="10"/>
      </top>
      <bottom style="thin">
        <color indexed="10"/>
      </bottom>
      <diagonal/>
    </border>
    <border>
      <left/>
      <right style="thin">
        <color indexed="10"/>
      </right>
      <top style="thin">
        <color indexed="8"/>
      </top>
      <bottom style="thin">
        <color indexed="8"/>
      </bottom>
      <diagonal/>
    </border>
    <border>
      <left style="thin">
        <color indexed="10"/>
      </left>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10"/>
      </bottom>
      <diagonal/>
    </border>
    <border>
      <left style="thin">
        <color indexed="8"/>
      </left>
      <right/>
      <top/>
      <bottom style="thin">
        <color indexed="10"/>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style="medium">
        <color indexed="8"/>
      </right>
      <top/>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thin">
        <color indexed="8"/>
      </left>
      <right style="medium">
        <color indexed="8"/>
      </right>
      <top style="thin">
        <color indexed="8"/>
      </top>
      <bottom/>
      <diagonal/>
    </border>
    <border>
      <left/>
      <right/>
      <top style="thin">
        <color indexed="8"/>
      </top>
      <bottom style="thin">
        <color indexed="8"/>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8"/>
      </right>
      <top/>
      <bottom/>
      <diagonal/>
    </border>
    <border>
      <left/>
      <right/>
      <top style="thin">
        <color indexed="13"/>
      </top>
      <bottom style="thin">
        <color indexed="13"/>
      </bottom>
      <diagonal/>
    </border>
    <border>
      <left/>
      <right style="thin">
        <color indexed="13"/>
      </right>
      <top style="thin">
        <color indexed="8"/>
      </top>
      <bottom style="thin">
        <color indexed="8"/>
      </bottom>
      <diagonal/>
    </border>
    <border>
      <left style="thin">
        <color indexed="13"/>
      </left>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13"/>
      </bottom>
      <diagonal/>
    </border>
    <border>
      <left style="thin">
        <color indexed="8"/>
      </left>
      <right/>
      <top/>
      <bottom style="thin">
        <color indexed="13"/>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auto="1"/>
      </left>
      <right style="thin">
        <color auto="1"/>
      </right>
      <top style="thin">
        <color auto="1"/>
      </top>
      <bottom/>
      <diagonal/>
    </border>
    <border>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4" fillId="0" borderId="0" applyNumberFormat="0" applyFill="0" applyBorder="0" applyProtection="0"/>
  </cellStyleXfs>
  <cellXfs count="1186">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Protection="1">
      <protection locked="0"/>
    </xf>
    <xf numFmtId="0" fontId="20" fillId="13" borderId="6" xfId="3" applyFill="1" applyBorder="1" applyAlignment="1" applyProtection="1">
      <protection locked="0"/>
    </xf>
    <xf numFmtId="16" fontId="8" fillId="2" borderId="37" xfId="0" applyNumberFormat="1" applyFont="1" applyFill="1" applyBorder="1" applyAlignment="1">
      <alignment horizontal="center"/>
    </xf>
    <xf numFmtId="20" fontId="8" fillId="2" borderId="38" xfId="0" applyNumberFormat="1" applyFont="1" applyFill="1" applyBorder="1" applyAlignment="1">
      <alignment horizontal="center"/>
    </xf>
    <xf numFmtId="0" fontId="8" fillId="2" borderId="38" xfId="0" applyFont="1" applyFill="1" applyBorder="1" applyAlignment="1">
      <alignment horizontal="center"/>
    </xf>
    <xf numFmtId="49" fontId="8" fillId="10" borderId="38" xfId="0" applyNumberFormat="1" applyFont="1" applyFill="1" applyBorder="1" applyAlignment="1" applyProtection="1">
      <alignment horizontal="center"/>
      <protection locked="0"/>
    </xf>
    <xf numFmtId="0" fontId="8" fillId="10" borderId="38" xfId="0" applyFont="1" applyFill="1" applyBorder="1" applyAlignment="1" applyProtection="1">
      <alignment horizontal="center"/>
      <protection locked="0"/>
    </xf>
    <xf numFmtId="16" fontId="8" fillId="2" borderId="38" xfId="0" applyNumberFormat="1" applyFont="1" applyFill="1" applyBorder="1" applyAlignment="1">
      <alignment horizontal="center"/>
    </xf>
    <xf numFmtId="16" fontId="8" fillId="3" borderId="38" xfId="0" applyNumberFormat="1" applyFont="1" applyFill="1" applyBorder="1" applyAlignment="1">
      <alignment horizontal="center"/>
    </xf>
    <xf numFmtId="0" fontId="7" fillId="10" borderId="38" xfId="0" applyFont="1" applyFill="1" applyBorder="1" applyAlignment="1" applyProtection="1">
      <alignment horizontal="left"/>
      <protection locked="0"/>
    </xf>
    <xf numFmtId="0" fontId="7" fillId="10" borderId="39" xfId="0" applyFont="1" applyFill="1" applyBorder="1" applyAlignment="1" applyProtection="1">
      <alignment horizontal="left"/>
      <protection locked="0"/>
    </xf>
    <xf numFmtId="0" fontId="8" fillId="3" borderId="40" xfId="0" applyFont="1" applyFill="1" applyBorder="1"/>
    <xf numFmtId="20" fontId="8" fillId="3" borderId="38" xfId="0" applyNumberFormat="1" applyFont="1" applyFill="1" applyBorder="1" applyAlignment="1">
      <alignment horizontal="center"/>
    </xf>
    <xf numFmtId="0" fontId="2" fillId="10" borderId="38" xfId="0" applyFont="1" applyFill="1" applyBorder="1" applyAlignment="1" applyProtection="1">
      <alignment horizontal="left"/>
      <protection locked="0"/>
    </xf>
    <xf numFmtId="0" fontId="2" fillId="10" borderId="39" xfId="0" applyFont="1" applyFill="1" applyBorder="1" applyAlignment="1" applyProtection="1">
      <alignment horizontal="left"/>
      <protection locked="0"/>
    </xf>
    <xf numFmtId="0" fontId="4" fillId="2" borderId="39" xfId="0" applyFont="1" applyFill="1" applyBorder="1"/>
    <xf numFmtId="0" fontId="4" fillId="2" borderId="41" xfId="0" applyFont="1" applyFill="1" applyBorder="1"/>
    <xf numFmtId="0" fontId="4" fillId="2" borderId="38" xfId="0" applyFont="1" applyFill="1" applyBorder="1"/>
    <xf numFmtId="0" fontId="7" fillId="2" borderId="38" xfId="0" applyFont="1" applyFill="1" applyBorder="1"/>
    <xf numFmtId="0" fontId="8" fillId="2" borderId="38" xfId="0" applyFont="1" applyFill="1" applyBorder="1"/>
    <xf numFmtId="0" fontId="7" fillId="2" borderId="38" xfId="0" applyFont="1" applyFill="1" applyBorder="1" applyAlignment="1">
      <alignment horizontal="center"/>
    </xf>
    <xf numFmtId="0" fontId="8" fillId="6" borderId="38" xfId="0" applyFont="1" applyFill="1" applyBorder="1"/>
    <xf numFmtId="0" fontId="8" fillId="7" borderId="38" xfId="0" applyFont="1" applyFill="1" applyBorder="1"/>
    <xf numFmtId="0" fontId="8" fillId="8" borderId="38" xfId="0" applyFont="1" applyFill="1" applyBorder="1"/>
    <xf numFmtId="0" fontId="8" fillId="5" borderId="38" xfId="0" applyFont="1" applyFill="1" applyBorder="1"/>
    <xf numFmtId="0" fontId="8" fillId="9" borderId="38" xfId="0" applyFont="1" applyFill="1" applyBorder="1"/>
    <xf numFmtId="0" fontId="8" fillId="10" borderId="38" xfId="0" applyFont="1" applyFill="1" applyBorder="1"/>
    <xf numFmtId="0" fontId="2" fillId="0" borderId="44" xfId="1" applyFont="1" applyBorder="1"/>
    <xf numFmtId="49" fontId="2" fillId="10" borderId="45" xfId="1" applyNumberFormat="1" applyFont="1" applyFill="1" applyBorder="1" applyAlignment="1" applyProtection="1">
      <alignment horizontal="center" vertical="center"/>
      <protection locked="0"/>
    </xf>
    <xf numFmtId="0" fontId="2" fillId="2" borderId="46" xfId="1" applyFont="1" applyFill="1" applyBorder="1"/>
    <xf numFmtId="0" fontId="2" fillId="0" borderId="39" xfId="1" applyFont="1" applyBorder="1"/>
    <xf numFmtId="49" fontId="2" fillId="10" borderId="47" xfId="1" applyNumberFormat="1" applyFont="1" applyFill="1" applyBorder="1" applyAlignment="1" applyProtection="1">
      <alignment horizontal="center" vertical="center"/>
      <protection locked="0"/>
    </xf>
    <xf numFmtId="0" fontId="2" fillId="2" borderId="48" xfId="1" applyFont="1" applyFill="1" applyBorder="1"/>
    <xf numFmtId="49" fontId="2" fillId="10" borderId="49" xfId="1" applyNumberFormat="1" applyFont="1" applyFill="1" applyBorder="1" applyAlignment="1" applyProtection="1">
      <alignment horizontal="center" vertical="center"/>
      <protection locked="0"/>
    </xf>
    <xf numFmtId="0" fontId="2" fillId="0" borderId="50" xfId="1" applyFont="1" applyBorder="1"/>
    <xf numFmtId="49" fontId="2" fillId="10" borderId="38" xfId="1" applyNumberFormat="1" applyFont="1" applyFill="1" applyBorder="1" applyAlignment="1" applyProtection="1">
      <alignment horizontal="center" vertical="center"/>
      <protection locked="0"/>
    </xf>
    <xf numFmtId="0" fontId="2" fillId="0" borderId="51" xfId="1" applyFont="1" applyBorder="1"/>
    <xf numFmtId="0" fontId="2" fillId="0" borderId="38" xfId="1" applyFont="1" applyBorder="1"/>
    <xf numFmtId="0" fontId="2" fillId="2" borderId="38" xfId="1" applyFont="1" applyFill="1" applyBorder="1"/>
    <xf numFmtId="0" fontId="2" fillId="2" borderId="52" xfId="1" applyFont="1" applyFill="1" applyBorder="1"/>
    <xf numFmtId="0" fontId="2" fillId="2" borderId="38" xfId="1" applyFont="1" applyFill="1" applyBorder="1" applyAlignment="1">
      <alignment horizontal="right"/>
    </xf>
    <xf numFmtId="49" fontId="2" fillId="13" borderId="38" xfId="1" applyNumberFormat="1" applyFont="1" applyFill="1" applyBorder="1" applyAlignment="1" applyProtection="1">
      <alignment horizontal="center" vertical="center"/>
      <protection locked="0"/>
    </xf>
    <xf numFmtId="0" fontId="2" fillId="2" borderId="52" xfId="1" applyFont="1" applyFill="1" applyBorder="1" applyAlignment="1">
      <alignment horizontal="center"/>
    </xf>
    <xf numFmtId="0" fontId="8" fillId="11" borderId="38" xfId="0" applyFont="1" applyFill="1" applyBorder="1"/>
    <xf numFmtId="0" fontId="8" fillId="12" borderId="38" xfId="0" applyFont="1" applyFill="1" applyBorder="1"/>
    <xf numFmtId="0" fontId="21" fillId="13" borderId="6" xfId="4" applyFill="1" applyBorder="1" applyProtection="1">
      <protection locked="0"/>
    </xf>
    <xf numFmtId="0" fontId="7" fillId="2" borderId="54" xfId="0" applyFont="1" applyFill="1" applyBorder="1"/>
    <xf numFmtId="0" fontId="8" fillId="2" borderId="55" xfId="0" applyFont="1" applyFill="1" applyBorder="1"/>
    <xf numFmtId="0" fontId="8" fillId="2" borderId="54" xfId="0" applyFont="1" applyFill="1" applyBorder="1"/>
    <xf numFmtId="0" fontId="8" fillId="2" borderId="56" xfId="0" applyFont="1" applyFill="1" applyBorder="1"/>
    <xf numFmtId="0" fontId="2" fillId="2" borderId="55" xfId="0" applyFont="1" applyFill="1" applyBorder="1"/>
    <xf numFmtId="0" fontId="7" fillId="2" borderId="56" xfId="0" applyFont="1" applyFill="1" applyBorder="1"/>
    <xf numFmtId="0" fontId="4" fillId="2" borderId="57" xfId="0" applyFont="1" applyFill="1" applyBorder="1"/>
    <xf numFmtId="0" fontId="2" fillId="10" borderId="58" xfId="0" applyFont="1" applyFill="1" applyBorder="1" applyAlignment="1" applyProtection="1">
      <alignment horizontal="left"/>
      <protection locked="0"/>
    </xf>
    <xf numFmtId="0" fontId="2" fillId="0" borderId="61" xfId="1" applyFont="1" applyBorder="1"/>
    <xf numFmtId="49" fontId="2" fillId="10" borderId="62" xfId="1" applyNumberFormat="1" applyFont="1" applyFill="1" applyBorder="1" applyAlignment="1" applyProtection="1">
      <alignment horizontal="center" vertical="center"/>
      <protection locked="0"/>
    </xf>
    <xf numFmtId="0" fontId="2" fillId="2" borderId="63" xfId="1" applyFont="1" applyFill="1" applyBorder="1"/>
    <xf numFmtId="0" fontId="2" fillId="0" borderId="58" xfId="1" applyFont="1" applyBorder="1"/>
    <xf numFmtId="0" fontId="20" fillId="13" borderId="6" xfId="2" applyFill="1" applyBorder="1" applyAlignment="1" applyProtection="1">
      <protection locked="0"/>
    </xf>
    <xf numFmtId="0" fontId="7" fillId="10" borderId="58" xfId="0" applyFont="1" applyFill="1" applyBorder="1" applyAlignment="1" applyProtection="1">
      <alignment horizontal="left"/>
      <protection locked="0"/>
    </xf>
    <xf numFmtId="0" fontId="4" fillId="2" borderId="58" xfId="0" applyFont="1" applyFill="1" applyBorder="1"/>
    <xf numFmtId="0" fontId="4" fillId="2" borderId="64" xfId="0" applyFont="1" applyFill="1" applyBorder="1"/>
    <xf numFmtId="0" fontId="2" fillId="10" borderId="65" xfId="0" applyFont="1" applyFill="1" applyBorder="1" applyAlignment="1" applyProtection="1">
      <alignment horizontal="left"/>
      <protection locked="0"/>
    </xf>
    <xf numFmtId="0" fontId="2" fillId="0" borderId="68" xfId="1" applyFont="1" applyBorder="1"/>
    <xf numFmtId="49" fontId="2" fillId="10" borderId="69" xfId="1" applyNumberFormat="1" applyFont="1" applyFill="1" applyBorder="1" applyAlignment="1" applyProtection="1">
      <alignment horizontal="center" vertical="center"/>
      <protection locked="0"/>
    </xf>
    <xf numFmtId="0" fontId="2" fillId="2" borderId="70" xfId="1" applyFont="1" applyFill="1" applyBorder="1"/>
    <xf numFmtId="0" fontId="2" fillId="0" borderId="65" xfId="1" applyFont="1" applyBorder="1"/>
    <xf numFmtId="16" fontId="8" fillId="2" borderId="71" xfId="0" applyNumberFormat="1" applyFont="1" applyFill="1" applyBorder="1" applyAlignment="1">
      <alignment horizontal="center"/>
    </xf>
    <xf numFmtId="20" fontId="8" fillId="2" borderId="72" xfId="0" applyNumberFormat="1" applyFont="1" applyFill="1" applyBorder="1" applyAlignment="1">
      <alignment horizontal="center"/>
    </xf>
    <xf numFmtId="0" fontId="8" fillId="2" borderId="72" xfId="0" applyFont="1" applyFill="1" applyBorder="1" applyAlignment="1">
      <alignment horizontal="center"/>
    </xf>
    <xf numFmtId="49" fontId="8" fillId="10" borderId="72" xfId="0" applyNumberFormat="1" applyFont="1" applyFill="1" applyBorder="1" applyAlignment="1" applyProtection="1">
      <alignment horizontal="center"/>
      <protection locked="0"/>
    </xf>
    <xf numFmtId="0" fontId="8" fillId="10" borderId="72" xfId="0" applyFont="1" applyFill="1" applyBorder="1" applyAlignment="1" applyProtection="1">
      <alignment horizontal="center"/>
      <protection locked="0"/>
    </xf>
    <xf numFmtId="16" fontId="8" fillId="2" borderId="72" xfId="0" applyNumberFormat="1" applyFont="1" applyFill="1" applyBorder="1" applyAlignment="1">
      <alignment horizontal="center"/>
    </xf>
    <xf numFmtId="16" fontId="8" fillId="3" borderId="72" xfId="0" applyNumberFormat="1" applyFont="1" applyFill="1" applyBorder="1" applyAlignment="1">
      <alignment horizontal="center"/>
    </xf>
    <xf numFmtId="0" fontId="22" fillId="10" borderId="72" xfId="0" applyFont="1" applyFill="1" applyBorder="1" applyAlignment="1" applyProtection="1">
      <alignment horizontal="left"/>
      <protection locked="0"/>
    </xf>
    <xf numFmtId="0" fontId="22" fillId="10" borderId="73" xfId="0" applyFont="1" applyFill="1" applyBorder="1" applyAlignment="1" applyProtection="1">
      <alignment horizontal="left"/>
      <protection locked="0"/>
    </xf>
    <xf numFmtId="0" fontId="8" fillId="3" borderId="74" xfId="0" applyFont="1" applyFill="1" applyBorder="1"/>
    <xf numFmtId="20" fontId="8" fillId="3" borderId="72" xfId="0" applyNumberFormat="1" applyFont="1" applyFill="1" applyBorder="1" applyAlignment="1">
      <alignment horizontal="center"/>
    </xf>
    <xf numFmtId="0" fontId="2" fillId="10" borderId="72" xfId="0" applyFont="1" applyFill="1" applyBorder="1" applyAlignment="1" applyProtection="1">
      <alignment horizontal="left"/>
      <protection locked="0"/>
    </xf>
    <xf numFmtId="0" fontId="2" fillId="10" borderId="73" xfId="0" applyFont="1" applyFill="1" applyBorder="1" applyAlignment="1" applyProtection="1">
      <alignment horizontal="left"/>
      <protection locked="0"/>
    </xf>
    <xf numFmtId="0" fontId="4" fillId="2" borderId="73" xfId="0" applyFont="1" applyFill="1" applyBorder="1"/>
    <xf numFmtId="0" fontId="4" fillId="2" borderId="75" xfId="0" applyFont="1" applyFill="1" applyBorder="1"/>
    <xf numFmtId="0" fontId="4" fillId="2" borderId="72" xfId="0" applyFont="1" applyFill="1" applyBorder="1"/>
    <xf numFmtId="0" fontId="7" fillId="2" borderId="72" xfId="0" applyFont="1" applyFill="1" applyBorder="1"/>
    <xf numFmtId="0" fontId="8" fillId="2" borderId="72" xfId="0" applyFont="1" applyFill="1" applyBorder="1"/>
    <xf numFmtId="0" fontId="7" fillId="2" borderId="72" xfId="0" applyFont="1" applyFill="1" applyBorder="1" applyAlignment="1">
      <alignment horizontal="center"/>
    </xf>
    <xf numFmtId="0" fontId="8" fillId="6" borderId="72" xfId="0" applyFont="1" applyFill="1" applyBorder="1"/>
    <xf numFmtId="0" fontId="8" fillId="7" borderId="72" xfId="0" applyFont="1" applyFill="1" applyBorder="1"/>
    <xf numFmtId="0" fontId="8" fillId="8" borderId="72" xfId="0" applyFont="1" applyFill="1" applyBorder="1"/>
    <xf numFmtId="0" fontId="8" fillId="5" borderId="72" xfId="0" applyFont="1" applyFill="1" applyBorder="1"/>
    <xf numFmtId="0" fontId="8" fillId="9" borderId="72" xfId="0" applyFont="1" applyFill="1" applyBorder="1"/>
    <xf numFmtId="0" fontId="8" fillId="10" borderId="72" xfId="0" applyFont="1" applyFill="1" applyBorder="1"/>
    <xf numFmtId="0" fontId="2" fillId="0" borderId="78" xfId="1" applyFont="1" applyBorder="1"/>
    <xf numFmtId="49" fontId="2" fillId="10" borderId="79" xfId="1" applyNumberFormat="1" applyFont="1" applyFill="1" applyBorder="1" applyAlignment="1" applyProtection="1">
      <alignment horizontal="center" vertical="center"/>
      <protection locked="0"/>
    </xf>
    <xf numFmtId="0" fontId="2" fillId="2" borderId="80" xfId="1" applyFont="1" applyFill="1" applyBorder="1"/>
    <xf numFmtId="0" fontId="2" fillId="0" borderId="73" xfId="1" applyFont="1" applyBorder="1"/>
    <xf numFmtId="49" fontId="2" fillId="10" borderId="81" xfId="1" applyNumberFormat="1" applyFont="1" applyFill="1" applyBorder="1" applyAlignment="1" applyProtection="1">
      <alignment horizontal="center" vertical="center"/>
      <protection locked="0"/>
    </xf>
    <xf numFmtId="0" fontId="2" fillId="2" borderId="82" xfId="1" applyFont="1" applyFill="1" applyBorder="1"/>
    <xf numFmtId="49" fontId="2" fillId="10" borderId="83" xfId="1" applyNumberFormat="1" applyFont="1" applyFill="1" applyBorder="1" applyAlignment="1" applyProtection="1">
      <alignment horizontal="center" vertical="center"/>
      <protection locked="0"/>
    </xf>
    <xf numFmtId="0" fontId="2" fillId="0" borderId="84" xfId="1" applyFont="1" applyBorder="1"/>
    <xf numFmtId="49" fontId="2" fillId="10" borderId="72" xfId="1" applyNumberFormat="1" applyFont="1" applyFill="1" applyBorder="1" applyAlignment="1" applyProtection="1">
      <alignment horizontal="center" vertical="center"/>
      <protection locked="0"/>
    </xf>
    <xf numFmtId="0" fontId="2" fillId="0" borderId="85" xfId="1" applyFont="1" applyBorder="1"/>
    <xf numFmtId="0" fontId="2" fillId="0" borderId="72" xfId="1" applyFont="1" applyBorder="1"/>
    <xf numFmtId="0" fontId="2" fillId="2" borderId="72" xfId="1" applyFont="1" applyFill="1" applyBorder="1"/>
    <xf numFmtId="0" fontId="2" fillId="2" borderId="72" xfId="1" applyFont="1" applyFill="1" applyBorder="1" applyAlignment="1">
      <alignment horizontal="right"/>
    </xf>
    <xf numFmtId="49" fontId="2" fillId="13" borderId="72" xfId="1" applyNumberFormat="1" applyFont="1" applyFill="1" applyBorder="1" applyAlignment="1" applyProtection="1">
      <alignment horizontal="center" vertical="center"/>
      <protection locked="0"/>
    </xf>
    <xf numFmtId="0" fontId="8" fillId="11" borderId="72" xfId="0" applyFont="1" applyFill="1" applyBorder="1"/>
    <xf numFmtId="0" fontId="8" fillId="12" borderId="72" xfId="0" applyFont="1" applyFill="1" applyBorder="1"/>
    <xf numFmtId="0" fontId="21" fillId="13" borderId="6" xfId="4" applyFill="1" applyBorder="1" applyAlignment="1" applyProtection="1">
      <protection locked="0"/>
    </xf>
    <xf numFmtId="16" fontId="8" fillId="2" borderId="87" xfId="0" applyNumberFormat="1" applyFont="1" applyFill="1" applyBorder="1" applyAlignment="1">
      <alignment horizontal="center"/>
    </xf>
    <xf numFmtId="20" fontId="8" fillId="2" borderId="88" xfId="0" applyNumberFormat="1" applyFont="1" applyFill="1" applyBorder="1" applyAlignment="1">
      <alignment horizontal="center"/>
    </xf>
    <xf numFmtId="0" fontId="8" fillId="2" borderId="88" xfId="0" applyFont="1" applyFill="1" applyBorder="1" applyAlignment="1">
      <alignment horizontal="center"/>
    </xf>
    <xf numFmtId="49" fontId="8" fillId="10" borderId="88" xfId="0" applyNumberFormat="1" applyFont="1" applyFill="1" applyBorder="1" applyAlignment="1" applyProtection="1">
      <alignment horizontal="center"/>
      <protection locked="0"/>
    </xf>
    <xf numFmtId="0" fontId="8" fillId="10" borderId="88" xfId="0" applyFont="1" applyFill="1" applyBorder="1" applyAlignment="1" applyProtection="1">
      <alignment horizontal="center"/>
      <protection locked="0"/>
    </xf>
    <xf numFmtId="16" fontId="8" fillId="2" borderId="88" xfId="0" applyNumberFormat="1" applyFont="1" applyFill="1" applyBorder="1" applyAlignment="1">
      <alignment horizontal="center"/>
    </xf>
    <xf numFmtId="16" fontId="8" fillId="3" borderId="88" xfId="0" applyNumberFormat="1" applyFont="1" applyFill="1" applyBorder="1" applyAlignment="1">
      <alignment horizontal="center"/>
    </xf>
    <xf numFmtId="0" fontId="7" fillId="10" borderId="88" xfId="0" applyFont="1" applyFill="1" applyBorder="1" applyAlignment="1" applyProtection="1">
      <alignment horizontal="left"/>
      <protection locked="0"/>
    </xf>
    <xf numFmtId="0" fontId="7" fillId="10" borderId="89" xfId="0" applyFont="1" applyFill="1" applyBorder="1" applyAlignment="1" applyProtection="1">
      <alignment horizontal="left"/>
      <protection locked="0"/>
    </xf>
    <xf numFmtId="0" fontId="8" fillId="3" borderId="90" xfId="0" applyFont="1" applyFill="1" applyBorder="1"/>
    <xf numFmtId="20" fontId="8" fillId="3" borderId="88" xfId="0" applyNumberFormat="1" applyFont="1" applyFill="1" applyBorder="1" applyAlignment="1">
      <alignment horizontal="center"/>
    </xf>
    <xf numFmtId="0" fontId="2" fillId="10" borderId="88" xfId="0" applyFont="1" applyFill="1" applyBorder="1" applyAlignment="1" applyProtection="1">
      <alignment horizontal="left"/>
      <protection locked="0"/>
    </xf>
    <xf numFmtId="0" fontId="2" fillId="10" borderId="89" xfId="0" applyFont="1" applyFill="1" applyBorder="1" applyAlignment="1" applyProtection="1">
      <alignment horizontal="left"/>
      <protection locked="0"/>
    </xf>
    <xf numFmtId="0" fontId="4" fillId="2" borderId="89" xfId="0" applyFont="1" applyFill="1" applyBorder="1"/>
    <xf numFmtId="0" fontId="4" fillId="2" borderId="91" xfId="0" applyFont="1" applyFill="1" applyBorder="1"/>
    <xf numFmtId="0" fontId="4" fillId="2" borderId="88" xfId="0" applyFont="1" applyFill="1" applyBorder="1"/>
    <xf numFmtId="0" fontId="7" fillId="2" borderId="88" xfId="0" applyFont="1" applyFill="1" applyBorder="1"/>
    <xf numFmtId="0" fontId="8" fillId="2" borderId="88" xfId="0" applyFont="1" applyFill="1" applyBorder="1"/>
    <xf numFmtId="0" fontId="7" fillId="2" borderId="88" xfId="0" applyFont="1" applyFill="1" applyBorder="1" applyAlignment="1">
      <alignment horizontal="center"/>
    </xf>
    <xf numFmtId="0" fontId="8" fillId="6" borderId="88" xfId="0" applyFont="1" applyFill="1" applyBorder="1"/>
    <xf numFmtId="0" fontId="8" fillId="7" borderId="88" xfId="0" applyFont="1" applyFill="1" applyBorder="1"/>
    <xf numFmtId="0" fontId="8" fillId="8" borderId="88" xfId="0" applyFont="1" applyFill="1" applyBorder="1"/>
    <xf numFmtId="0" fontId="8" fillId="5" borderId="88" xfId="0" applyFont="1" applyFill="1" applyBorder="1"/>
    <xf numFmtId="0" fontId="8" fillId="9" borderId="88" xfId="0" applyFont="1" applyFill="1" applyBorder="1"/>
    <xf numFmtId="0" fontId="8" fillId="10" borderId="88" xfId="0" applyFont="1" applyFill="1" applyBorder="1"/>
    <xf numFmtId="0" fontId="2" fillId="0" borderId="94" xfId="1" applyFont="1" applyBorder="1"/>
    <xf numFmtId="49" fontId="2" fillId="10" borderId="95" xfId="1" applyNumberFormat="1" applyFont="1" applyFill="1" applyBorder="1" applyAlignment="1" applyProtection="1">
      <alignment horizontal="center" vertical="center"/>
      <protection locked="0"/>
    </xf>
    <xf numFmtId="0" fontId="2" fillId="2" borderId="96" xfId="1" applyFont="1" applyFill="1" applyBorder="1"/>
    <xf numFmtId="0" fontId="2" fillId="0" borderId="89" xfId="1" applyFont="1" applyBorder="1"/>
    <xf numFmtId="49" fontId="2" fillId="10" borderId="97" xfId="1" applyNumberFormat="1" applyFont="1" applyFill="1" applyBorder="1" applyAlignment="1" applyProtection="1">
      <alignment horizontal="center" vertical="center"/>
      <protection locked="0"/>
    </xf>
    <xf numFmtId="0" fontId="2" fillId="2" borderId="98" xfId="1" applyFont="1" applyFill="1" applyBorder="1"/>
    <xf numFmtId="49" fontId="2" fillId="10" borderId="99" xfId="1" applyNumberFormat="1" applyFont="1" applyFill="1" applyBorder="1" applyAlignment="1" applyProtection="1">
      <alignment horizontal="center" vertical="center"/>
      <protection locked="0"/>
    </xf>
    <xf numFmtId="0" fontId="2" fillId="0" borderId="100" xfId="1" applyFont="1" applyBorder="1"/>
    <xf numFmtId="49" fontId="2" fillId="10" borderId="88" xfId="1" applyNumberFormat="1" applyFont="1" applyFill="1" applyBorder="1" applyAlignment="1" applyProtection="1">
      <alignment horizontal="center" vertical="center"/>
      <protection locked="0"/>
    </xf>
    <xf numFmtId="0" fontId="2" fillId="0" borderId="101" xfId="1" applyFont="1" applyBorder="1"/>
    <xf numFmtId="0" fontId="2" fillId="0" borderId="88" xfId="1" applyFont="1" applyBorder="1"/>
    <xf numFmtId="0" fontId="2" fillId="2" borderId="88" xfId="1" applyFont="1" applyFill="1" applyBorder="1"/>
    <xf numFmtId="0" fontId="2" fillId="2" borderId="88" xfId="1" applyFont="1" applyFill="1" applyBorder="1" applyAlignment="1">
      <alignment horizontal="right"/>
    </xf>
    <xf numFmtId="49" fontId="2" fillId="13" borderId="88" xfId="1" applyNumberFormat="1" applyFont="1" applyFill="1" applyBorder="1" applyAlignment="1" applyProtection="1">
      <alignment horizontal="center" vertical="center"/>
      <protection locked="0"/>
    </xf>
    <xf numFmtId="0" fontId="8" fillId="11" borderId="88" xfId="0" applyFont="1" applyFill="1" applyBorder="1"/>
    <xf numFmtId="0" fontId="8" fillId="12" borderId="88" xfId="0" applyFont="1" applyFill="1" applyBorder="1"/>
    <xf numFmtId="0" fontId="24" fillId="14" borderId="103" xfId="5" applyFill="1" applyBorder="1"/>
    <xf numFmtId="0" fontId="24" fillId="14" borderId="104" xfId="5" applyFill="1" applyBorder="1"/>
    <xf numFmtId="0" fontId="24" fillId="15" borderId="104" xfId="5" applyFill="1" applyBorder="1"/>
    <xf numFmtId="0" fontId="24" fillId="15" borderId="105" xfId="5" applyFill="1" applyBorder="1"/>
    <xf numFmtId="0" fontId="24" fillId="0" borderId="0" xfId="5" applyNumberFormat="1"/>
    <xf numFmtId="0" fontId="24" fillId="14" borderId="106" xfId="5" applyFill="1" applyBorder="1"/>
    <xf numFmtId="0" fontId="24" fillId="14" borderId="0" xfId="5" applyFill="1" applyBorder="1"/>
    <xf numFmtId="0" fontId="25" fillId="16" borderId="0" xfId="5" applyFont="1" applyFill="1" applyBorder="1"/>
    <xf numFmtId="49" fontId="25" fillId="16" borderId="0" xfId="5" applyNumberFormat="1" applyFont="1" applyFill="1" applyBorder="1" applyAlignment="1">
      <alignment horizontal="center"/>
    </xf>
    <xf numFmtId="0" fontId="24" fillId="15" borderId="0" xfId="5" applyFill="1" applyBorder="1"/>
    <xf numFmtId="0" fontId="24" fillId="15" borderId="107" xfId="5" applyFill="1" applyBorder="1"/>
    <xf numFmtId="0" fontId="26" fillId="14" borderId="0" xfId="5" applyFont="1" applyFill="1" applyBorder="1" applyAlignment="1">
      <alignment horizontal="center"/>
    </xf>
    <xf numFmtId="49" fontId="27" fillId="14" borderId="0" xfId="5" applyNumberFormat="1" applyFont="1" applyFill="1" applyBorder="1" applyAlignment="1">
      <alignment horizontal="left" vertical="center"/>
    </xf>
    <xf numFmtId="0" fontId="28" fillId="14" borderId="0" xfId="5" applyFont="1" applyFill="1" applyBorder="1"/>
    <xf numFmtId="0" fontId="27" fillId="14" borderId="0" xfId="5" applyFont="1" applyFill="1" applyBorder="1" applyAlignment="1">
      <alignment horizontal="left" vertical="center"/>
    </xf>
    <xf numFmtId="0" fontId="27" fillId="14" borderId="0" xfId="5" applyFont="1" applyFill="1" applyBorder="1" applyAlignment="1">
      <alignment horizontal="center" vertical="center"/>
    </xf>
    <xf numFmtId="0" fontId="29" fillId="14" borderId="0" xfId="5" applyFont="1" applyFill="1" applyBorder="1" applyAlignment="1">
      <alignment horizontal="center" vertical="center"/>
    </xf>
    <xf numFmtId="0" fontId="29" fillId="14" borderId="0" xfId="5" applyFont="1" applyFill="1" applyBorder="1" applyAlignment="1">
      <alignment horizontal="right" vertical="center"/>
    </xf>
    <xf numFmtId="49" fontId="25" fillId="14" borderId="0" xfId="5" applyNumberFormat="1" applyFont="1" applyFill="1" applyBorder="1" applyAlignment="1">
      <alignment horizontal="center"/>
    </xf>
    <xf numFmtId="49" fontId="25" fillId="17" borderId="108" xfId="5" applyNumberFormat="1" applyFont="1" applyFill="1" applyBorder="1"/>
    <xf numFmtId="0" fontId="25" fillId="17" borderId="108" xfId="5" applyFont="1" applyFill="1" applyBorder="1"/>
    <xf numFmtId="0" fontId="24" fillId="14" borderId="109" xfId="5" applyFill="1" applyBorder="1"/>
    <xf numFmtId="0" fontId="26" fillId="14" borderId="108" xfId="5" applyFont="1" applyFill="1" applyBorder="1" applyAlignment="1">
      <alignment horizontal="center"/>
    </xf>
    <xf numFmtId="0" fontId="24" fillId="14" borderId="108" xfId="5" applyFill="1" applyBorder="1"/>
    <xf numFmtId="0" fontId="24" fillId="14" borderId="110" xfId="5" applyFill="1" applyBorder="1"/>
    <xf numFmtId="0" fontId="24" fillId="14" borderId="113" xfId="5" applyFill="1" applyBorder="1"/>
    <xf numFmtId="49" fontId="26" fillId="14" borderId="111" xfId="5" applyNumberFormat="1" applyFont="1" applyFill="1" applyBorder="1"/>
    <xf numFmtId="0" fontId="24" fillId="14" borderId="112" xfId="5" applyFill="1" applyBorder="1"/>
    <xf numFmtId="0" fontId="24" fillId="14" borderId="111" xfId="5" applyFill="1" applyBorder="1"/>
    <xf numFmtId="0" fontId="35" fillId="14" borderId="0" xfId="5" applyFont="1" applyFill="1" applyBorder="1" applyAlignment="1">
      <alignment horizontal="center"/>
    </xf>
    <xf numFmtId="0" fontId="26" fillId="14" borderId="0" xfId="5" applyFont="1" applyFill="1" applyBorder="1"/>
    <xf numFmtId="0" fontId="24" fillId="14" borderId="116" xfId="5" applyFill="1" applyBorder="1"/>
    <xf numFmtId="49" fontId="26" fillId="14" borderId="0" xfId="5" applyNumberFormat="1" applyFont="1" applyFill="1" applyBorder="1"/>
    <xf numFmtId="49" fontId="26" fillId="14" borderId="117" xfId="5" applyNumberFormat="1" applyFont="1" applyFill="1" applyBorder="1"/>
    <xf numFmtId="0" fontId="26" fillId="14" borderId="118" xfId="5" applyFont="1" applyFill="1" applyBorder="1"/>
    <xf numFmtId="0" fontId="35" fillId="14" borderId="118" xfId="5" applyFont="1" applyFill="1" applyBorder="1" applyAlignment="1">
      <alignment horizontal="left"/>
    </xf>
    <xf numFmtId="49" fontId="35" fillId="14" borderId="118" xfId="5" applyNumberFormat="1" applyFont="1" applyFill="1" applyBorder="1" applyAlignment="1">
      <alignment horizontal="center"/>
    </xf>
    <xf numFmtId="0" fontId="24" fillId="14" borderId="118" xfId="5" applyFill="1" applyBorder="1"/>
    <xf numFmtId="49" fontId="24" fillId="14" borderId="118" xfId="5" applyNumberFormat="1" applyFill="1" applyBorder="1"/>
    <xf numFmtId="49" fontId="36" fillId="14" borderId="118" xfId="5" applyNumberFormat="1" applyFont="1" applyFill="1" applyBorder="1" applyAlignment="1">
      <alignment horizontal="left"/>
    </xf>
    <xf numFmtId="49" fontId="24" fillId="14" borderId="119" xfId="5" applyNumberFormat="1" applyFill="1" applyBorder="1"/>
    <xf numFmtId="16" fontId="35" fillId="14" borderId="120" xfId="5" applyNumberFormat="1" applyFont="1" applyFill="1" applyBorder="1" applyAlignment="1">
      <alignment horizontal="center"/>
    </xf>
    <xf numFmtId="20" fontId="35" fillId="14" borderId="121" xfId="5" applyNumberFormat="1" applyFont="1" applyFill="1" applyBorder="1" applyAlignment="1">
      <alignment horizontal="center"/>
    </xf>
    <xf numFmtId="49" fontId="35" fillId="14" borderId="121" xfId="5" applyNumberFormat="1" applyFont="1" applyFill="1" applyBorder="1" applyAlignment="1">
      <alignment horizontal="center"/>
    </xf>
    <xf numFmtId="0" fontId="35" fillId="14" borderId="121" xfId="5" applyFont="1" applyFill="1" applyBorder="1" applyAlignment="1">
      <alignment horizontal="center"/>
    </xf>
    <xf numFmtId="0" fontId="35" fillId="14" borderId="122" xfId="5" applyFont="1" applyFill="1" applyBorder="1" applyAlignment="1">
      <alignment horizontal="center"/>
    </xf>
    <xf numFmtId="0" fontId="35" fillId="14" borderId="123" xfId="5" applyFont="1" applyFill="1" applyBorder="1" applyAlignment="1">
      <alignment horizontal="center"/>
    </xf>
    <xf numFmtId="16" fontId="35" fillId="14" borderId="121" xfId="5" applyNumberFormat="1" applyFont="1" applyFill="1" applyBorder="1" applyAlignment="1">
      <alignment horizontal="center"/>
    </xf>
    <xf numFmtId="0" fontId="37" fillId="14" borderId="122" xfId="5" applyFont="1" applyFill="1" applyBorder="1" applyAlignment="1">
      <alignment horizontal="right"/>
    </xf>
    <xf numFmtId="0" fontId="38" fillId="14" borderId="123" xfId="5" applyFont="1" applyFill="1" applyBorder="1" applyAlignment="1">
      <alignment horizontal="right"/>
    </xf>
    <xf numFmtId="0" fontId="24" fillId="14" borderId="124" xfId="5" applyFill="1" applyBorder="1"/>
    <xf numFmtId="0" fontId="38" fillId="14" borderId="125" xfId="5" applyNumberFormat="1" applyFont="1" applyFill="1" applyBorder="1" applyAlignment="1">
      <alignment horizontal="right"/>
    </xf>
    <xf numFmtId="49" fontId="26" fillId="18" borderId="121" xfId="5" applyNumberFormat="1" applyFont="1" applyFill="1" applyBorder="1" applyAlignment="1">
      <alignment horizontal="left"/>
    </xf>
    <xf numFmtId="0" fontId="24" fillId="14" borderId="126" xfId="5" applyFill="1" applyBorder="1"/>
    <xf numFmtId="16" fontId="35" fillId="14" borderId="127" xfId="5" applyNumberFormat="1" applyFont="1" applyFill="1" applyBorder="1" applyAlignment="1">
      <alignment horizontal="center"/>
    </xf>
    <xf numFmtId="20" fontId="35" fillId="14" borderId="128" xfId="5" applyNumberFormat="1" applyFont="1" applyFill="1" applyBorder="1" applyAlignment="1">
      <alignment horizontal="center"/>
    </xf>
    <xf numFmtId="0" fontId="35" fillId="14" borderId="128" xfId="5" applyFont="1" applyFill="1" applyBorder="1" applyAlignment="1">
      <alignment horizontal="center"/>
    </xf>
    <xf numFmtId="49" fontId="35" fillId="14" borderId="128" xfId="5" applyNumberFormat="1" applyFont="1" applyFill="1" applyBorder="1" applyAlignment="1">
      <alignment horizontal="center"/>
    </xf>
    <xf numFmtId="16" fontId="35" fillId="14" borderId="128" xfId="5" applyNumberFormat="1" applyFont="1" applyFill="1" applyBorder="1" applyAlignment="1">
      <alignment horizontal="center"/>
    </xf>
    <xf numFmtId="0" fontId="37" fillId="14" borderId="0" xfId="5" applyFont="1" applyFill="1" applyBorder="1" applyAlignment="1">
      <alignment horizontal="right"/>
    </xf>
    <xf numFmtId="0" fontId="38" fillId="14" borderId="0" xfId="5" applyFont="1" applyFill="1" applyBorder="1" applyAlignment="1">
      <alignment horizontal="right"/>
    </xf>
    <xf numFmtId="16" fontId="35" fillId="14" borderId="113" xfId="5" applyNumberFormat="1" applyFont="1" applyFill="1" applyBorder="1" applyAlignment="1">
      <alignment horizontal="center"/>
    </xf>
    <xf numFmtId="20" fontId="35" fillId="14" borderId="0" xfId="5" applyNumberFormat="1" applyFont="1" applyFill="1" applyBorder="1" applyAlignment="1">
      <alignment horizontal="center"/>
    </xf>
    <xf numFmtId="49" fontId="35" fillId="14" borderId="0" xfId="5" applyNumberFormat="1" applyFont="1" applyFill="1" applyBorder="1" applyAlignment="1">
      <alignment horizontal="center"/>
    </xf>
    <xf numFmtId="16" fontId="35" fillId="14" borderId="0" xfId="5" applyNumberFormat="1" applyFont="1" applyFill="1" applyBorder="1" applyAlignment="1">
      <alignment horizontal="center"/>
    </xf>
    <xf numFmtId="0" fontId="37" fillId="14" borderId="123" xfId="5" applyFont="1" applyFill="1" applyBorder="1" applyAlignment="1">
      <alignment horizontal="right"/>
    </xf>
    <xf numFmtId="0" fontId="24" fillId="14" borderId="127" xfId="5" applyFill="1" applyBorder="1"/>
    <xf numFmtId="0" fontId="24" fillId="14" borderId="128" xfId="5" applyFill="1" applyBorder="1"/>
    <xf numFmtId="0" fontId="38" fillId="14" borderId="113" xfId="5" applyFont="1" applyFill="1" applyBorder="1" applyAlignment="1">
      <alignment horizontal="right"/>
    </xf>
    <xf numFmtId="0" fontId="26" fillId="14" borderId="128" xfId="5" applyFont="1" applyFill="1" applyBorder="1"/>
    <xf numFmtId="0" fontId="24" fillId="14" borderId="129" xfId="5" applyFill="1" applyBorder="1"/>
    <xf numFmtId="0" fontId="37" fillId="14" borderId="113" xfId="5" applyFont="1" applyFill="1" applyBorder="1" applyAlignment="1">
      <alignment horizontal="right"/>
    </xf>
    <xf numFmtId="49" fontId="39" fillId="18" borderId="121" xfId="5" applyNumberFormat="1" applyFont="1" applyFill="1" applyBorder="1" applyAlignment="1">
      <alignment horizontal="left"/>
    </xf>
    <xf numFmtId="0" fontId="26" fillId="14" borderId="123" xfId="5" applyFont="1" applyFill="1" applyBorder="1"/>
    <xf numFmtId="0" fontId="24" fillId="14" borderId="122" xfId="5" applyFill="1" applyBorder="1"/>
    <xf numFmtId="0" fontId="38" fillId="14" borderId="123" xfId="5" applyFont="1" applyFill="1" applyBorder="1"/>
    <xf numFmtId="0" fontId="37" fillId="14" borderId="122" xfId="5" applyFont="1" applyFill="1" applyBorder="1"/>
    <xf numFmtId="0" fontId="26" fillId="14" borderId="113" xfId="5" applyFont="1" applyFill="1" applyBorder="1"/>
    <xf numFmtId="0" fontId="24" fillId="14" borderId="123" xfId="5" applyFill="1" applyBorder="1"/>
    <xf numFmtId="0" fontId="24" fillId="14" borderId="0" xfId="5" applyNumberFormat="1" applyFill="1" applyBorder="1"/>
    <xf numFmtId="0" fontId="40" fillId="14" borderId="128" xfId="5" applyFont="1" applyFill="1" applyBorder="1" applyAlignment="1">
      <alignment horizontal="left"/>
    </xf>
    <xf numFmtId="0" fontId="35" fillId="14" borderId="108" xfId="5" applyFont="1" applyFill="1" applyBorder="1" applyAlignment="1">
      <alignment horizontal="left"/>
    </xf>
    <xf numFmtId="0" fontId="35" fillId="14" borderId="108" xfId="5" applyFont="1" applyFill="1" applyBorder="1" applyAlignment="1">
      <alignment horizontal="center"/>
    </xf>
    <xf numFmtId="0" fontId="26" fillId="14" borderId="108" xfId="5" applyFont="1" applyFill="1" applyBorder="1"/>
    <xf numFmtId="0" fontId="24" fillId="14" borderId="115" xfId="5" applyFill="1" applyBorder="1"/>
    <xf numFmtId="16" fontId="35" fillId="14" borderId="109" xfId="5" applyNumberFormat="1" applyFont="1" applyFill="1" applyBorder="1" applyAlignment="1">
      <alignment horizontal="center"/>
    </xf>
    <xf numFmtId="20" fontId="35" fillId="14" borderId="109" xfId="5" applyNumberFormat="1" applyFont="1" applyFill="1" applyBorder="1" applyAlignment="1">
      <alignment horizontal="center"/>
    </xf>
    <xf numFmtId="0" fontId="35" fillId="14" borderId="109" xfId="5" applyFont="1" applyFill="1" applyBorder="1" applyAlignment="1">
      <alignment horizontal="center"/>
    </xf>
    <xf numFmtId="49" fontId="35" fillId="14" borderId="109" xfId="5" applyNumberFormat="1" applyFont="1" applyFill="1" applyBorder="1" applyAlignment="1">
      <alignment horizontal="center"/>
    </xf>
    <xf numFmtId="0" fontId="26" fillId="14" borderId="109" xfId="5" applyFont="1" applyFill="1" applyBorder="1"/>
    <xf numFmtId="0" fontId="39" fillId="14" borderId="0" xfId="5" applyFont="1" applyFill="1" applyBorder="1" applyAlignment="1">
      <alignment horizontal="left"/>
    </xf>
    <xf numFmtId="0" fontId="35" fillId="14" borderId="116" xfId="5" applyFont="1" applyFill="1" applyBorder="1" applyAlignment="1">
      <alignment horizontal="center"/>
    </xf>
    <xf numFmtId="16" fontId="35" fillId="14" borderId="108" xfId="5" applyNumberFormat="1" applyFont="1" applyFill="1" applyBorder="1" applyAlignment="1">
      <alignment horizontal="center"/>
    </xf>
    <xf numFmtId="20" fontId="35" fillId="14" borderId="108" xfId="5" applyNumberFormat="1" applyFont="1" applyFill="1" applyBorder="1" applyAlignment="1">
      <alignment horizontal="center"/>
    </xf>
    <xf numFmtId="49" fontId="35" fillId="14" borderId="108" xfId="5" applyNumberFormat="1" applyFont="1" applyFill="1" applyBorder="1" applyAlignment="1">
      <alignment horizontal="center"/>
    </xf>
    <xf numFmtId="49" fontId="24" fillId="14" borderId="109" xfId="5" applyNumberFormat="1" applyFill="1" applyBorder="1"/>
    <xf numFmtId="0" fontId="26" fillId="14" borderId="130" xfId="5" applyFont="1" applyFill="1" applyBorder="1"/>
    <xf numFmtId="0" fontId="24" fillId="14" borderId="131" xfId="5" applyFill="1" applyBorder="1"/>
    <xf numFmtId="0" fontId="39" fillId="14" borderId="130" xfId="5" applyFont="1" applyFill="1" applyBorder="1"/>
    <xf numFmtId="0" fontId="39" fillId="14" borderId="109" xfId="5" applyFont="1" applyFill="1" applyBorder="1"/>
    <xf numFmtId="0" fontId="26" fillId="14" borderId="112" xfId="5" applyFont="1" applyFill="1" applyBorder="1"/>
    <xf numFmtId="0" fontId="24" fillId="14" borderId="130" xfId="5" applyFill="1" applyBorder="1"/>
    <xf numFmtId="0" fontId="40" fillId="14" borderId="0" xfId="5" applyFont="1" applyFill="1" applyBorder="1" applyAlignment="1">
      <alignment horizontal="center"/>
    </xf>
    <xf numFmtId="49" fontId="39" fillId="14" borderId="118" xfId="5" applyNumberFormat="1" applyFont="1" applyFill="1" applyBorder="1" applyAlignment="1">
      <alignment horizontal="left"/>
    </xf>
    <xf numFmtId="49" fontId="24" fillId="14" borderId="0" xfId="5" applyNumberFormat="1" applyFill="1" applyBorder="1"/>
    <xf numFmtId="49" fontId="36" fillId="14" borderId="132" xfId="5" applyNumberFormat="1" applyFont="1" applyFill="1" applyBorder="1"/>
    <xf numFmtId="0" fontId="36" fillId="14" borderId="133" xfId="5" applyFont="1" applyFill="1" applyBorder="1"/>
    <xf numFmtId="49" fontId="36" fillId="14" borderId="121" xfId="5" applyNumberFormat="1" applyFont="1" applyFill="1" applyBorder="1"/>
    <xf numFmtId="0" fontId="39" fillId="14" borderId="116" xfId="5" applyFont="1" applyFill="1" applyBorder="1"/>
    <xf numFmtId="0" fontId="36" fillId="14" borderId="118" xfId="5" applyFont="1" applyFill="1" applyBorder="1" applyAlignment="1">
      <alignment horizontal="center"/>
    </xf>
    <xf numFmtId="0" fontId="26" fillId="14" borderId="116" xfId="5" applyFont="1" applyFill="1" applyBorder="1"/>
    <xf numFmtId="0" fontId="38" fillId="14" borderId="113" xfId="5" applyFont="1" applyFill="1" applyBorder="1"/>
    <xf numFmtId="0" fontId="39" fillId="14" borderId="0" xfId="5" applyFont="1" applyFill="1" applyBorder="1" applyAlignment="1">
      <alignment horizontal="right"/>
    </xf>
    <xf numFmtId="0" fontId="39" fillId="14" borderId="123" xfId="5" applyNumberFormat="1" applyFont="1" applyFill="1" applyBorder="1" applyAlignment="1">
      <alignment horizontal="right"/>
    </xf>
    <xf numFmtId="0" fontId="40" fillId="14" borderId="122" xfId="5" applyFont="1" applyFill="1" applyBorder="1"/>
    <xf numFmtId="0" fontId="40" fillId="14" borderId="0" xfId="5" applyFont="1" applyFill="1" applyBorder="1"/>
    <xf numFmtId="0" fontId="26" fillId="14" borderId="121" xfId="5" applyFont="1" applyFill="1" applyBorder="1"/>
    <xf numFmtId="0" fontId="39" fillId="14" borderId="122" xfId="5" applyFont="1" applyFill="1" applyBorder="1"/>
    <xf numFmtId="0" fontId="39" fillId="14" borderId="124" xfId="5" applyFont="1" applyFill="1" applyBorder="1"/>
    <xf numFmtId="0" fontId="26" fillId="14" borderId="122" xfId="5" applyFont="1" applyFill="1" applyBorder="1"/>
    <xf numFmtId="0" fontId="26" fillId="14" borderId="0" xfId="5" applyNumberFormat="1" applyFont="1" applyFill="1" applyBorder="1"/>
    <xf numFmtId="49" fontId="26" fillId="14" borderId="116" xfId="5" applyNumberFormat="1" applyFont="1" applyFill="1" applyBorder="1"/>
    <xf numFmtId="0" fontId="24" fillId="14" borderId="121" xfId="5" applyFill="1" applyBorder="1"/>
    <xf numFmtId="0" fontId="26" fillId="14" borderId="124" xfId="5" applyFont="1" applyFill="1" applyBorder="1"/>
    <xf numFmtId="0" fontId="26" fillId="14" borderId="121" xfId="5" applyFont="1" applyFill="1" applyBorder="1" applyAlignment="1">
      <alignment horizontal="center"/>
    </xf>
    <xf numFmtId="0" fontId="39" fillId="14" borderId="128" xfId="5" applyFont="1" applyFill="1" applyBorder="1"/>
    <xf numFmtId="49" fontId="40" fillId="14" borderId="0" xfId="5" applyNumberFormat="1" applyFont="1" applyFill="1" applyBorder="1"/>
    <xf numFmtId="0" fontId="40" fillId="14" borderId="128" xfId="5" applyFont="1" applyFill="1" applyBorder="1"/>
    <xf numFmtId="0" fontId="24" fillId="14" borderId="114" xfId="5" applyFill="1" applyBorder="1"/>
    <xf numFmtId="0" fontId="26" fillId="14" borderId="115" xfId="5" applyFont="1" applyFill="1" applyBorder="1"/>
    <xf numFmtId="49" fontId="36" fillId="14" borderId="108" xfId="5" applyNumberFormat="1" applyFont="1" applyFill="1" applyBorder="1" applyAlignment="1">
      <alignment horizontal="left"/>
    </xf>
    <xf numFmtId="49" fontId="35" fillId="14" borderId="119" xfId="5" applyNumberFormat="1" applyFont="1" applyFill="1" applyBorder="1" applyAlignment="1">
      <alignment horizontal="center"/>
    </xf>
    <xf numFmtId="0" fontId="39" fillId="14" borderId="108" xfId="5" applyFont="1" applyFill="1" applyBorder="1"/>
    <xf numFmtId="0" fontId="39" fillId="14" borderId="115" xfId="5" applyFont="1" applyFill="1" applyBorder="1"/>
    <xf numFmtId="0" fontId="40" fillId="14" borderId="128" xfId="5" applyFont="1" applyFill="1" applyBorder="1" applyAlignment="1">
      <alignment horizontal="center"/>
    </xf>
    <xf numFmtId="0" fontId="38" fillId="14" borderId="130" xfId="5" applyFont="1" applyFill="1" applyBorder="1"/>
    <xf numFmtId="49" fontId="39" fillId="14" borderId="0" xfId="5" applyNumberFormat="1" applyFont="1" applyFill="1" applyBorder="1" applyAlignment="1">
      <alignment horizontal="left"/>
    </xf>
    <xf numFmtId="0" fontId="40" fillId="14" borderId="108" xfId="5" applyFont="1" applyFill="1" applyBorder="1" applyAlignment="1">
      <alignment horizontal="center"/>
    </xf>
    <xf numFmtId="0" fontId="39" fillId="14" borderId="0" xfId="5" applyFont="1" applyFill="1" applyBorder="1"/>
    <xf numFmtId="0" fontId="26" fillId="14" borderId="114" xfId="5" applyFont="1" applyFill="1" applyBorder="1"/>
    <xf numFmtId="0" fontId="40" fillId="14" borderId="109" xfId="5" applyFont="1" applyFill="1" applyBorder="1" applyAlignment="1">
      <alignment horizontal="center"/>
    </xf>
    <xf numFmtId="0" fontId="24" fillId="14" borderId="138" xfId="5" applyFill="1" applyBorder="1"/>
    <xf numFmtId="49" fontId="24" fillId="14" borderId="138" xfId="5" applyNumberFormat="1" applyFill="1" applyBorder="1"/>
    <xf numFmtId="0" fontId="24" fillId="14" borderId="123" xfId="5" applyNumberFormat="1" applyFill="1" applyBorder="1"/>
    <xf numFmtId="49" fontId="24" fillId="19" borderId="121" xfId="5" applyNumberFormat="1" applyFill="1" applyBorder="1"/>
    <xf numFmtId="49" fontId="24" fillId="14" borderId="123" xfId="5" applyNumberFormat="1" applyFill="1" applyBorder="1"/>
    <xf numFmtId="49" fontId="24" fillId="20" borderId="121" xfId="5" applyNumberFormat="1" applyFill="1" applyBorder="1"/>
    <xf numFmtId="49" fontId="24" fillId="21" borderId="121" xfId="5" applyNumberFormat="1" applyFill="1" applyBorder="1"/>
    <xf numFmtId="49" fontId="24" fillId="16" borderId="121" xfId="5" applyNumberFormat="1" applyFill="1" applyBorder="1"/>
    <xf numFmtId="49" fontId="24" fillId="22" borderId="121" xfId="5" applyNumberFormat="1" applyFill="1" applyBorder="1"/>
    <xf numFmtId="49" fontId="24" fillId="18" borderId="121" xfId="5" applyNumberFormat="1" applyFill="1" applyBorder="1"/>
    <xf numFmtId="49" fontId="24" fillId="18" borderId="139" xfId="5" applyNumberFormat="1" applyFill="1" applyBorder="1"/>
    <xf numFmtId="49" fontId="24" fillId="15" borderId="0" xfId="5" applyNumberFormat="1" applyFill="1" applyBorder="1"/>
    <xf numFmtId="0" fontId="24" fillId="15" borderId="106" xfId="5" applyFill="1" applyBorder="1"/>
    <xf numFmtId="0" fontId="40" fillId="15" borderId="0" xfId="5" applyFont="1" applyFill="1" applyBorder="1" applyAlignment="1">
      <alignment horizontal="center"/>
    </xf>
    <xf numFmtId="0" fontId="39" fillId="15" borderId="0" xfId="5" applyFont="1" applyFill="1" applyBorder="1"/>
    <xf numFmtId="0" fontId="26" fillId="15" borderId="0" xfId="5" applyFont="1" applyFill="1" applyBorder="1" applyAlignment="1">
      <alignment horizontal="center"/>
    </xf>
    <xf numFmtId="0" fontId="24" fillId="14" borderId="142" xfId="5" applyFill="1" applyBorder="1"/>
    <xf numFmtId="0" fontId="24" fillId="15" borderId="143" xfId="5" applyFill="1" applyBorder="1"/>
    <xf numFmtId="0" fontId="24" fillId="14" borderId="143" xfId="5" applyFill="1" applyBorder="1"/>
    <xf numFmtId="0" fontId="39" fillId="15" borderId="143" xfId="5" applyFont="1" applyFill="1" applyBorder="1"/>
    <xf numFmtId="0" fontId="26" fillId="15" borderId="143" xfId="5" applyFont="1" applyFill="1" applyBorder="1" applyAlignment="1">
      <alignment horizontal="center"/>
    </xf>
    <xf numFmtId="0" fontId="40" fillId="15" borderId="143" xfId="5" applyFont="1" applyFill="1" applyBorder="1" applyAlignment="1">
      <alignment horizontal="center"/>
    </xf>
    <xf numFmtId="0" fontId="24" fillId="15" borderId="144" xfId="5" applyFill="1" applyBorder="1"/>
    <xf numFmtId="49" fontId="35" fillId="10" borderId="121" xfId="5" applyNumberFormat="1" applyFont="1" applyFill="1" applyBorder="1" applyAlignment="1">
      <alignment horizontal="center"/>
    </xf>
    <xf numFmtId="0" fontId="35" fillId="10" borderId="121" xfId="5" applyNumberFormat="1" applyFont="1" applyFill="1" applyBorder="1" applyAlignment="1">
      <alignment horizontal="center"/>
    </xf>
    <xf numFmtId="0" fontId="24" fillId="14" borderId="105" xfId="5" applyFill="1" applyBorder="1"/>
    <xf numFmtId="49" fontId="41" fillId="14" borderId="118" xfId="5" applyNumberFormat="1" applyFont="1" applyFill="1" applyBorder="1"/>
    <xf numFmtId="49" fontId="24" fillId="14" borderId="118" xfId="5" applyNumberFormat="1" applyFill="1" applyBorder="1" applyAlignment="1">
      <alignment vertical="center"/>
    </xf>
    <xf numFmtId="0" fontId="24" fillId="14" borderId="107" xfId="5" applyFill="1" applyBorder="1"/>
    <xf numFmtId="0" fontId="24" fillId="14" borderId="145" xfId="5" applyFill="1" applyBorder="1"/>
    <xf numFmtId="49" fontId="24" fillId="14" borderId="121" xfId="5" applyNumberFormat="1" applyFill="1" applyBorder="1"/>
    <xf numFmtId="0" fontId="24" fillId="14" borderId="146" xfId="5" applyFill="1" applyBorder="1"/>
    <xf numFmtId="0" fontId="24" fillId="14" borderId="147" xfId="5" applyFill="1" applyBorder="1"/>
    <xf numFmtId="49" fontId="24" fillId="14" borderId="148" xfId="5" applyNumberFormat="1" applyFill="1" applyBorder="1" applyAlignment="1">
      <alignment vertical="center"/>
    </xf>
    <xf numFmtId="0" fontId="24" fillId="14" borderId="149" xfId="5" applyFill="1" applyBorder="1"/>
    <xf numFmtId="49" fontId="24" fillId="14" borderId="129" xfId="5" applyNumberFormat="1" applyFill="1" applyBorder="1" applyAlignment="1">
      <alignment vertical="center"/>
    </xf>
    <xf numFmtId="0" fontId="24" fillId="14" borderId="52" xfId="5" applyNumberFormat="1" applyFill="1" applyBorder="1"/>
    <xf numFmtId="49" fontId="24" fillId="14" borderId="0" xfId="5" applyNumberFormat="1" applyFill="1" applyBorder="1" applyAlignment="1">
      <alignment vertical="center"/>
    </xf>
    <xf numFmtId="164" fontId="36" fillId="14" borderId="0" xfId="5" applyNumberFormat="1" applyFont="1" applyFill="1" applyBorder="1"/>
    <xf numFmtId="0" fontId="24" fillId="14" borderId="140" xfId="5" applyFill="1" applyBorder="1"/>
    <xf numFmtId="49" fontId="39" fillId="14" borderId="121" xfId="5" applyNumberFormat="1" applyFont="1" applyFill="1" applyBorder="1" applyAlignment="1">
      <alignment horizontal="right"/>
    </xf>
    <xf numFmtId="0" fontId="24" fillId="14" borderId="121" xfId="5" applyNumberFormat="1" applyFill="1" applyBorder="1"/>
    <xf numFmtId="164" fontId="36" fillId="14" borderId="122" xfId="5" applyNumberFormat="1" applyFont="1" applyFill="1" applyBorder="1"/>
    <xf numFmtId="0" fontId="24" fillId="14" borderId="149" xfId="5" applyNumberFormat="1" applyFill="1" applyBorder="1"/>
    <xf numFmtId="49" fontId="42" fillId="14" borderId="129" xfId="5" applyNumberFormat="1" applyFont="1" applyFill="1" applyBorder="1" applyAlignment="1">
      <alignment horizontal="right"/>
    </xf>
    <xf numFmtId="0" fontId="29" fillId="14" borderId="52" xfId="5" applyNumberFormat="1" applyFont="1" applyFill="1" applyBorder="1"/>
    <xf numFmtId="49" fontId="24" fillId="17" borderId="121" xfId="5" applyNumberFormat="1" applyFill="1" applyBorder="1" applyAlignment="1">
      <alignment vertical="center"/>
    </xf>
    <xf numFmtId="0" fontId="41" fillId="14" borderId="0" xfId="5" applyFont="1" applyFill="1" applyBorder="1"/>
    <xf numFmtId="49" fontId="39" fillId="14" borderId="116" xfId="5" applyNumberFormat="1" applyFont="1" applyFill="1" applyBorder="1" applyAlignment="1">
      <alignment horizontal="right"/>
    </xf>
    <xf numFmtId="0" fontId="39" fillId="14" borderId="52" xfId="5" applyNumberFormat="1" applyFont="1" applyFill="1" applyBorder="1" applyAlignment="1">
      <alignment horizontal="center"/>
    </xf>
    <xf numFmtId="49" fontId="24" fillId="14" borderId="139" xfId="5" applyNumberFormat="1" applyFill="1" applyBorder="1"/>
    <xf numFmtId="0" fontId="24" fillId="14" borderId="139" xfId="5" applyFill="1" applyBorder="1"/>
    <xf numFmtId="0" fontId="24" fillId="14" borderId="130" xfId="5" applyNumberFormat="1" applyFill="1" applyBorder="1"/>
    <xf numFmtId="49" fontId="35" fillId="15" borderId="0" xfId="5" applyNumberFormat="1" applyFont="1" applyFill="1" applyBorder="1"/>
    <xf numFmtId="49" fontId="24" fillId="14" borderId="107" xfId="5" applyNumberFormat="1" applyFill="1" applyBorder="1"/>
    <xf numFmtId="49" fontId="35" fillId="15" borderId="138" xfId="5" applyNumberFormat="1" applyFont="1" applyFill="1" applyBorder="1"/>
    <xf numFmtId="0" fontId="35" fillId="15" borderId="138" xfId="5" applyFont="1" applyFill="1" applyBorder="1"/>
    <xf numFmtId="49" fontId="35" fillId="19" borderId="121" xfId="5" applyNumberFormat="1" applyFont="1" applyFill="1" applyBorder="1"/>
    <xf numFmtId="49" fontId="35" fillId="15" borderId="122" xfId="5" applyNumberFormat="1" applyFont="1" applyFill="1" applyBorder="1"/>
    <xf numFmtId="49" fontId="35" fillId="20" borderId="121" xfId="5" applyNumberFormat="1" applyFont="1" applyFill="1" applyBorder="1"/>
    <xf numFmtId="49" fontId="35" fillId="16" borderId="121" xfId="5" applyNumberFormat="1" applyFont="1" applyFill="1" applyBorder="1"/>
    <xf numFmtId="49" fontId="35" fillId="21" borderId="121" xfId="5" applyNumberFormat="1" applyFont="1" applyFill="1" applyBorder="1"/>
    <xf numFmtId="49" fontId="35" fillId="22" borderId="121" xfId="5" applyNumberFormat="1" applyFont="1" applyFill="1" applyBorder="1"/>
    <xf numFmtId="49" fontId="35" fillId="18" borderId="121" xfId="5" applyNumberFormat="1" applyFont="1" applyFill="1" applyBorder="1"/>
    <xf numFmtId="49" fontId="35" fillId="23" borderId="121" xfId="5" applyNumberFormat="1" applyFont="1" applyFill="1" applyBorder="1"/>
    <xf numFmtId="49" fontId="35" fillId="24" borderId="121" xfId="5" applyNumberFormat="1" applyFont="1" applyFill="1" applyBorder="1"/>
    <xf numFmtId="49" fontId="24" fillId="14" borderId="128" xfId="5" applyNumberFormat="1" applyFill="1" applyBorder="1"/>
    <xf numFmtId="0" fontId="36" fillId="14" borderId="122" xfId="5" applyFont="1" applyFill="1" applyBorder="1"/>
    <xf numFmtId="49" fontId="24" fillId="14" borderId="150" xfId="5" applyNumberFormat="1" applyFill="1" applyBorder="1"/>
    <xf numFmtId="49" fontId="24" fillId="14" borderId="151" xfId="5" applyNumberFormat="1" applyFill="1" applyBorder="1"/>
    <xf numFmtId="0" fontId="24" fillId="14" borderId="152" xfId="5" applyFill="1" applyBorder="1"/>
    <xf numFmtId="0" fontId="24" fillId="14" borderId="144" xfId="5" applyFill="1" applyBorder="1"/>
    <xf numFmtId="49" fontId="24" fillId="10" borderId="121" xfId="5" applyNumberFormat="1" applyFill="1" applyBorder="1" applyAlignment="1">
      <alignment vertical="center"/>
    </xf>
    <xf numFmtId="0" fontId="24" fillId="10" borderId="121" xfId="5" applyNumberFormat="1" applyFill="1" applyBorder="1" applyAlignment="1">
      <alignment vertical="center"/>
    </xf>
    <xf numFmtId="49" fontId="24" fillId="10" borderId="139" xfId="5" applyNumberFormat="1" applyFill="1" applyBorder="1" applyAlignment="1">
      <alignment vertical="center"/>
    </xf>
    <xf numFmtId="16" fontId="8" fillId="2" borderId="153" xfId="0" applyNumberFormat="1" applyFont="1" applyFill="1" applyBorder="1" applyAlignment="1">
      <alignment horizontal="center"/>
    </xf>
    <xf numFmtId="20" fontId="8" fillId="2" borderId="154" xfId="0" applyNumberFormat="1" applyFont="1" applyFill="1" applyBorder="1" applyAlignment="1">
      <alignment horizontal="center"/>
    </xf>
    <xf numFmtId="0" fontId="8" fillId="2" borderId="154" xfId="0" applyFont="1" applyFill="1" applyBorder="1" applyAlignment="1">
      <alignment horizontal="center"/>
    </xf>
    <xf numFmtId="49" fontId="8" fillId="10" borderId="154" xfId="0" applyNumberFormat="1" applyFont="1" applyFill="1" applyBorder="1" applyAlignment="1" applyProtection="1">
      <alignment horizontal="center"/>
      <protection locked="0"/>
    </xf>
    <xf numFmtId="0" fontId="8" fillId="10" borderId="154" xfId="0" applyFont="1" applyFill="1" applyBorder="1" applyAlignment="1" applyProtection="1">
      <alignment horizontal="center"/>
      <protection locked="0"/>
    </xf>
    <xf numFmtId="16" fontId="8" fillId="2" borderId="154" xfId="0" applyNumberFormat="1" applyFont="1" applyFill="1" applyBorder="1" applyAlignment="1">
      <alignment horizontal="center"/>
    </xf>
    <xf numFmtId="16" fontId="8" fillId="3" borderId="154" xfId="0" applyNumberFormat="1" applyFont="1" applyFill="1" applyBorder="1" applyAlignment="1">
      <alignment horizontal="center"/>
    </xf>
    <xf numFmtId="0" fontId="7" fillId="10" borderId="154" xfId="0" applyFont="1" applyFill="1" applyBorder="1" applyAlignment="1" applyProtection="1">
      <alignment horizontal="left"/>
      <protection locked="0"/>
    </xf>
    <xf numFmtId="0" fontId="8" fillId="3" borderId="155" xfId="0" applyFont="1" applyFill="1" applyBorder="1"/>
    <xf numFmtId="20" fontId="8" fillId="3" borderId="154" xfId="0" applyNumberFormat="1" applyFont="1" applyFill="1" applyBorder="1" applyAlignment="1">
      <alignment horizontal="center"/>
    </xf>
    <xf numFmtId="0" fontId="4" fillId="2" borderId="156" xfId="0" applyFont="1" applyFill="1" applyBorder="1"/>
    <xf numFmtId="0" fontId="4" fillId="2" borderId="157" xfId="0" applyFont="1" applyFill="1" applyBorder="1"/>
    <xf numFmtId="0" fontId="4" fillId="2" borderId="154" xfId="0" applyFont="1" applyFill="1" applyBorder="1"/>
    <xf numFmtId="0" fontId="7" fillId="2" borderId="154" xfId="0" applyFont="1" applyFill="1" applyBorder="1"/>
    <xf numFmtId="0" fontId="8" fillId="2" borderId="154" xfId="0" applyFont="1" applyFill="1" applyBorder="1"/>
    <xf numFmtId="0" fontId="2" fillId="10" borderId="154" xfId="0" applyFont="1" applyFill="1" applyBorder="1" applyAlignment="1" applyProtection="1">
      <alignment horizontal="left"/>
      <protection locked="0"/>
    </xf>
    <xf numFmtId="0" fontId="2" fillId="10" borderId="156" xfId="0" applyFont="1" applyFill="1" applyBorder="1" applyAlignment="1" applyProtection="1">
      <alignment horizontal="left"/>
      <protection locked="0"/>
    </xf>
    <xf numFmtId="0" fontId="7" fillId="2" borderId="154" xfId="0" applyFont="1" applyFill="1" applyBorder="1" applyAlignment="1">
      <alignment horizontal="center"/>
    </xf>
    <xf numFmtId="0" fontId="8" fillId="6" borderId="154" xfId="0" applyFont="1" applyFill="1" applyBorder="1"/>
    <xf numFmtId="0" fontId="8" fillId="7" borderId="154" xfId="0" applyFont="1" applyFill="1" applyBorder="1"/>
    <xf numFmtId="0" fontId="8" fillId="8" borderId="154" xfId="0" applyFont="1" applyFill="1" applyBorder="1"/>
    <xf numFmtId="0" fontId="8" fillId="5" borderId="154" xfId="0" applyFont="1" applyFill="1" applyBorder="1"/>
    <xf numFmtId="0" fontId="8" fillId="9" borderId="154" xfId="0" applyFont="1" applyFill="1" applyBorder="1"/>
    <xf numFmtId="0" fontId="8" fillId="10" borderId="154" xfId="0" applyFont="1" applyFill="1" applyBorder="1"/>
    <xf numFmtId="0" fontId="2" fillId="0" borderId="160" xfId="1" applyFont="1" applyBorder="1"/>
    <xf numFmtId="49" fontId="2" fillId="10" borderId="161" xfId="1" applyNumberFormat="1" applyFont="1" applyFill="1" applyBorder="1" applyAlignment="1" applyProtection="1">
      <alignment horizontal="center" vertical="center"/>
      <protection locked="0"/>
    </xf>
    <xf numFmtId="0" fontId="2" fillId="2" borderId="162" xfId="1" applyFont="1" applyFill="1" applyBorder="1"/>
    <xf numFmtId="0" fontId="2" fillId="0" borderId="156" xfId="1" applyFont="1" applyBorder="1"/>
    <xf numFmtId="49" fontId="2" fillId="10" borderId="163" xfId="1" applyNumberFormat="1" applyFont="1" applyFill="1" applyBorder="1" applyAlignment="1" applyProtection="1">
      <alignment horizontal="center" vertical="center"/>
      <protection locked="0"/>
    </xf>
    <xf numFmtId="0" fontId="2" fillId="2" borderId="164" xfId="1" applyFont="1" applyFill="1" applyBorder="1"/>
    <xf numFmtId="49" fontId="2" fillId="10" borderId="165" xfId="1" applyNumberFormat="1" applyFont="1" applyFill="1" applyBorder="1" applyAlignment="1" applyProtection="1">
      <alignment horizontal="center" vertical="center"/>
      <protection locked="0"/>
    </xf>
    <xf numFmtId="0" fontId="2" fillId="0" borderId="166" xfId="1" applyFont="1" applyBorder="1"/>
    <xf numFmtId="49" fontId="2" fillId="10" borderId="154" xfId="1" applyNumberFormat="1" applyFont="1" applyFill="1" applyBorder="1" applyAlignment="1" applyProtection="1">
      <alignment horizontal="center" vertical="center"/>
      <protection locked="0"/>
    </xf>
    <xf numFmtId="0" fontId="2" fillId="0" borderId="167" xfId="1" applyFont="1" applyBorder="1"/>
    <xf numFmtId="0" fontId="2" fillId="0" borderId="154" xfId="1" applyFont="1" applyBorder="1"/>
    <xf numFmtId="0" fontId="2" fillId="2" borderId="154" xfId="1" applyFont="1" applyFill="1" applyBorder="1"/>
    <xf numFmtId="0" fontId="2" fillId="2" borderId="154" xfId="1" applyFont="1" applyFill="1" applyBorder="1" applyAlignment="1">
      <alignment horizontal="right"/>
    </xf>
    <xf numFmtId="49" fontId="2" fillId="13" borderId="154" xfId="1" applyNumberFormat="1" applyFont="1" applyFill="1" applyBorder="1" applyAlignment="1" applyProtection="1">
      <alignment horizontal="center" vertical="center"/>
      <protection locked="0"/>
    </xf>
    <xf numFmtId="0" fontId="8" fillId="11" borderId="154" xfId="0" applyFont="1" applyFill="1" applyBorder="1"/>
    <xf numFmtId="0" fontId="8" fillId="12" borderId="154" xfId="0" applyFont="1" applyFill="1" applyBorder="1"/>
    <xf numFmtId="0" fontId="7" fillId="10" borderId="169" xfId="0" applyFont="1" applyFill="1" applyBorder="1" applyAlignment="1" applyProtection="1">
      <alignment horizontal="left"/>
      <protection locked="0"/>
    </xf>
    <xf numFmtId="0" fontId="8" fillId="3" borderId="170" xfId="0" applyFont="1" applyFill="1" applyBorder="1"/>
    <xf numFmtId="16" fontId="8" fillId="2" borderId="171" xfId="0" applyNumberFormat="1" applyFont="1" applyFill="1" applyBorder="1" applyAlignment="1">
      <alignment horizontal="center"/>
    </xf>
    <xf numFmtId="20" fontId="8" fillId="2" borderId="172" xfId="0" applyNumberFormat="1" applyFont="1" applyFill="1" applyBorder="1" applyAlignment="1">
      <alignment horizontal="center"/>
    </xf>
    <xf numFmtId="0" fontId="8" fillId="2" borderId="172" xfId="0" applyFont="1" applyFill="1" applyBorder="1" applyAlignment="1">
      <alignment horizontal="center"/>
    </xf>
    <xf numFmtId="49" fontId="8" fillId="10" borderId="172" xfId="0" applyNumberFormat="1" applyFont="1" applyFill="1" applyBorder="1" applyAlignment="1" applyProtection="1">
      <alignment horizontal="center"/>
      <protection locked="0"/>
    </xf>
    <xf numFmtId="0" fontId="8" fillId="10" borderId="172" xfId="0" applyFont="1" applyFill="1" applyBorder="1" applyAlignment="1" applyProtection="1">
      <alignment horizontal="center"/>
      <protection locked="0"/>
    </xf>
    <xf numFmtId="16" fontId="8" fillId="2" borderId="172" xfId="0" applyNumberFormat="1" applyFont="1" applyFill="1" applyBorder="1" applyAlignment="1">
      <alignment horizontal="center"/>
    </xf>
    <xf numFmtId="16" fontId="8" fillId="3" borderId="172" xfId="0" applyNumberFormat="1" applyFont="1" applyFill="1" applyBorder="1" applyAlignment="1">
      <alignment horizontal="center"/>
    </xf>
    <xf numFmtId="20" fontId="8" fillId="3" borderId="172" xfId="0" applyNumberFormat="1" applyFont="1" applyFill="1" applyBorder="1" applyAlignment="1">
      <alignment horizontal="center"/>
    </xf>
    <xf numFmtId="0" fontId="7" fillId="10" borderId="172" xfId="0" applyFont="1" applyFill="1" applyBorder="1" applyAlignment="1" applyProtection="1">
      <alignment horizontal="left"/>
      <protection locked="0"/>
    </xf>
    <xf numFmtId="0" fontId="2" fillId="10" borderId="172" xfId="0" applyFont="1" applyFill="1" applyBorder="1" applyAlignment="1" applyProtection="1">
      <alignment horizontal="left"/>
      <protection locked="0"/>
    </xf>
    <xf numFmtId="0" fontId="2" fillId="10" borderId="169" xfId="0" applyFont="1" applyFill="1" applyBorder="1" applyAlignment="1" applyProtection="1">
      <alignment horizontal="left"/>
      <protection locked="0"/>
    </xf>
    <xf numFmtId="0" fontId="4" fillId="2" borderId="169" xfId="0" applyFont="1" applyFill="1" applyBorder="1"/>
    <xf numFmtId="0" fontId="4" fillId="2" borderId="173" xfId="0" applyFont="1" applyFill="1" applyBorder="1"/>
    <xf numFmtId="0" fontId="2" fillId="0" borderId="176" xfId="1" applyFont="1" applyBorder="1"/>
    <xf numFmtId="49" fontId="2" fillId="10" borderId="177" xfId="1" applyNumberFormat="1" applyFont="1" applyFill="1" applyBorder="1" applyAlignment="1" applyProtection="1">
      <alignment horizontal="center" vertical="center"/>
      <protection locked="0"/>
    </xf>
    <xf numFmtId="0" fontId="2" fillId="2" borderId="178" xfId="1" applyFont="1" applyFill="1" applyBorder="1"/>
    <xf numFmtId="0" fontId="2" fillId="0" borderId="169" xfId="1" applyFont="1" applyBorder="1"/>
    <xf numFmtId="0" fontId="4" fillId="2" borderId="179" xfId="0" applyFont="1" applyFill="1" applyBorder="1"/>
    <xf numFmtId="0" fontId="2" fillId="10" borderId="180" xfId="0" applyFont="1" applyFill="1" applyBorder="1" applyAlignment="1" applyProtection="1">
      <alignment horizontal="left"/>
      <protection locked="0"/>
    </xf>
    <xf numFmtId="0" fontId="2" fillId="0" borderId="183" xfId="1" applyFont="1" applyBorder="1"/>
    <xf numFmtId="49" fontId="2" fillId="10" borderId="184" xfId="1" applyNumberFormat="1" applyFont="1" applyFill="1" applyBorder="1" applyAlignment="1" applyProtection="1">
      <alignment horizontal="center" vertical="center"/>
      <protection locked="0"/>
    </xf>
    <xf numFmtId="0" fontId="2" fillId="2" borderId="185" xfId="1" applyFont="1" applyFill="1" applyBorder="1"/>
    <xf numFmtId="0" fontId="2" fillId="0" borderId="180" xfId="1" applyFont="1" applyBorder="1"/>
    <xf numFmtId="0" fontId="7" fillId="10" borderId="180" xfId="0" applyFont="1" applyFill="1" applyBorder="1" applyAlignment="1" applyProtection="1">
      <alignment horizontal="left"/>
      <protection locked="0"/>
    </xf>
    <xf numFmtId="0" fontId="4" fillId="2" borderId="180" xfId="0" applyFont="1" applyFill="1" applyBorder="1"/>
    <xf numFmtId="0" fontId="4" fillId="2" borderId="186" xfId="0" applyFont="1" applyFill="1" applyBorder="1"/>
    <xf numFmtId="0" fontId="2" fillId="10" borderId="187" xfId="0" applyFont="1" applyFill="1" applyBorder="1" applyAlignment="1" applyProtection="1">
      <alignment horizontal="left"/>
      <protection locked="0"/>
    </xf>
    <xf numFmtId="0" fontId="2" fillId="0" borderId="190" xfId="1" applyFont="1" applyBorder="1"/>
    <xf numFmtId="49" fontId="2" fillId="10" borderId="191" xfId="1" applyNumberFormat="1" applyFont="1" applyFill="1" applyBorder="1" applyAlignment="1" applyProtection="1">
      <alignment horizontal="center" vertical="center"/>
      <protection locked="0"/>
    </xf>
    <xf numFmtId="0" fontId="2" fillId="2" borderId="192" xfId="1" applyFont="1" applyFill="1" applyBorder="1"/>
    <xf numFmtId="0" fontId="2" fillId="0" borderId="187" xfId="1" applyFont="1" applyBorder="1"/>
    <xf numFmtId="0" fontId="24" fillId="16" borderId="193" xfId="5" applyFill="1" applyBorder="1"/>
    <xf numFmtId="0" fontId="24" fillId="16" borderId="194" xfId="5" applyFill="1" applyBorder="1"/>
    <xf numFmtId="0" fontId="24" fillId="25" borderId="194" xfId="5" applyFill="1" applyBorder="1"/>
    <xf numFmtId="0" fontId="24" fillId="25" borderId="195" xfId="5" applyFill="1" applyBorder="1"/>
    <xf numFmtId="0" fontId="24" fillId="16" borderId="196" xfId="5" applyFill="1" applyBorder="1"/>
    <xf numFmtId="0" fontId="24" fillId="16" borderId="0" xfId="5" applyFill="1" applyBorder="1"/>
    <xf numFmtId="0" fontId="25" fillId="26" borderId="0" xfId="5" applyFont="1" applyFill="1" applyBorder="1"/>
    <xf numFmtId="0" fontId="24" fillId="25" borderId="0" xfId="5" applyFill="1" applyBorder="1"/>
    <xf numFmtId="0" fontId="24" fillId="25" borderId="197" xfId="5" applyFill="1" applyBorder="1"/>
    <xf numFmtId="0" fontId="26" fillId="16" borderId="0" xfId="5" applyFont="1" applyFill="1" applyBorder="1" applyAlignment="1">
      <alignment horizontal="center"/>
    </xf>
    <xf numFmtId="49" fontId="27" fillId="16" borderId="0" xfId="5" applyNumberFormat="1" applyFont="1" applyFill="1" applyBorder="1" applyAlignment="1">
      <alignment horizontal="left" vertical="center"/>
    </xf>
    <xf numFmtId="0" fontId="28" fillId="16" borderId="0" xfId="5" applyFont="1" applyFill="1" applyBorder="1"/>
    <xf numFmtId="0" fontId="27" fillId="16" borderId="0" xfId="5" applyFont="1" applyFill="1" applyBorder="1" applyAlignment="1">
      <alignment horizontal="left" vertical="center"/>
    </xf>
    <xf numFmtId="0" fontId="27" fillId="16" borderId="0" xfId="5" applyFont="1" applyFill="1" applyBorder="1" applyAlignment="1">
      <alignment horizontal="center" vertical="center"/>
    </xf>
    <xf numFmtId="0" fontId="29" fillId="16" borderId="0" xfId="5" applyFont="1" applyFill="1" applyBorder="1" applyAlignment="1">
      <alignment horizontal="center" vertical="center"/>
    </xf>
    <xf numFmtId="0" fontId="29" fillId="16" borderId="0" xfId="5" applyFont="1" applyFill="1" applyBorder="1" applyAlignment="1">
      <alignment horizontal="right" vertical="center"/>
    </xf>
    <xf numFmtId="49" fontId="25" fillId="18" borderId="108" xfId="5" applyNumberFormat="1" applyFont="1" applyFill="1" applyBorder="1"/>
    <xf numFmtId="0" fontId="25" fillId="18" borderId="108" xfId="5" applyFont="1" applyFill="1" applyBorder="1"/>
    <xf numFmtId="0" fontId="24" fillId="16" borderId="109" xfId="5" applyFill="1" applyBorder="1"/>
    <xf numFmtId="0" fontId="26" fillId="16" borderId="108" xfId="5" applyFont="1" applyFill="1" applyBorder="1" applyAlignment="1">
      <alignment horizontal="center"/>
    </xf>
    <xf numFmtId="0" fontId="24" fillId="16" borderId="108" xfId="5" applyFill="1" applyBorder="1"/>
    <xf numFmtId="0" fontId="24" fillId="16" borderId="198" xfId="5" applyFill="1" applyBorder="1"/>
    <xf numFmtId="0" fontId="24" fillId="16" borderId="113" xfId="5" applyFill="1" applyBorder="1"/>
    <xf numFmtId="49" fontId="26" fillId="16" borderId="111" xfId="5" applyNumberFormat="1" applyFont="1" applyFill="1" applyBorder="1"/>
    <xf numFmtId="0" fontId="24" fillId="16" borderId="112" xfId="5" applyFill="1" applyBorder="1"/>
    <xf numFmtId="0" fontId="24" fillId="16" borderId="111" xfId="5" applyFill="1" applyBorder="1"/>
    <xf numFmtId="0" fontId="35" fillId="16" borderId="0" xfId="5" applyFont="1" applyFill="1" applyBorder="1" applyAlignment="1">
      <alignment horizontal="center"/>
    </xf>
    <xf numFmtId="0" fontId="26" fillId="16" borderId="0" xfId="5" applyFont="1" applyFill="1" applyBorder="1"/>
    <xf numFmtId="0" fontId="24" fillId="16" borderId="116" xfId="5" applyFill="1" applyBorder="1"/>
    <xf numFmtId="49" fontId="26" fillId="16" borderId="0" xfId="5" applyNumberFormat="1" applyFont="1" applyFill="1" applyBorder="1"/>
    <xf numFmtId="49" fontId="26" fillId="16" borderId="117" xfId="5" applyNumberFormat="1" applyFont="1" applyFill="1" applyBorder="1"/>
    <xf numFmtId="0" fontId="26" fillId="16" borderId="118" xfId="5" applyFont="1" applyFill="1" applyBorder="1"/>
    <xf numFmtId="0" fontId="35" fillId="16" borderId="118" xfId="5" applyFont="1" applyFill="1" applyBorder="1" applyAlignment="1">
      <alignment horizontal="left"/>
    </xf>
    <xf numFmtId="49" fontId="35" fillId="16" borderId="118" xfId="5" applyNumberFormat="1" applyFont="1" applyFill="1" applyBorder="1" applyAlignment="1">
      <alignment horizontal="center"/>
    </xf>
    <xf numFmtId="0" fontId="24" fillId="16" borderId="118" xfId="5" applyFill="1" applyBorder="1"/>
    <xf numFmtId="49" fontId="24" fillId="16" borderId="118" xfId="5" applyNumberFormat="1" applyFill="1" applyBorder="1"/>
    <xf numFmtId="49" fontId="36" fillId="16" borderId="118" xfId="5" applyNumberFormat="1" applyFont="1" applyFill="1" applyBorder="1" applyAlignment="1">
      <alignment horizontal="left"/>
    </xf>
    <xf numFmtId="49" fontId="24" fillId="16" borderId="119" xfId="5" applyNumberFormat="1" applyFill="1" applyBorder="1"/>
    <xf numFmtId="16" fontId="35" fillId="16" borderId="199" xfId="5" applyNumberFormat="1" applyFont="1" applyFill="1" applyBorder="1" applyAlignment="1">
      <alignment horizontal="center"/>
    </xf>
    <xf numFmtId="20" fontId="35" fillId="16" borderId="165" xfId="5" applyNumberFormat="1" applyFont="1" applyFill="1" applyBorder="1" applyAlignment="1">
      <alignment horizontal="center"/>
    </xf>
    <xf numFmtId="49" fontId="35" fillId="16" borderId="165" xfId="5" applyNumberFormat="1" applyFont="1" applyFill="1" applyBorder="1" applyAlignment="1">
      <alignment horizontal="center"/>
    </xf>
    <xf numFmtId="49" fontId="35" fillId="20" borderId="165" xfId="5" applyNumberFormat="1" applyFont="1" applyFill="1" applyBorder="1" applyAlignment="1">
      <alignment horizontal="center"/>
    </xf>
    <xf numFmtId="0" fontId="35" fillId="20" borderId="165" xfId="5" applyNumberFormat="1" applyFont="1" applyFill="1" applyBorder="1" applyAlignment="1">
      <alignment horizontal="center"/>
    </xf>
    <xf numFmtId="0" fontId="35" fillId="16" borderId="165" xfId="5" applyFont="1" applyFill="1" applyBorder="1" applyAlignment="1">
      <alignment horizontal="center"/>
    </xf>
    <xf numFmtId="0" fontId="35" fillId="16" borderId="122" xfId="5" applyFont="1" applyFill="1" applyBorder="1" applyAlignment="1">
      <alignment horizontal="center"/>
    </xf>
    <xf numFmtId="0" fontId="35" fillId="16" borderId="123" xfId="5" applyFont="1" applyFill="1" applyBorder="1" applyAlignment="1">
      <alignment horizontal="center"/>
    </xf>
    <xf numFmtId="16" fontId="35" fillId="16" borderId="165" xfId="5" applyNumberFormat="1" applyFont="1" applyFill="1" applyBorder="1" applyAlignment="1">
      <alignment horizontal="center"/>
    </xf>
    <xf numFmtId="0" fontId="37" fillId="16" borderId="122" xfId="5" applyFont="1" applyFill="1" applyBorder="1" applyAlignment="1">
      <alignment horizontal="right"/>
    </xf>
    <xf numFmtId="0" fontId="38" fillId="16" borderId="123" xfId="5" applyFont="1" applyFill="1" applyBorder="1" applyAlignment="1">
      <alignment horizontal="right"/>
    </xf>
    <xf numFmtId="0" fontId="24" fillId="16" borderId="124" xfId="5" applyFill="1" applyBorder="1"/>
    <xf numFmtId="0" fontId="38" fillId="16" borderId="125" xfId="5" applyNumberFormat="1" applyFont="1" applyFill="1" applyBorder="1" applyAlignment="1">
      <alignment horizontal="right"/>
    </xf>
    <xf numFmtId="49" fontId="26" fillId="20" borderId="165" xfId="5" applyNumberFormat="1" applyFont="1" applyFill="1" applyBorder="1" applyAlignment="1">
      <alignment horizontal="center"/>
    </xf>
    <xf numFmtId="0" fontId="24" fillId="16" borderId="200" xfId="5" applyFill="1" applyBorder="1"/>
    <xf numFmtId="16" fontId="35" fillId="16" borderId="201" xfId="5" applyNumberFormat="1" applyFont="1" applyFill="1" applyBorder="1" applyAlignment="1">
      <alignment horizontal="center"/>
    </xf>
    <xf numFmtId="20" fontId="35" fillId="16" borderId="202" xfId="5" applyNumberFormat="1" applyFont="1" applyFill="1" applyBorder="1" applyAlignment="1">
      <alignment horizontal="center"/>
    </xf>
    <xf numFmtId="0" fontId="35" fillId="16" borderId="202" xfId="5" applyFont="1" applyFill="1" applyBorder="1" applyAlignment="1">
      <alignment horizontal="center"/>
    </xf>
    <xf numFmtId="49" fontId="35" fillId="16" borderId="202" xfId="5" applyNumberFormat="1" applyFont="1" applyFill="1" applyBorder="1" applyAlignment="1">
      <alignment horizontal="center"/>
    </xf>
    <xf numFmtId="16" fontId="35" fillId="16" borderId="202" xfId="5" applyNumberFormat="1" applyFont="1" applyFill="1" applyBorder="1" applyAlignment="1">
      <alignment horizontal="center"/>
    </xf>
    <xf numFmtId="0" fontId="37" fillId="16" borderId="0" xfId="5" applyFont="1" applyFill="1" applyBorder="1" applyAlignment="1">
      <alignment horizontal="right"/>
    </xf>
    <xf numFmtId="0" fontId="38" fillId="16" borderId="0" xfId="5" applyFont="1" applyFill="1" applyBorder="1" applyAlignment="1">
      <alignment horizontal="right"/>
    </xf>
    <xf numFmtId="16" fontId="35" fillId="16" borderId="113" xfId="5" applyNumberFormat="1" applyFont="1" applyFill="1" applyBorder="1" applyAlignment="1">
      <alignment horizontal="center"/>
    </xf>
    <xf numFmtId="20" fontId="35" fillId="16" borderId="0" xfId="5" applyNumberFormat="1" applyFont="1" applyFill="1" applyBorder="1" applyAlignment="1">
      <alignment horizontal="center"/>
    </xf>
    <xf numFmtId="49" fontId="35" fillId="16" borderId="0" xfId="5" applyNumberFormat="1" applyFont="1" applyFill="1" applyBorder="1" applyAlignment="1">
      <alignment horizontal="center"/>
    </xf>
    <xf numFmtId="16" fontId="35" fillId="16" borderId="0" xfId="5" applyNumberFormat="1" applyFont="1" applyFill="1" applyBorder="1" applyAlignment="1">
      <alignment horizontal="center"/>
    </xf>
    <xf numFmtId="0" fontId="37" fillId="16" borderId="123" xfId="5" applyFont="1" applyFill="1" applyBorder="1" applyAlignment="1">
      <alignment horizontal="right"/>
    </xf>
    <xf numFmtId="0" fontId="24" fillId="16" borderId="201" xfId="5" applyFill="1" applyBorder="1"/>
    <xf numFmtId="0" fontId="24" fillId="16" borderId="202" xfId="5" applyFill="1" applyBorder="1"/>
    <xf numFmtId="0" fontId="38" fillId="16" borderId="113" xfId="5" applyFont="1" applyFill="1" applyBorder="1" applyAlignment="1">
      <alignment horizontal="right"/>
    </xf>
    <xf numFmtId="0" fontId="26" fillId="16" borderId="202" xfId="5" applyFont="1" applyFill="1" applyBorder="1"/>
    <xf numFmtId="0" fontId="24" fillId="16" borderId="203" xfId="5" applyFill="1" applyBorder="1"/>
    <xf numFmtId="0" fontId="37" fillId="16" borderId="113" xfId="5" applyFont="1" applyFill="1" applyBorder="1" applyAlignment="1">
      <alignment horizontal="right"/>
    </xf>
    <xf numFmtId="49" fontId="39" fillId="20" borderId="165" xfId="5" applyNumberFormat="1" applyFont="1" applyFill="1" applyBorder="1" applyAlignment="1">
      <alignment horizontal="center"/>
    </xf>
    <xf numFmtId="0" fontId="26" fillId="16" borderId="123" xfId="5" applyFont="1" applyFill="1" applyBorder="1"/>
    <xf numFmtId="0" fontId="24" fillId="16" borderId="122" xfId="5" applyFill="1" applyBorder="1"/>
    <xf numFmtId="0" fontId="38" fillId="16" borderId="123" xfId="5" applyFont="1" applyFill="1" applyBorder="1"/>
    <xf numFmtId="0" fontId="37" fillId="16" borderId="122" xfId="5" applyFont="1" applyFill="1" applyBorder="1"/>
    <xf numFmtId="0" fontId="26" fillId="16" borderId="113" xfId="5" applyFont="1" applyFill="1" applyBorder="1"/>
    <xf numFmtId="0" fontId="24" fillId="16" borderId="123" xfId="5" applyFill="1" applyBorder="1"/>
    <xf numFmtId="0" fontId="24" fillId="16" borderId="0" xfId="5" applyNumberFormat="1" applyFill="1" applyBorder="1"/>
    <xf numFmtId="0" fontId="40" fillId="16" borderId="202" xfId="5" applyFont="1" applyFill="1" applyBorder="1" applyAlignment="1">
      <alignment horizontal="left"/>
    </xf>
    <xf numFmtId="0" fontId="35" fillId="16" borderId="108" xfId="5" applyFont="1" applyFill="1" applyBorder="1" applyAlignment="1">
      <alignment horizontal="left"/>
    </xf>
    <xf numFmtId="0" fontId="35" fillId="16" borderId="108" xfId="5" applyFont="1" applyFill="1" applyBorder="1" applyAlignment="1">
      <alignment horizontal="center"/>
    </xf>
    <xf numFmtId="0" fontId="26" fillId="16" borderId="108" xfId="5" applyFont="1" applyFill="1" applyBorder="1"/>
    <xf numFmtId="0" fontId="24" fillId="16" borderId="115" xfId="5" applyFill="1" applyBorder="1"/>
    <xf numFmtId="16" fontId="35" fillId="16" borderId="109" xfId="5" applyNumberFormat="1" applyFont="1" applyFill="1" applyBorder="1" applyAlignment="1">
      <alignment horizontal="center"/>
    </xf>
    <xf numFmtId="20" fontId="35" fillId="16" borderId="109" xfId="5" applyNumberFormat="1" applyFont="1" applyFill="1" applyBorder="1" applyAlignment="1">
      <alignment horizontal="center"/>
    </xf>
    <xf numFmtId="0" fontId="35" fillId="16" borderId="109" xfId="5" applyFont="1" applyFill="1" applyBorder="1" applyAlignment="1">
      <alignment horizontal="center"/>
    </xf>
    <xf numFmtId="49" fontId="35" fillId="16" borderId="109" xfId="5" applyNumberFormat="1" applyFont="1" applyFill="1" applyBorder="1" applyAlignment="1">
      <alignment horizontal="center"/>
    </xf>
    <xf numFmtId="0" fontId="26" fillId="16" borderId="109" xfId="5" applyFont="1" applyFill="1" applyBorder="1"/>
    <xf numFmtId="0" fontId="39" fillId="16" borderId="0" xfId="5" applyFont="1" applyFill="1" applyBorder="1" applyAlignment="1">
      <alignment horizontal="left"/>
    </xf>
    <xf numFmtId="0" fontId="35" fillId="16" borderId="116" xfId="5" applyFont="1" applyFill="1" applyBorder="1" applyAlignment="1">
      <alignment horizontal="center"/>
    </xf>
    <xf numFmtId="16" fontId="35" fillId="16" borderId="108" xfId="5" applyNumberFormat="1" applyFont="1" applyFill="1" applyBorder="1" applyAlignment="1">
      <alignment horizontal="center"/>
    </xf>
    <xf numFmtId="20" fontId="35" fillId="16" borderId="108" xfId="5" applyNumberFormat="1" applyFont="1" applyFill="1" applyBorder="1" applyAlignment="1">
      <alignment horizontal="center"/>
    </xf>
    <xf numFmtId="49" fontId="35" fillId="16" borderId="108" xfId="5" applyNumberFormat="1" applyFont="1" applyFill="1" applyBorder="1" applyAlignment="1">
      <alignment horizontal="center"/>
    </xf>
    <xf numFmtId="49" fontId="24" fillId="16" borderId="109" xfId="5" applyNumberFormat="1" applyFill="1" applyBorder="1"/>
    <xf numFmtId="0" fontId="26" fillId="16" borderId="130" xfId="5" applyFont="1" applyFill="1" applyBorder="1"/>
    <xf numFmtId="0" fontId="24" fillId="16" borderId="131" xfId="5" applyFill="1" applyBorder="1"/>
    <xf numFmtId="0" fontId="39" fillId="16" borderId="130" xfId="5" applyFont="1" applyFill="1" applyBorder="1"/>
    <xf numFmtId="0" fontId="39" fillId="16" borderId="109" xfId="5" applyFont="1" applyFill="1" applyBorder="1"/>
    <xf numFmtId="0" fontId="26" fillId="16" borderId="112" xfId="5" applyFont="1" applyFill="1" applyBorder="1"/>
    <xf numFmtId="0" fontId="24" fillId="16" borderId="130" xfId="5" applyFill="1" applyBorder="1"/>
    <xf numFmtId="0" fontId="40" fillId="16" borderId="0" xfId="5" applyFont="1" applyFill="1" applyBorder="1" applyAlignment="1">
      <alignment horizontal="center"/>
    </xf>
    <xf numFmtId="49" fontId="39" fillId="16" borderId="118" xfId="5" applyNumberFormat="1" applyFont="1" applyFill="1" applyBorder="1" applyAlignment="1">
      <alignment horizontal="left"/>
    </xf>
    <xf numFmtId="49" fontId="24" fillId="16" borderId="0" xfId="5" applyNumberFormat="1" applyFill="1" applyBorder="1"/>
    <xf numFmtId="49" fontId="36" fillId="16" borderId="160" xfId="5" applyNumberFormat="1" applyFont="1" applyFill="1" applyBorder="1"/>
    <xf numFmtId="0" fontId="36" fillId="16" borderId="162" xfId="5" applyFont="1" applyFill="1" applyBorder="1"/>
    <xf numFmtId="49" fontId="36" fillId="16" borderId="165" xfId="5" applyNumberFormat="1" applyFont="1" applyFill="1" applyBorder="1"/>
    <xf numFmtId="0" fontId="39" fillId="16" borderId="116" xfId="5" applyFont="1" applyFill="1" applyBorder="1"/>
    <xf numFmtId="0" fontId="36" fillId="16" borderId="118" xfId="5" applyFont="1" applyFill="1" applyBorder="1" applyAlignment="1">
      <alignment horizontal="center"/>
    </xf>
    <xf numFmtId="0" fontId="26" fillId="16" borderId="116" xfId="5" applyFont="1" applyFill="1" applyBorder="1"/>
    <xf numFmtId="0" fontId="38" fillId="16" borderId="113" xfId="5" applyFont="1" applyFill="1" applyBorder="1"/>
    <xf numFmtId="0" fontId="39" fillId="16" borderId="0" xfId="5" applyFont="1" applyFill="1" applyBorder="1" applyAlignment="1">
      <alignment horizontal="right"/>
    </xf>
    <xf numFmtId="0" fontId="39" fillId="16" borderId="123" xfId="5" applyNumberFormat="1" applyFont="1" applyFill="1" applyBorder="1" applyAlignment="1">
      <alignment horizontal="right"/>
    </xf>
    <xf numFmtId="0" fontId="40" fillId="16" borderId="122" xfId="5" applyFont="1" applyFill="1" applyBorder="1"/>
    <xf numFmtId="0" fontId="40" fillId="16" borderId="0" xfId="5" applyFont="1" applyFill="1" applyBorder="1"/>
    <xf numFmtId="0" fontId="26" fillId="16" borderId="165" xfId="5" applyFont="1" applyFill="1" applyBorder="1"/>
    <xf numFmtId="0" fontId="39" fillId="16" borderId="122" xfId="5" applyFont="1" applyFill="1" applyBorder="1"/>
    <xf numFmtId="0" fontId="39" fillId="16" borderId="124" xfId="5" applyFont="1" applyFill="1" applyBorder="1"/>
    <xf numFmtId="0" fontId="26" fillId="16" borderId="122" xfId="5" applyFont="1" applyFill="1" applyBorder="1"/>
    <xf numFmtId="0" fontId="26" fillId="16" borderId="0" xfId="5" applyNumberFormat="1" applyFont="1" applyFill="1" applyBorder="1"/>
    <xf numFmtId="49" fontId="26" fillId="16" borderId="116" xfId="5" applyNumberFormat="1" applyFont="1" applyFill="1" applyBorder="1"/>
    <xf numFmtId="0" fontId="24" fillId="16" borderId="165" xfId="5" applyFill="1" applyBorder="1"/>
    <xf numFmtId="0" fontId="26" fillId="16" borderId="124" xfId="5" applyFont="1" applyFill="1" applyBorder="1"/>
    <xf numFmtId="0" fontId="26" fillId="16" borderId="165" xfId="5" applyFont="1" applyFill="1" applyBorder="1" applyAlignment="1">
      <alignment horizontal="center"/>
    </xf>
    <xf numFmtId="0" fontId="39" fillId="16" borderId="202" xfId="5" applyFont="1" applyFill="1" applyBorder="1"/>
    <xf numFmtId="49" fontId="40" fillId="16" borderId="0" xfId="5" applyNumberFormat="1" applyFont="1" applyFill="1" applyBorder="1"/>
    <xf numFmtId="0" fontId="40" fillId="16" borderId="202" xfId="5" applyFont="1" applyFill="1" applyBorder="1"/>
    <xf numFmtId="0" fontId="24" fillId="16" borderId="114" xfId="5" applyFill="1" applyBorder="1"/>
    <xf numFmtId="0" fontId="26" fillId="16" borderId="115" xfId="5" applyFont="1" applyFill="1" applyBorder="1"/>
    <xf numFmtId="49" fontId="36" fillId="16" borderId="108" xfId="5" applyNumberFormat="1" applyFont="1" applyFill="1" applyBorder="1" applyAlignment="1">
      <alignment horizontal="left"/>
    </xf>
    <xf numFmtId="49" fontId="35" fillId="16" borderId="119" xfId="5" applyNumberFormat="1" applyFont="1" applyFill="1" applyBorder="1" applyAlignment="1">
      <alignment horizontal="center"/>
    </xf>
    <xf numFmtId="0" fontId="39" fillId="16" borderId="108" xfId="5" applyFont="1" applyFill="1" applyBorder="1"/>
    <xf numFmtId="0" fontId="39" fillId="16" borderId="115" xfId="5" applyFont="1" applyFill="1" applyBorder="1"/>
    <xf numFmtId="0" fontId="40" fillId="16" borderId="202" xfId="5" applyFont="1" applyFill="1" applyBorder="1" applyAlignment="1">
      <alignment horizontal="center"/>
    </xf>
    <xf numFmtId="0" fontId="38" fillId="16" borderId="130" xfId="5" applyFont="1" applyFill="1" applyBorder="1"/>
    <xf numFmtId="49" fontId="39" fillId="16" borderId="0" xfId="5" applyNumberFormat="1" applyFont="1" applyFill="1" applyBorder="1" applyAlignment="1">
      <alignment horizontal="left"/>
    </xf>
    <xf numFmtId="0" fontId="40" fillId="16" borderId="108" xfId="5" applyFont="1" applyFill="1" applyBorder="1" applyAlignment="1">
      <alignment horizontal="center"/>
    </xf>
    <xf numFmtId="0" fontId="39" fillId="16" borderId="0" xfId="5" applyFont="1" applyFill="1" applyBorder="1"/>
    <xf numFmtId="0" fontId="26" fillId="16" borderId="114" xfId="5" applyFont="1" applyFill="1" applyBorder="1"/>
    <xf numFmtId="0" fontId="40" fillId="16" borderId="109" xfId="5" applyFont="1" applyFill="1" applyBorder="1" applyAlignment="1">
      <alignment horizontal="center"/>
    </xf>
    <xf numFmtId="0" fontId="24" fillId="16" borderId="205" xfId="5" applyFill="1" applyBorder="1"/>
    <xf numFmtId="49" fontId="24" fillId="16" borderId="205" xfId="5" applyNumberFormat="1" applyFill="1" applyBorder="1"/>
    <xf numFmtId="0" fontId="24" fillId="16" borderId="123" xfId="5" applyNumberFormat="1" applyFill="1" applyBorder="1"/>
    <xf numFmtId="49" fontId="24" fillId="21" borderId="165" xfId="5" applyNumberFormat="1" applyFill="1" applyBorder="1"/>
    <xf numFmtId="49" fontId="24" fillId="16" borderId="123" xfId="5" applyNumberFormat="1" applyFill="1" applyBorder="1"/>
    <xf numFmtId="49" fontId="24" fillId="22" borderId="165" xfId="5" applyNumberFormat="1" applyFill="1" applyBorder="1"/>
    <xf numFmtId="49" fontId="24" fillId="23" borderId="165" xfId="5" applyNumberFormat="1" applyFill="1" applyBorder="1"/>
    <xf numFmtId="49" fontId="24" fillId="26" borderId="165" xfId="5" applyNumberFormat="1" applyFill="1" applyBorder="1"/>
    <xf numFmtId="49" fontId="24" fillId="24" borderId="165" xfId="5" applyNumberFormat="1" applyFill="1" applyBorder="1"/>
    <xf numFmtId="49" fontId="24" fillId="20" borderId="165" xfId="5" applyNumberFormat="1" applyFill="1" applyBorder="1"/>
    <xf numFmtId="49" fontId="24" fillId="20" borderId="161" xfId="5" applyNumberFormat="1" applyFill="1" applyBorder="1"/>
    <xf numFmtId="49" fontId="24" fillId="25" borderId="0" xfId="5" applyNumberFormat="1" applyFill="1" applyBorder="1"/>
    <xf numFmtId="0" fontId="24" fillId="25" borderId="196" xfId="5" applyFill="1" applyBorder="1"/>
    <xf numFmtId="0" fontId="40" fillId="25" borderId="0" xfId="5" applyFont="1" applyFill="1" applyBorder="1" applyAlignment="1">
      <alignment horizontal="center"/>
    </xf>
    <xf numFmtId="0" fontId="39" fillId="25" borderId="0" xfId="5" applyFont="1" applyFill="1" applyBorder="1"/>
    <xf numFmtId="0" fontId="26" fillId="25" borderId="0" xfId="5" applyFont="1" applyFill="1" applyBorder="1" applyAlignment="1">
      <alignment horizontal="center"/>
    </xf>
    <xf numFmtId="0" fontId="24" fillId="16" borderId="206" xfId="5" applyFill="1" applyBorder="1"/>
    <xf numFmtId="0" fontId="24" fillId="25" borderId="207" xfId="5" applyFill="1" applyBorder="1"/>
    <xf numFmtId="0" fontId="24" fillId="16" borderId="207" xfId="5" applyFill="1" applyBorder="1"/>
    <xf numFmtId="0" fontId="39" fillId="25" borderId="207" xfId="5" applyFont="1" applyFill="1" applyBorder="1"/>
    <xf numFmtId="0" fontId="26" fillId="25" borderId="207" xfId="5" applyFont="1" applyFill="1" applyBorder="1" applyAlignment="1">
      <alignment horizontal="center"/>
    </xf>
    <xf numFmtId="0" fontId="40" fillId="25" borderId="207" xfId="5" applyFont="1" applyFill="1" applyBorder="1" applyAlignment="1">
      <alignment horizontal="center"/>
    </xf>
    <xf numFmtId="0" fontId="24" fillId="25" borderId="208" xfId="5" applyFill="1" applyBorder="1"/>
    <xf numFmtId="0" fontId="24" fillId="16" borderId="195" xfId="5" applyFill="1" applyBorder="1"/>
    <xf numFmtId="49" fontId="41" fillId="16" borderId="118" xfId="5" applyNumberFormat="1" applyFont="1" applyFill="1" applyBorder="1"/>
    <xf numFmtId="49" fontId="24" fillId="16" borderId="118" xfId="5" applyNumberFormat="1" applyFill="1" applyBorder="1" applyAlignment="1">
      <alignment vertical="center"/>
    </xf>
    <xf numFmtId="0" fontId="24" fillId="16" borderId="197" xfId="5" applyFill="1" applyBorder="1"/>
    <xf numFmtId="0" fontId="24" fillId="16" borderId="209" xfId="5" applyFill="1" applyBorder="1"/>
    <xf numFmtId="49" fontId="24" fillId="16" borderId="165" xfId="5" applyNumberFormat="1" applyFill="1" applyBorder="1"/>
    <xf numFmtId="49" fontId="24" fillId="20" borderId="165" xfId="5" applyNumberFormat="1" applyFill="1" applyBorder="1" applyAlignment="1">
      <alignment vertical="center"/>
    </xf>
    <xf numFmtId="0" fontId="24" fillId="16" borderId="210" xfId="5" applyFill="1" applyBorder="1"/>
    <xf numFmtId="0" fontId="24" fillId="16" borderId="211" xfId="5" applyFill="1" applyBorder="1"/>
    <xf numFmtId="49" fontId="24" fillId="16" borderId="212" xfId="5" applyNumberFormat="1" applyFill="1" applyBorder="1" applyAlignment="1">
      <alignment vertical="center"/>
    </xf>
    <xf numFmtId="0" fontId="24" fillId="20" borderId="165" xfId="5" applyNumberFormat="1" applyFill="1" applyBorder="1" applyAlignment="1">
      <alignment vertical="center"/>
    </xf>
    <xf numFmtId="0" fontId="24" fillId="16" borderId="213" xfId="5" applyFill="1" applyBorder="1"/>
    <xf numFmtId="49" fontId="24" fillId="16" borderId="203" xfId="5" applyNumberFormat="1" applyFill="1" applyBorder="1" applyAlignment="1">
      <alignment vertical="center"/>
    </xf>
    <xf numFmtId="0" fontId="24" fillId="16" borderId="52" xfId="5" applyNumberFormat="1" applyFill="1" applyBorder="1"/>
    <xf numFmtId="49" fontId="24" fillId="16" borderId="0" xfId="5" applyNumberFormat="1" applyFill="1" applyBorder="1" applyAlignment="1">
      <alignment vertical="center"/>
    </xf>
    <xf numFmtId="164" fontId="36" fillId="16" borderId="0" xfId="5" applyNumberFormat="1" applyFont="1" applyFill="1" applyBorder="1"/>
    <xf numFmtId="0" fontId="24" fillId="16" borderId="140" xfId="5" applyFill="1" applyBorder="1"/>
    <xf numFmtId="49" fontId="39" fillId="16" borderId="165" xfId="5" applyNumberFormat="1" applyFont="1" applyFill="1" applyBorder="1" applyAlignment="1">
      <alignment horizontal="right"/>
    </xf>
    <xf numFmtId="0" fontId="24" fillId="16" borderId="165" xfId="5" applyNumberFormat="1" applyFill="1" applyBorder="1"/>
    <xf numFmtId="164" fontId="36" fillId="16" borderId="122" xfId="5" applyNumberFormat="1" applyFont="1" applyFill="1" applyBorder="1"/>
    <xf numFmtId="0" fontId="24" fillId="16" borderId="213" xfId="5" applyNumberFormat="1" applyFill="1" applyBorder="1"/>
    <xf numFmtId="49" fontId="42" fillId="16" borderId="203" xfId="5" applyNumberFormat="1" applyFont="1" applyFill="1" applyBorder="1" applyAlignment="1">
      <alignment horizontal="right"/>
    </xf>
    <xf numFmtId="0" fontId="29" fillId="16" borderId="52" xfId="5" applyNumberFormat="1" applyFont="1" applyFill="1" applyBorder="1"/>
    <xf numFmtId="49" fontId="24" fillId="18" borderId="165" xfId="5" applyNumberFormat="1" applyFill="1" applyBorder="1" applyAlignment="1">
      <alignment vertical="center"/>
    </xf>
    <xf numFmtId="0" fontId="41" fillId="16" borderId="0" xfId="5" applyFont="1" applyFill="1" applyBorder="1"/>
    <xf numFmtId="49" fontId="39" fillId="16" borderId="116" xfId="5" applyNumberFormat="1" applyFont="1" applyFill="1" applyBorder="1" applyAlignment="1">
      <alignment horizontal="right"/>
    </xf>
    <xf numFmtId="0" fontId="39" fillId="16" borderId="52" xfId="5" applyNumberFormat="1" applyFont="1" applyFill="1" applyBorder="1" applyAlignment="1">
      <alignment horizontal="center"/>
    </xf>
    <xf numFmtId="0" fontId="24" fillId="20" borderId="165" xfId="5" applyFill="1" applyBorder="1" applyAlignment="1">
      <alignment vertical="center"/>
    </xf>
    <xf numFmtId="49" fontId="24" fillId="16" borderId="161" xfId="5" applyNumberFormat="1" applyFill="1" applyBorder="1"/>
    <xf numFmtId="49" fontId="24" fillId="20" borderId="161" xfId="5" applyNumberFormat="1" applyFill="1" applyBorder="1" applyAlignment="1">
      <alignment vertical="center"/>
    </xf>
    <xf numFmtId="0" fontId="24" fillId="16" borderId="161" xfId="5" applyFill="1" applyBorder="1"/>
    <xf numFmtId="0" fontId="24" fillId="16" borderId="130" xfId="5" applyNumberFormat="1" applyFill="1" applyBorder="1"/>
    <xf numFmtId="49" fontId="35" fillId="25" borderId="0" xfId="5" applyNumberFormat="1" applyFont="1" applyFill="1" applyBorder="1"/>
    <xf numFmtId="49" fontId="24" fillId="16" borderId="197" xfId="5" applyNumberFormat="1" applyFill="1" applyBorder="1"/>
    <xf numFmtId="49" fontId="35" fillId="25" borderId="205" xfId="5" applyNumberFormat="1" applyFont="1" applyFill="1" applyBorder="1"/>
    <xf numFmtId="0" fontId="35" fillId="25" borderId="205" xfId="5" applyFont="1" applyFill="1" applyBorder="1"/>
    <xf numFmtId="49" fontId="35" fillId="21" borderId="165" xfId="5" applyNumberFormat="1" applyFont="1" applyFill="1" applyBorder="1"/>
    <xf numFmtId="49" fontId="35" fillId="25" borderId="122" xfId="5" applyNumberFormat="1" applyFont="1" applyFill="1" applyBorder="1"/>
    <xf numFmtId="49" fontId="35" fillId="22" borderId="165" xfId="5" applyNumberFormat="1" applyFont="1" applyFill="1" applyBorder="1"/>
    <xf numFmtId="49" fontId="35" fillId="26" borderId="165" xfId="5" applyNumberFormat="1" applyFont="1" applyFill="1" applyBorder="1"/>
    <xf numFmtId="49" fontId="35" fillId="23" borderId="165" xfId="5" applyNumberFormat="1" applyFont="1" applyFill="1" applyBorder="1"/>
    <xf numFmtId="49" fontId="35" fillId="24" borderId="165" xfId="5" applyNumberFormat="1" applyFont="1" applyFill="1" applyBorder="1"/>
    <xf numFmtId="49" fontId="35" fillId="20" borderId="165" xfId="5" applyNumberFormat="1" applyFont="1" applyFill="1" applyBorder="1"/>
    <xf numFmtId="49" fontId="35" fillId="27" borderId="165" xfId="5" applyNumberFormat="1" applyFont="1" applyFill="1" applyBorder="1"/>
    <xf numFmtId="49" fontId="35" fillId="28" borderId="165" xfId="5" applyNumberFormat="1" applyFont="1" applyFill="1" applyBorder="1"/>
    <xf numFmtId="49" fontId="24" fillId="16" borderId="202" xfId="5" applyNumberFormat="1" applyFill="1" applyBorder="1"/>
    <xf numFmtId="0" fontId="36" fillId="16" borderId="122" xfId="5" applyFont="1" applyFill="1" applyBorder="1"/>
    <xf numFmtId="49" fontId="24" fillId="16" borderId="214" xfId="5" applyNumberFormat="1" applyFill="1" applyBorder="1"/>
    <xf numFmtId="49" fontId="24" fillId="16" borderId="215" xfId="5" applyNumberFormat="1" applyFill="1" applyBorder="1"/>
    <xf numFmtId="0" fontId="24" fillId="16" borderId="216" xfId="5" applyFill="1" applyBorder="1"/>
    <xf numFmtId="0" fontId="24" fillId="16" borderId="208" xfId="5" applyFill="1" applyBorder="1"/>
    <xf numFmtId="16" fontId="8" fillId="2" borderId="217" xfId="0" applyNumberFormat="1" applyFont="1" applyFill="1" applyBorder="1" applyAlignment="1">
      <alignment horizontal="center"/>
    </xf>
    <xf numFmtId="20" fontId="8" fillId="2" borderId="218" xfId="0" applyNumberFormat="1" applyFont="1" applyFill="1" applyBorder="1" applyAlignment="1">
      <alignment horizontal="center"/>
    </xf>
    <xf numFmtId="0" fontId="8" fillId="2" borderId="218" xfId="0" applyFont="1" applyFill="1" applyBorder="1" applyAlignment="1">
      <alignment horizontal="center"/>
    </xf>
    <xf numFmtId="49" fontId="8" fillId="10" borderId="218" xfId="0" applyNumberFormat="1" applyFont="1" applyFill="1" applyBorder="1" applyAlignment="1" applyProtection="1">
      <alignment horizontal="center"/>
      <protection locked="0"/>
    </xf>
    <xf numFmtId="0" fontId="8" fillId="10" borderId="218" xfId="0" applyFont="1" applyFill="1" applyBorder="1" applyAlignment="1" applyProtection="1">
      <alignment horizontal="center"/>
      <protection locked="0"/>
    </xf>
    <xf numFmtId="16" fontId="8" fillId="2" borderId="218" xfId="0" applyNumberFormat="1" applyFont="1" applyFill="1" applyBorder="1" applyAlignment="1">
      <alignment horizontal="center"/>
    </xf>
    <xf numFmtId="49" fontId="46" fillId="29" borderId="218" xfId="0" applyNumberFormat="1" applyFont="1" applyFill="1" applyBorder="1" applyAlignment="1" applyProtection="1">
      <alignment horizontal="center"/>
      <protection locked="0"/>
    </xf>
    <xf numFmtId="0" fontId="46" fillId="29" borderId="218" xfId="0" applyFont="1" applyFill="1" applyBorder="1" applyAlignment="1" applyProtection="1">
      <alignment horizontal="center"/>
      <protection locked="0"/>
    </xf>
    <xf numFmtId="16" fontId="8" fillId="3" borderId="218" xfId="0" applyNumberFormat="1" applyFont="1" applyFill="1" applyBorder="1" applyAlignment="1">
      <alignment horizontal="center"/>
    </xf>
    <xf numFmtId="0" fontId="47" fillId="29" borderId="218" xfId="0" applyFont="1" applyFill="1" applyBorder="1" applyAlignment="1" applyProtection="1">
      <alignment horizontal="left"/>
      <protection locked="0"/>
    </xf>
    <xf numFmtId="0" fontId="47" fillId="29" borderId="219" xfId="0" applyFont="1" applyFill="1" applyBorder="1" applyAlignment="1" applyProtection="1">
      <alignment horizontal="left"/>
      <protection locked="0"/>
    </xf>
    <xf numFmtId="0" fontId="8" fillId="3" borderId="220" xfId="0" applyFont="1" applyFill="1" applyBorder="1"/>
    <xf numFmtId="20" fontId="8" fillId="3" borderId="218" xfId="0" applyNumberFormat="1" applyFont="1" applyFill="1" applyBorder="1" applyAlignment="1">
      <alignment horizontal="center"/>
    </xf>
    <xf numFmtId="0" fontId="48" fillId="29" borderId="218" xfId="0" applyFont="1" applyFill="1" applyBorder="1" applyAlignment="1" applyProtection="1">
      <alignment horizontal="left"/>
      <protection locked="0"/>
    </xf>
    <xf numFmtId="0" fontId="48" fillId="29" borderId="219" xfId="0" applyFont="1" applyFill="1" applyBorder="1" applyAlignment="1" applyProtection="1">
      <alignment horizontal="left"/>
      <protection locked="0"/>
    </xf>
    <xf numFmtId="0" fontId="4" fillId="2" borderId="219" xfId="0" applyFont="1" applyFill="1" applyBorder="1"/>
    <xf numFmtId="0" fontId="4" fillId="2" borderId="221" xfId="0" applyFont="1" applyFill="1" applyBorder="1"/>
    <xf numFmtId="0" fontId="4" fillId="2" borderId="218" xfId="0" applyFont="1" applyFill="1" applyBorder="1"/>
    <xf numFmtId="0" fontId="7" fillId="2" borderId="218" xfId="0" applyFont="1" applyFill="1" applyBorder="1"/>
    <xf numFmtId="0" fontId="8" fillId="2" borderId="218" xfId="0" applyFont="1" applyFill="1" applyBorder="1"/>
    <xf numFmtId="0" fontId="7" fillId="2" borderId="218" xfId="0" applyFont="1" applyFill="1" applyBorder="1" applyAlignment="1">
      <alignment horizontal="center"/>
    </xf>
    <xf numFmtId="0" fontId="8" fillId="6" borderId="218" xfId="0" applyFont="1" applyFill="1" applyBorder="1"/>
    <xf numFmtId="0" fontId="8" fillId="7" borderId="218" xfId="0" applyFont="1" applyFill="1" applyBorder="1"/>
    <xf numFmtId="0" fontId="8" fillId="8" borderId="218" xfId="0" applyFont="1" applyFill="1" applyBorder="1"/>
    <xf numFmtId="0" fontId="8" fillId="5" borderId="218" xfId="0" applyFont="1" applyFill="1" applyBorder="1"/>
    <xf numFmtId="0" fontId="8" fillId="9" borderId="218" xfId="0" applyFont="1" applyFill="1" applyBorder="1"/>
    <xf numFmtId="0" fontId="8" fillId="10" borderId="218" xfId="0" applyFont="1" applyFill="1" applyBorder="1"/>
    <xf numFmtId="0" fontId="2" fillId="0" borderId="224" xfId="1" applyFont="1" applyBorder="1"/>
    <xf numFmtId="49" fontId="48" fillId="29" borderId="225" xfId="0" applyNumberFormat="1" applyFont="1" applyFill="1" applyBorder="1" applyAlignment="1" applyProtection="1">
      <alignment horizontal="center" vertical="center"/>
      <protection locked="0"/>
    </xf>
    <xf numFmtId="0" fontId="2" fillId="2" borderId="226" xfId="1" applyFont="1" applyFill="1" applyBorder="1"/>
    <xf numFmtId="0" fontId="2" fillId="0" borderId="219" xfId="1" applyFont="1" applyBorder="1"/>
    <xf numFmtId="0" fontId="2" fillId="2" borderId="227" xfId="1" applyFont="1" applyFill="1" applyBorder="1"/>
    <xf numFmtId="49" fontId="48" fillId="29" borderId="228" xfId="0" applyNumberFormat="1" applyFont="1" applyFill="1" applyBorder="1" applyAlignment="1" applyProtection="1">
      <alignment horizontal="center" vertical="center"/>
      <protection locked="0"/>
    </xf>
    <xf numFmtId="0" fontId="2" fillId="0" borderId="229" xfId="1" applyFont="1" applyBorder="1"/>
    <xf numFmtId="0" fontId="2" fillId="0" borderId="230" xfId="1" applyFont="1" applyBorder="1"/>
    <xf numFmtId="49" fontId="48" fillId="29" borderId="218" xfId="0" applyNumberFormat="1" applyFont="1" applyFill="1" applyBorder="1" applyAlignment="1" applyProtection="1">
      <alignment horizontal="center" vertical="center"/>
      <protection locked="0"/>
    </xf>
    <xf numFmtId="0" fontId="2" fillId="0" borderId="218" xfId="1" applyFont="1" applyBorder="1"/>
    <xf numFmtId="0" fontId="2" fillId="2" borderId="218" xfId="1" applyFont="1" applyFill="1" applyBorder="1"/>
    <xf numFmtId="0" fontId="2" fillId="2" borderId="218" xfId="1" applyFont="1" applyFill="1" applyBorder="1" applyAlignment="1">
      <alignment horizontal="right"/>
    </xf>
    <xf numFmtId="49" fontId="48" fillId="30" borderId="218" xfId="0" applyNumberFormat="1" applyFont="1" applyFill="1" applyBorder="1" applyAlignment="1" applyProtection="1">
      <alignment horizontal="center" vertical="center"/>
      <protection locked="0"/>
    </xf>
    <xf numFmtId="49" fontId="48" fillId="30" borderId="228" xfId="0" applyNumberFormat="1" applyFont="1" applyFill="1" applyBorder="1" applyAlignment="1" applyProtection="1">
      <alignment horizontal="center" vertical="center"/>
      <protection locked="0"/>
    </xf>
    <xf numFmtId="0" fontId="8" fillId="11" borderId="218" xfId="0" applyFont="1" applyFill="1" applyBorder="1"/>
    <xf numFmtId="0" fontId="8" fillId="12" borderId="218" xfId="0" applyFont="1" applyFill="1" applyBorder="1"/>
    <xf numFmtId="0" fontId="7" fillId="10" borderId="218" xfId="0" applyFont="1" applyFill="1" applyBorder="1" applyAlignment="1" applyProtection="1">
      <alignment horizontal="left"/>
      <protection locked="0"/>
    </xf>
    <xf numFmtId="0" fontId="7" fillId="10" borderId="230" xfId="0" applyFont="1" applyFill="1" applyBorder="1" applyAlignment="1" applyProtection="1">
      <alignment horizontal="left"/>
      <protection locked="0"/>
    </xf>
    <xf numFmtId="0" fontId="2" fillId="10" borderId="218" xfId="0" applyFont="1" applyFill="1" applyBorder="1" applyAlignment="1" applyProtection="1">
      <alignment horizontal="left"/>
      <protection locked="0"/>
    </xf>
    <xf numFmtId="0" fontId="2" fillId="10" borderId="230" xfId="0" applyFont="1" applyFill="1" applyBorder="1" applyAlignment="1" applyProtection="1">
      <alignment horizontal="left"/>
      <protection locked="0"/>
    </xf>
    <xf numFmtId="0" fontId="4" fillId="2" borderId="230" xfId="0" applyFont="1" applyFill="1" applyBorder="1"/>
    <xf numFmtId="0" fontId="2" fillId="0" borderId="232" xfId="1" applyFont="1" applyBorder="1"/>
    <xf numFmtId="49" fontId="2" fillId="10" borderId="233" xfId="1" applyNumberFormat="1" applyFont="1" applyFill="1" applyBorder="1" applyAlignment="1" applyProtection="1">
      <alignment horizontal="center" vertical="center"/>
      <protection locked="0"/>
    </xf>
    <xf numFmtId="0" fontId="2" fillId="2" borderId="234" xfId="1" applyFont="1" applyFill="1" applyBorder="1"/>
    <xf numFmtId="49" fontId="2" fillId="10" borderId="235" xfId="1" applyNumberFormat="1" applyFont="1" applyFill="1" applyBorder="1" applyAlignment="1" applyProtection="1">
      <alignment horizontal="center" vertical="center"/>
      <protection locked="0"/>
    </xf>
    <xf numFmtId="49" fontId="2" fillId="10" borderId="218" xfId="1" applyNumberFormat="1" applyFont="1" applyFill="1" applyBorder="1" applyAlignment="1" applyProtection="1">
      <alignment horizontal="center" vertical="center"/>
      <protection locked="0"/>
    </xf>
    <xf numFmtId="49" fontId="2" fillId="13" borderId="218" xfId="1" applyNumberFormat="1" applyFont="1" applyFill="1" applyBorder="1" applyAlignment="1" applyProtection="1">
      <alignment horizontal="center" vertical="center"/>
      <protection locked="0"/>
    </xf>
    <xf numFmtId="0" fontId="26" fillId="14" borderId="114" xfId="5" applyFont="1" applyFill="1" applyBorder="1" applyAlignment="1">
      <alignment horizontal="left"/>
    </xf>
    <xf numFmtId="0" fontId="26" fillId="14" borderId="108" xfId="5" applyFont="1" applyFill="1" applyBorder="1" applyAlignment="1">
      <alignment horizontal="left"/>
    </xf>
    <xf numFmtId="49" fontId="25" fillId="16" borderId="0" xfId="5" applyNumberFormat="1" applyFont="1" applyFill="1" applyBorder="1" applyAlignment="1">
      <alignment horizontal="center"/>
    </xf>
    <xf numFmtId="0" fontId="25" fillId="16" borderId="0" xfId="5" applyFont="1" applyFill="1" applyBorder="1" applyAlignment="1">
      <alignment horizontal="center"/>
    </xf>
    <xf numFmtId="49" fontId="31" fillId="16" borderId="111" xfId="5" applyNumberFormat="1" applyFont="1" applyFill="1" applyBorder="1" applyAlignment="1">
      <alignment horizontal="center" vertical="center" wrapText="1"/>
    </xf>
    <xf numFmtId="0" fontId="31" fillId="16" borderId="109" xfId="5" applyFont="1" applyFill="1" applyBorder="1" applyAlignment="1">
      <alignment horizontal="center" vertical="center" wrapText="1"/>
    </xf>
    <xf numFmtId="0" fontId="31" fillId="16" borderId="112" xfId="5" applyFont="1" applyFill="1" applyBorder="1" applyAlignment="1">
      <alignment horizontal="center" vertical="center" wrapText="1"/>
    </xf>
    <xf numFmtId="0" fontId="31" fillId="16" borderId="114" xfId="5" applyFont="1" applyFill="1" applyBorder="1" applyAlignment="1">
      <alignment horizontal="center" vertical="center" wrapText="1"/>
    </xf>
    <xf numFmtId="0" fontId="31" fillId="16" borderId="108" xfId="5" applyFont="1" applyFill="1" applyBorder="1" applyAlignment="1">
      <alignment horizontal="center" vertical="center" wrapText="1"/>
    </xf>
    <xf numFmtId="0" fontId="31" fillId="16" borderId="115" xfId="5" applyFont="1" applyFill="1" applyBorder="1" applyAlignment="1">
      <alignment horizontal="center" vertical="center" wrapText="1"/>
    </xf>
    <xf numFmtId="49" fontId="26" fillId="14" borderId="118" xfId="5" applyNumberFormat="1" applyFont="1" applyFill="1" applyBorder="1" applyAlignment="1">
      <alignment horizontal="left"/>
    </xf>
    <xf numFmtId="0" fontId="26" fillId="14" borderId="118" xfId="5" applyFont="1" applyFill="1" applyBorder="1" applyAlignment="1">
      <alignment horizontal="left"/>
    </xf>
    <xf numFmtId="49" fontId="26" fillId="14" borderId="0" xfId="5" applyNumberFormat="1" applyFont="1" applyFill="1" applyBorder="1" applyAlignment="1">
      <alignment horizontal="center"/>
    </xf>
    <xf numFmtId="0" fontId="26" fillId="14" borderId="0" xfId="5" applyFont="1" applyFill="1" applyBorder="1" applyAlignment="1">
      <alignment horizontal="center"/>
    </xf>
    <xf numFmtId="49" fontId="39" fillId="10" borderId="132" xfId="5" applyNumberFormat="1" applyFont="1" applyFill="1" applyBorder="1" applyAlignment="1">
      <alignment horizontal="center"/>
    </xf>
    <xf numFmtId="0" fontId="39" fillId="10" borderId="133" xfId="5" applyFont="1" applyFill="1" applyBorder="1" applyAlignment="1">
      <alignment horizontal="center"/>
    </xf>
    <xf numFmtId="49" fontId="26" fillId="17" borderId="132" xfId="5" applyNumberFormat="1" applyFont="1" applyFill="1" applyBorder="1" applyAlignment="1">
      <alignment horizontal="center"/>
    </xf>
    <xf numFmtId="0" fontId="26" fillId="17" borderId="133" xfId="5" applyFont="1" applyFill="1" applyBorder="1" applyAlignment="1">
      <alignment horizontal="center"/>
    </xf>
    <xf numFmtId="49" fontId="36" fillId="14" borderId="121" xfId="5" applyNumberFormat="1" applyFont="1" applyFill="1" applyBorder="1" applyAlignment="1">
      <alignment horizontal="center"/>
    </xf>
    <xf numFmtId="0" fontId="36" fillId="14" borderId="121" xfId="5" applyFont="1" applyFill="1" applyBorder="1" applyAlignment="1">
      <alignment horizontal="center"/>
    </xf>
    <xf numFmtId="0" fontId="35" fillId="14" borderId="135" xfId="5" applyFont="1" applyFill="1" applyBorder="1" applyAlignment="1">
      <alignment horizontal="center"/>
    </xf>
    <xf numFmtId="0" fontId="35" fillId="14" borderId="137" xfId="5" applyFont="1" applyFill="1" applyBorder="1" applyAlignment="1">
      <alignment horizontal="center"/>
    </xf>
    <xf numFmtId="0" fontId="35" fillId="14" borderId="113" xfId="5" applyFont="1" applyFill="1" applyBorder="1" applyAlignment="1">
      <alignment horizontal="center"/>
    </xf>
    <xf numFmtId="0" fontId="35" fillId="14" borderId="0" xfId="5" applyFont="1" applyFill="1" applyBorder="1" applyAlignment="1">
      <alignment horizontal="center"/>
    </xf>
    <xf numFmtId="49" fontId="35" fillId="18" borderId="139" xfId="5" applyNumberFormat="1" applyFont="1" applyFill="1" applyBorder="1" applyAlignment="1">
      <alignment horizontal="center"/>
    </xf>
    <xf numFmtId="0" fontId="35" fillId="18" borderId="140" xfId="5" applyFont="1" applyFill="1" applyBorder="1" applyAlignment="1">
      <alignment horizontal="center"/>
    </xf>
    <xf numFmtId="49" fontId="29" fillId="18" borderId="111" xfId="5" applyNumberFormat="1" applyFont="1" applyFill="1" applyBorder="1" applyAlignment="1">
      <alignment horizontal="center" vertical="center"/>
    </xf>
    <xf numFmtId="0" fontId="29" fillId="18" borderId="109" xfId="5" applyFont="1" applyFill="1" applyBorder="1" applyAlignment="1">
      <alignment horizontal="center" vertical="center"/>
    </xf>
    <xf numFmtId="0" fontId="29" fillId="18" borderId="134" xfId="5" applyFont="1" applyFill="1" applyBorder="1" applyAlignment="1">
      <alignment horizontal="center" vertical="center"/>
    </xf>
    <xf numFmtId="0" fontId="29" fillId="18" borderId="114" xfId="5" applyFont="1" applyFill="1" applyBorder="1" applyAlignment="1">
      <alignment horizontal="center" vertical="center"/>
    </xf>
    <xf numFmtId="0" fontId="29" fillId="18" borderId="108" xfId="5" applyFont="1" applyFill="1" applyBorder="1" applyAlignment="1">
      <alignment horizontal="center" vertical="center"/>
    </xf>
    <xf numFmtId="0" fontId="29" fillId="18" borderId="136" xfId="5" applyFont="1" applyFill="1" applyBorder="1" applyAlignment="1">
      <alignment horizontal="center" vertical="center"/>
    </xf>
    <xf numFmtId="49" fontId="35" fillId="19" borderId="139" xfId="5" applyNumberFormat="1" applyFont="1" applyFill="1" applyBorder="1" applyAlignment="1">
      <alignment horizontal="center"/>
    </xf>
    <xf numFmtId="0" fontId="35" fillId="19" borderId="140" xfId="5" applyFont="1" applyFill="1" applyBorder="1" applyAlignment="1">
      <alignment horizontal="center"/>
    </xf>
    <xf numFmtId="0" fontId="35" fillId="19" borderId="141" xfId="5" applyFont="1" applyFill="1" applyBorder="1" applyAlignment="1">
      <alignment horizontal="center"/>
    </xf>
    <xf numFmtId="49" fontId="35" fillId="20" borderId="139" xfId="5" applyNumberFormat="1" applyFont="1" applyFill="1" applyBorder="1" applyAlignment="1">
      <alignment horizontal="center"/>
    </xf>
    <xf numFmtId="0" fontId="35" fillId="20" borderId="140" xfId="5" applyFont="1" applyFill="1" applyBorder="1" applyAlignment="1">
      <alignment horizontal="center"/>
    </xf>
    <xf numFmtId="0" fontId="35" fillId="20" borderId="141" xfId="5" applyFont="1" applyFill="1" applyBorder="1" applyAlignment="1">
      <alignment horizontal="center"/>
    </xf>
    <xf numFmtId="49" fontId="35" fillId="16" borderId="139" xfId="5" applyNumberFormat="1" applyFont="1" applyFill="1" applyBorder="1" applyAlignment="1">
      <alignment horizontal="center"/>
    </xf>
    <xf numFmtId="0" fontId="35" fillId="16" borderId="140" xfId="5" applyFont="1" applyFill="1" applyBorder="1" applyAlignment="1">
      <alignment horizontal="center"/>
    </xf>
    <xf numFmtId="0" fontId="35" fillId="16" borderId="141" xfId="5" applyFont="1" applyFill="1" applyBorder="1" applyAlignment="1">
      <alignment horizontal="center"/>
    </xf>
    <xf numFmtId="49" fontId="35" fillId="21" borderId="139" xfId="5" applyNumberFormat="1" applyFont="1" applyFill="1" applyBorder="1" applyAlignment="1">
      <alignment horizontal="center"/>
    </xf>
    <xf numFmtId="0" fontId="35" fillId="21" borderId="140" xfId="5" applyFont="1" applyFill="1" applyBorder="1" applyAlignment="1">
      <alignment horizontal="center"/>
    </xf>
    <xf numFmtId="0" fontId="35" fillId="21" borderId="141" xfId="5" applyFont="1" applyFill="1" applyBorder="1" applyAlignment="1">
      <alignment horizontal="center"/>
    </xf>
    <xf numFmtId="49" fontId="35" fillId="22" borderId="139" xfId="5" applyNumberFormat="1" applyFont="1" applyFill="1" applyBorder="1" applyAlignment="1">
      <alignment horizontal="center"/>
    </xf>
    <xf numFmtId="0" fontId="35" fillId="22" borderId="140" xfId="5" applyFont="1" applyFill="1" applyBorder="1" applyAlignment="1">
      <alignment horizontal="center"/>
    </xf>
    <xf numFmtId="0" fontId="35" fillId="22" borderId="141" xfId="5" applyFont="1" applyFill="1" applyBorder="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0" fillId="5" borderId="0" xfId="0" applyFont="1" applyFill="1" applyAlignment="1">
      <alignment horizontal="center"/>
    </xf>
    <xf numFmtId="0" fontId="7" fillId="3" borderId="0" xfId="0" applyFont="1" applyFill="1" applyAlignment="1">
      <alignment horizontal="center"/>
    </xf>
    <xf numFmtId="0" fontId="4" fillId="2" borderId="28" xfId="0" applyFont="1" applyFill="1" applyBorder="1" applyAlignment="1">
      <alignment horizontal="center"/>
    </xf>
    <xf numFmtId="0" fontId="8" fillId="2" borderId="1" xfId="0" applyFont="1" applyFill="1" applyBorder="1" applyAlignment="1">
      <alignment horizontal="center"/>
    </xf>
    <xf numFmtId="0" fontId="8" fillId="2" borderId="0" xfId="0" applyFont="1" applyFill="1" applyAlignment="1">
      <alignment horizontal="center"/>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8" fillId="12" borderId="3" xfId="0" applyFont="1" applyFill="1" applyBorder="1" applyAlignment="1">
      <alignment horizontal="center"/>
    </xf>
    <xf numFmtId="0" fontId="8" fillId="11" borderId="3" xfId="0" applyFont="1" applyFill="1" applyBorder="1" applyAlignment="1">
      <alignment horizontal="center"/>
    </xf>
    <xf numFmtId="0" fontId="8" fillId="10" borderId="43" xfId="0" applyFont="1" applyFill="1" applyBorder="1" applyAlignment="1">
      <alignment horizontal="center"/>
    </xf>
    <xf numFmtId="0" fontId="2" fillId="10" borderId="39" xfId="0" applyFont="1" applyFill="1" applyBorder="1" applyAlignment="1" applyProtection="1">
      <alignment horizontal="center"/>
      <protection locked="0"/>
    </xf>
    <xf numFmtId="0" fontId="2" fillId="10" borderId="41" xfId="0" applyFont="1" applyFill="1" applyBorder="1" applyAlignment="1" applyProtection="1">
      <alignment horizontal="center"/>
      <protection locked="0"/>
    </xf>
    <xf numFmtId="0" fontId="8" fillId="6" borderId="43" xfId="0" applyFont="1" applyFill="1" applyBorder="1" applyAlignment="1">
      <alignment horizontal="center"/>
    </xf>
    <xf numFmtId="0" fontId="8" fillId="7" borderId="43" xfId="0" applyFont="1" applyFill="1" applyBorder="1" applyAlignment="1">
      <alignment horizontal="center"/>
    </xf>
    <xf numFmtId="0" fontId="8" fillId="5" borderId="43" xfId="0" applyFont="1" applyFill="1" applyBorder="1" applyAlignment="1">
      <alignment horizontal="center"/>
    </xf>
    <xf numFmtId="0" fontId="8" fillId="8" borderId="43" xfId="0" applyFont="1" applyFill="1" applyBorder="1" applyAlignment="1">
      <alignment horizontal="center"/>
    </xf>
    <xf numFmtId="0" fontId="8" fillId="9" borderId="43" xfId="0" applyFont="1" applyFill="1" applyBorder="1" applyAlignment="1">
      <alignment horizontal="center"/>
    </xf>
    <xf numFmtId="0" fontId="8" fillId="3" borderId="42" xfId="0" applyFont="1" applyFill="1" applyBorder="1" applyAlignment="1">
      <alignment horizontal="center"/>
    </xf>
    <xf numFmtId="0" fontId="7" fillId="13" borderId="39" xfId="0" applyFont="1" applyFill="1" applyBorder="1" applyAlignment="1" applyProtection="1">
      <alignment horizontal="center"/>
      <protection locked="0"/>
    </xf>
    <xf numFmtId="0" fontId="7" fillId="13" borderId="41" xfId="0" applyFont="1" applyFill="1" applyBorder="1" applyAlignment="1" applyProtection="1">
      <alignment horizontal="center"/>
      <protection locked="0"/>
    </xf>
    <xf numFmtId="0" fontId="4" fillId="2" borderId="38" xfId="0" applyFont="1" applyFill="1" applyBorder="1" applyAlignment="1">
      <alignment horizontal="center"/>
    </xf>
    <xf numFmtId="0" fontId="13" fillId="5" borderId="31" xfId="0" applyFont="1" applyFill="1" applyBorder="1" applyAlignment="1">
      <alignment horizontal="center" vertical="center" wrapText="1"/>
    </xf>
    <xf numFmtId="0" fontId="13" fillId="5" borderId="32" xfId="0" applyFont="1" applyFill="1" applyBorder="1" applyAlignment="1">
      <alignment horizontal="center" vertical="center" wrapText="1"/>
    </xf>
    <xf numFmtId="0" fontId="13" fillId="5" borderId="33" xfId="0" applyFont="1" applyFill="1" applyBorder="1" applyAlignment="1">
      <alignment horizontal="center" vertical="center" wrapText="1"/>
    </xf>
    <xf numFmtId="0" fontId="8" fillId="12" borderId="38" xfId="0" applyFont="1" applyFill="1" applyBorder="1" applyAlignment="1">
      <alignment horizontal="center"/>
    </xf>
    <xf numFmtId="0" fontId="8" fillId="6" borderId="53" xfId="0" applyFont="1" applyFill="1" applyBorder="1" applyAlignment="1">
      <alignment horizontal="center"/>
    </xf>
    <xf numFmtId="0" fontId="8" fillId="7" borderId="53" xfId="0" applyFont="1" applyFill="1" applyBorder="1" applyAlignment="1">
      <alignment horizontal="center"/>
    </xf>
    <xf numFmtId="0" fontId="8" fillId="5" borderId="53" xfId="0" applyFont="1" applyFill="1" applyBorder="1" applyAlignment="1">
      <alignment horizontal="center"/>
    </xf>
    <xf numFmtId="0" fontId="8" fillId="8" borderId="53" xfId="0" applyFont="1" applyFill="1" applyBorder="1" applyAlignment="1">
      <alignment horizontal="center"/>
    </xf>
    <xf numFmtId="0" fontId="8" fillId="9" borderId="53" xfId="0" applyFont="1" applyFill="1" applyBorder="1" applyAlignment="1">
      <alignment horizontal="center"/>
    </xf>
    <xf numFmtId="0" fontId="8" fillId="10" borderId="53" xfId="0" applyFont="1" applyFill="1" applyBorder="1" applyAlignment="1">
      <alignment horizontal="center"/>
    </xf>
    <xf numFmtId="0" fontId="8" fillId="11" borderId="38" xfId="0" applyFont="1" applyFill="1" applyBorder="1" applyAlignment="1">
      <alignment horizontal="center"/>
    </xf>
    <xf numFmtId="0" fontId="8" fillId="10" borderId="60" xfId="0" applyFont="1" applyFill="1" applyBorder="1" applyAlignment="1">
      <alignment horizontal="center"/>
    </xf>
    <xf numFmtId="0" fontId="2" fillId="10" borderId="58" xfId="0" applyFont="1" applyFill="1" applyBorder="1" applyAlignment="1" applyProtection="1">
      <alignment horizontal="center"/>
      <protection locked="0"/>
    </xf>
    <xf numFmtId="0" fontId="2" fillId="10" borderId="57" xfId="0" applyFont="1" applyFill="1" applyBorder="1" applyAlignment="1" applyProtection="1">
      <alignment horizontal="center"/>
      <protection locked="0"/>
    </xf>
    <xf numFmtId="0" fontId="5" fillId="10" borderId="54" xfId="0" applyFont="1" applyFill="1" applyBorder="1" applyAlignment="1" applyProtection="1">
      <alignment horizontal="center" vertical="center"/>
      <protection locked="0"/>
    </xf>
    <xf numFmtId="0" fontId="5" fillId="10" borderId="55" xfId="0" applyFont="1" applyFill="1" applyBorder="1" applyAlignment="1" applyProtection="1">
      <alignment horizontal="center" vertical="center"/>
      <protection locked="0"/>
    </xf>
    <xf numFmtId="0" fontId="8" fillId="6" borderId="60" xfId="0" applyFont="1" applyFill="1" applyBorder="1" applyAlignment="1">
      <alignment horizontal="center"/>
    </xf>
    <xf numFmtId="0" fontId="8" fillId="7" borderId="60" xfId="0" applyFont="1" applyFill="1" applyBorder="1" applyAlignment="1">
      <alignment horizontal="center"/>
    </xf>
    <xf numFmtId="0" fontId="8" fillId="5" borderId="60" xfId="0" applyFont="1" applyFill="1" applyBorder="1" applyAlignment="1">
      <alignment horizontal="center"/>
    </xf>
    <xf numFmtId="0" fontId="8" fillId="8" borderId="60" xfId="0" applyFont="1" applyFill="1" applyBorder="1" applyAlignment="1">
      <alignment horizontal="center"/>
    </xf>
    <xf numFmtId="0" fontId="8" fillId="9" borderId="60" xfId="0" applyFont="1" applyFill="1" applyBorder="1" applyAlignment="1">
      <alignment horizontal="center"/>
    </xf>
    <xf numFmtId="0" fontId="8" fillId="3" borderId="59" xfId="0" applyFont="1" applyFill="1" applyBorder="1" applyAlignment="1">
      <alignment horizontal="center"/>
    </xf>
    <xf numFmtId="0" fontId="7" fillId="13" borderId="58" xfId="0" applyFont="1" applyFill="1" applyBorder="1" applyAlignment="1" applyProtection="1">
      <alignment horizontal="center"/>
      <protection locked="0"/>
    </xf>
    <xf numFmtId="0" fontId="7" fillId="13" borderId="57" xfId="0" applyFont="1" applyFill="1" applyBorder="1" applyAlignment="1" applyProtection="1">
      <alignment horizontal="center"/>
      <protection locked="0"/>
    </xf>
    <xf numFmtId="0" fontId="13" fillId="5" borderId="54" xfId="0" applyFont="1" applyFill="1" applyBorder="1" applyAlignment="1">
      <alignment horizontal="center" vertical="center" wrapText="1"/>
    </xf>
    <xf numFmtId="0" fontId="13" fillId="5" borderId="55" xfId="0" applyFont="1" applyFill="1" applyBorder="1" applyAlignment="1">
      <alignment horizontal="center" vertical="center" wrapText="1"/>
    </xf>
    <xf numFmtId="0" fontId="13" fillId="5" borderId="56" xfId="0" applyFont="1" applyFill="1" applyBorder="1" applyAlignment="1">
      <alignment horizontal="center" vertical="center" wrapText="1"/>
    </xf>
    <xf numFmtId="0" fontId="8" fillId="10" borderId="67" xfId="0" applyFont="1" applyFill="1" applyBorder="1" applyAlignment="1">
      <alignment horizontal="center"/>
    </xf>
    <xf numFmtId="0" fontId="2" fillId="10" borderId="65" xfId="0" applyFont="1" applyFill="1" applyBorder="1" applyAlignment="1" applyProtection="1">
      <alignment horizontal="center"/>
      <protection locked="0"/>
    </xf>
    <xf numFmtId="0" fontId="2" fillId="10" borderId="64" xfId="0" applyFont="1" applyFill="1" applyBorder="1" applyAlignment="1" applyProtection="1">
      <alignment horizontal="center"/>
      <protection locked="0"/>
    </xf>
    <xf numFmtId="0" fontId="8" fillId="6" borderId="67" xfId="0" applyFont="1" applyFill="1" applyBorder="1" applyAlignment="1">
      <alignment horizontal="center"/>
    </xf>
    <xf numFmtId="0" fontId="8" fillId="7" borderId="67" xfId="0" applyFont="1" applyFill="1" applyBorder="1" applyAlignment="1">
      <alignment horizontal="center"/>
    </xf>
    <xf numFmtId="0" fontId="8" fillId="5" borderId="67" xfId="0" applyFont="1" applyFill="1" applyBorder="1" applyAlignment="1">
      <alignment horizontal="center"/>
    </xf>
    <xf numFmtId="0" fontId="8" fillId="8" borderId="67" xfId="0" applyFont="1" applyFill="1" applyBorder="1" applyAlignment="1">
      <alignment horizontal="center"/>
    </xf>
    <xf numFmtId="0" fontId="8" fillId="9" borderId="67" xfId="0" applyFont="1" applyFill="1" applyBorder="1" applyAlignment="1">
      <alignment horizontal="center"/>
    </xf>
    <xf numFmtId="0" fontId="8" fillId="3" borderId="66" xfId="0" applyFont="1" applyFill="1" applyBorder="1" applyAlignment="1">
      <alignment horizontal="center"/>
    </xf>
    <xf numFmtId="0" fontId="7" fillId="13" borderId="65" xfId="0" applyFont="1" applyFill="1" applyBorder="1" applyAlignment="1" applyProtection="1">
      <alignment horizontal="center"/>
      <protection locked="0"/>
    </xf>
    <xf numFmtId="0" fontId="7" fillId="13" borderId="64" xfId="0" applyFont="1" applyFill="1" applyBorder="1" applyAlignment="1" applyProtection="1">
      <alignment horizontal="center"/>
      <protection locked="0"/>
    </xf>
    <xf numFmtId="0" fontId="23" fillId="10" borderId="73" xfId="0" applyFont="1" applyFill="1" applyBorder="1" applyAlignment="1" applyProtection="1">
      <alignment horizontal="center"/>
      <protection locked="0"/>
    </xf>
    <xf numFmtId="0" fontId="23" fillId="10" borderId="75" xfId="0" applyFont="1" applyFill="1" applyBorder="1" applyAlignment="1" applyProtection="1">
      <alignment horizontal="center"/>
      <protection locked="0"/>
    </xf>
    <xf numFmtId="0" fontId="22" fillId="13" borderId="73" xfId="0" applyFont="1" applyFill="1" applyBorder="1" applyAlignment="1" applyProtection="1">
      <alignment horizontal="center"/>
      <protection locked="0"/>
    </xf>
    <xf numFmtId="0" fontId="22" fillId="13" borderId="75" xfId="0" applyFont="1" applyFill="1" applyBorder="1" applyAlignment="1" applyProtection="1">
      <alignment horizontal="center"/>
      <protection locked="0"/>
    </xf>
    <xf numFmtId="0" fontId="4" fillId="2" borderId="72" xfId="0" applyFont="1" applyFill="1" applyBorder="1" applyAlignment="1">
      <alignment horizontal="center"/>
    </xf>
    <xf numFmtId="0" fontId="8" fillId="3" borderId="76" xfId="0" applyFont="1" applyFill="1" applyBorder="1" applyAlignment="1">
      <alignment horizontal="center"/>
    </xf>
    <xf numFmtId="0" fontId="8" fillId="10" borderId="77" xfId="0" applyFont="1" applyFill="1" applyBorder="1" applyAlignment="1">
      <alignment horizontal="center"/>
    </xf>
    <xf numFmtId="0" fontId="8" fillId="6" borderId="77" xfId="0" applyFont="1" applyFill="1" applyBorder="1" applyAlignment="1">
      <alignment horizontal="center"/>
    </xf>
    <xf numFmtId="0" fontId="8" fillId="7" borderId="77" xfId="0" applyFont="1" applyFill="1" applyBorder="1" applyAlignment="1">
      <alignment horizontal="center"/>
    </xf>
    <xf numFmtId="0" fontId="8" fillId="5" borderId="77" xfId="0" applyFont="1" applyFill="1" applyBorder="1" applyAlignment="1">
      <alignment horizontal="center"/>
    </xf>
    <xf numFmtId="0" fontId="8" fillId="8" borderId="77" xfId="0" applyFont="1" applyFill="1" applyBorder="1" applyAlignment="1">
      <alignment horizontal="center"/>
    </xf>
    <xf numFmtId="0" fontId="8" fillId="9" borderId="77" xfId="0" applyFont="1" applyFill="1" applyBorder="1" applyAlignment="1">
      <alignment horizontal="center"/>
    </xf>
    <xf numFmtId="0" fontId="8" fillId="12" borderId="72" xfId="0" applyFont="1" applyFill="1" applyBorder="1" applyAlignment="1">
      <alignment horizontal="center"/>
    </xf>
    <xf numFmtId="0" fontId="8" fillId="6" borderId="86" xfId="0" applyFont="1" applyFill="1" applyBorder="1" applyAlignment="1">
      <alignment horizontal="center"/>
    </xf>
    <xf numFmtId="0" fontId="8" fillId="7" borderId="86" xfId="0" applyFont="1" applyFill="1" applyBorder="1" applyAlignment="1">
      <alignment horizontal="center"/>
    </xf>
    <xf numFmtId="0" fontId="8" fillId="5" borderId="86" xfId="0" applyFont="1" applyFill="1" applyBorder="1" applyAlignment="1">
      <alignment horizontal="center"/>
    </xf>
    <xf numFmtId="0" fontId="8" fillId="8" borderId="86" xfId="0" applyFont="1" applyFill="1" applyBorder="1" applyAlignment="1">
      <alignment horizontal="center"/>
    </xf>
    <xf numFmtId="0" fontId="8" fillId="9" borderId="86" xfId="0" applyFont="1" applyFill="1" applyBorder="1" applyAlignment="1">
      <alignment horizontal="center"/>
    </xf>
    <xf numFmtId="0" fontId="8" fillId="10" borderId="86" xfId="0" applyFont="1" applyFill="1" applyBorder="1" applyAlignment="1">
      <alignment horizontal="center"/>
    </xf>
    <xf numFmtId="0" fontId="8" fillId="11" borderId="72" xfId="0" applyFont="1" applyFill="1" applyBorder="1" applyAlignment="1">
      <alignment horizontal="center"/>
    </xf>
    <xf numFmtId="0" fontId="8" fillId="10" borderId="93" xfId="0" applyFont="1" applyFill="1" applyBorder="1" applyAlignment="1">
      <alignment horizontal="center"/>
    </xf>
    <xf numFmtId="0" fontId="2" fillId="10" borderId="89" xfId="0" applyFont="1" applyFill="1" applyBorder="1" applyAlignment="1" applyProtection="1">
      <alignment horizontal="center"/>
      <protection locked="0"/>
    </xf>
    <xf numFmtId="0" fontId="2" fillId="10" borderId="91" xfId="0" applyFont="1" applyFill="1" applyBorder="1" applyAlignment="1" applyProtection="1">
      <alignment horizontal="center"/>
      <protection locked="0"/>
    </xf>
    <xf numFmtId="0" fontId="8" fillId="6" borderId="93" xfId="0" applyFont="1" applyFill="1" applyBorder="1" applyAlignment="1">
      <alignment horizontal="center"/>
    </xf>
    <xf numFmtId="0" fontId="8" fillId="7" borderId="93" xfId="0" applyFont="1" applyFill="1" applyBorder="1" applyAlignment="1">
      <alignment horizontal="center"/>
    </xf>
    <xf numFmtId="0" fontId="8" fillId="5" borderId="93" xfId="0" applyFont="1" applyFill="1" applyBorder="1" applyAlignment="1">
      <alignment horizontal="center"/>
    </xf>
    <xf numFmtId="0" fontId="8" fillId="8" borderId="93" xfId="0" applyFont="1" applyFill="1" applyBorder="1" applyAlignment="1">
      <alignment horizontal="center"/>
    </xf>
    <xf numFmtId="0" fontId="8" fillId="9" borderId="93" xfId="0" applyFont="1" applyFill="1" applyBorder="1" applyAlignment="1">
      <alignment horizontal="center"/>
    </xf>
    <xf numFmtId="0" fontId="8" fillId="3" borderId="92" xfId="0" applyFont="1" applyFill="1" applyBorder="1" applyAlignment="1">
      <alignment horizontal="center"/>
    </xf>
    <xf numFmtId="0" fontId="7" fillId="13" borderId="89" xfId="0" applyFont="1" applyFill="1" applyBorder="1" applyAlignment="1" applyProtection="1">
      <alignment horizontal="center"/>
      <protection locked="0"/>
    </xf>
    <xf numFmtId="0" fontId="7" fillId="13" borderId="91" xfId="0" applyFont="1" applyFill="1" applyBorder="1" applyAlignment="1" applyProtection="1">
      <alignment horizontal="center"/>
      <protection locked="0"/>
    </xf>
    <xf numFmtId="0" fontId="4" fillId="2" borderId="88" xfId="0" applyFont="1" applyFill="1" applyBorder="1" applyAlignment="1">
      <alignment horizontal="center"/>
    </xf>
    <xf numFmtId="0" fontId="8" fillId="12" borderId="88" xfId="0" applyFont="1" applyFill="1" applyBorder="1" applyAlignment="1">
      <alignment horizontal="center"/>
    </xf>
    <xf numFmtId="0" fontId="8" fillId="6" borderId="102" xfId="0" applyFont="1" applyFill="1" applyBorder="1" applyAlignment="1">
      <alignment horizontal="center"/>
    </xf>
    <xf numFmtId="0" fontId="8" fillId="7" borderId="102" xfId="0" applyFont="1" applyFill="1" applyBorder="1" applyAlignment="1">
      <alignment horizontal="center"/>
    </xf>
    <xf numFmtId="0" fontId="8" fillId="5" borderId="102" xfId="0" applyFont="1" applyFill="1" applyBorder="1" applyAlignment="1">
      <alignment horizontal="center"/>
    </xf>
    <xf numFmtId="0" fontId="8" fillId="8" borderId="102" xfId="0" applyFont="1" applyFill="1" applyBorder="1" applyAlignment="1">
      <alignment horizontal="center"/>
    </xf>
    <xf numFmtId="0" fontId="8" fillId="9" borderId="102" xfId="0" applyFont="1" applyFill="1" applyBorder="1" applyAlignment="1">
      <alignment horizontal="center"/>
    </xf>
    <xf numFmtId="0" fontId="8" fillId="10" borderId="102" xfId="0" applyFont="1" applyFill="1" applyBorder="1" applyAlignment="1">
      <alignment horizontal="center"/>
    </xf>
    <xf numFmtId="0" fontId="8" fillId="11" borderId="88" xfId="0" applyFont="1" applyFill="1" applyBorder="1" applyAlignment="1">
      <alignment horizontal="center"/>
    </xf>
    <xf numFmtId="49" fontId="35" fillId="24" borderId="121" xfId="5" applyNumberFormat="1" applyFont="1" applyFill="1" applyBorder="1" applyAlignment="1">
      <alignment horizontal="center"/>
    </xf>
    <xf numFmtId="0" fontId="35" fillId="24" borderId="121" xfId="5" applyFont="1" applyFill="1" applyBorder="1" applyAlignment="1">
      <alignment horizontal="center"/>
    </xf>
    <xf numFmtId="0" fontId="35" fillId="18" borderId="141" xfId="5" applyFont="1" applyFill="1" applyBorder="1" applyAlignment="1">
      <alignment horizontal="center"/>
    </xf>
    <xf numFmtId="49" fontId="35" fillId="23" borderId="121" xfId="5" applyNumberFormat="1" applyFont="1" applyFill="1" applyBorder="1" applyAlignment="1">
      <alignment horizontal="center"/>
    </xf>
    <xf numFmtId="0" fontId="35" fillId="23" borderId="121" xfId="5" applyFont="1" applyFill="1" applyBorder="1" applyAlignment="1">
      <alignment horizontal="center"/>
    </xf>
    <xf numFmtId="0" fontId="8" fillId="10" borderId="159" xfId="0" applyFont="1" applyFill="1" applyBorder="1" applyAlignment="1">
      <alignment horizontal="center"/>
    </xf>
    <xf numFmtId="0" fontId="2" fillId="10" borderId="156" xfId="0" applyFont="1" applyFill="1" applyBorder="1" applyAlignment="1" applyProtection="1">
      <alignment horizontal="center"/>
      <protection locked="0"/>
    </xf>
    <xf numFmtId="0" fontId="2" fillId="10" borderId="157" xfId="0" applyFont="1" applyFill="1" applyBorder="1" applyAlignment="1" applyProtection="1">
      <alignment horizontal="center"/>
      <protection locked="0"/>
    </xf>
    <xf numFmtId="0" fontId="8" fillId="6" borderId="159" xfId="0" applyFont="1" applyFill="1" applyBorder="1" applyAlignment="1">
      <alignment horizontal="center"/>
    </xf>
    <xf numFmtId="0" fontId="8" fillId="7" borderId="159" xfId="0" applyFont="1" applyFill="1" applyBorder="1" applyAlignment="1">
      <alignment horizontal="center"/>
    </xf>
    <xf numFmtId="0" fontId="8" fillId="5" borderId="159" xfId="0" applyFont="1" applyFill="1" applyBorder="1" applyAlignment="1">
      <alignment horizontal="center"/>
    </xf>
    <xf numFmtId="0" fontId="8" fillId="8" borderId="159" xfId="0" applyFont="1" applyFill="1" applyBorder="1" applyAlignment="1">
      <alignment horizontal="center"/>
    </xf>
    <xf numFmtId="0" fontId="8" fillId="9" borderId="159" xfId="0" applyFont="1" applyFill="1" applyBorder="1" applyAlignment="1">
      <alignment horizontal="center"/>
    </xf>
    <xf numFmtId="0" fontId="8" fillId="3" borderId="158" xfId="0" applyFont="1" applyFill="1" applyBorder="1" applyAlignment="1">
      <alignment horizontal="center"/>
    </xf>
    <xf numFmtId="0" fontId="7" fillId="13" borderId="156" xfId="0" applyFont="1" applyFill="1" applyBorder="1" applyAlignment="1" applyProtection="1">
      <alignment horizontal="center"/>
      <protection locked="0"/>
    </xf>
    <xf numFmtId="0" fontId="7" fillId="13" borderId="157" xfId="0" applyFont="1" applyFill="1" applyBorder="1" applyAlignment="1" applyProtection="1">
      <alignment horizontal="center"/>
      <protection locked="0"/>
    </xf>
    <xf numFmtId="0" fontId="4" fillId="2" borderId="154" xfId="0" applyFont="1" applyFill="1" applyBorder="1" applyAlignment="1">
      <alignment horizontal="center"/>
    </xf>
    <xf numFmtId="0" fontId="8" fillId="12" borderId="154" xfId="0" applyFont="1" applyFill="1" applyBorder="1" applyAlignment="1">
      <alignment horizontal="center"/>
    </xf>
    <xf numFmtId="0" fontId="8" fillId="6" borderId="168" xfId="0" applyFont="1" applyFill="1" applyBorder="1" applyAlignment="1">
      <alignment horizontal="center"/>
    </xf>
    <xf numFmtId="0" fontId="8" fillId="7" borderId="168" xfId="0" applyFont="1" applyFill="1" applyBorder="1" applyAlignment="1">
      <alignment horizontal="center"/>
    </xf>
    <xf numFmtId="0" fontId="8" fillId="5" borderId="168" xfId="0" applyFont="1" applyFill="1" applyBorder="1" applyAlignment="1">
      <alignment horizontal="center"/>
    </xf>
    <xf numFmtId="0" fontId="8" fillId="8" borderId="168" xfId="0" applyFont="1" applyFill="1" applyBorder="1" applyAlignment="1">
      <alignment horizontal="center"/>
    </xf>
    <xf numFmtId="0" fontId="8" fillId="9" borderId="168" xfId="0" applyFont="1" applyFill="1" applyBorder="1" applyAlignment="1">
      <alignment horizontal="center"/>
    </xf>
    <xf numFmtId="0" fontId="8" fillId="10" borderId="168" xfId="0" applyFont="1" applyFill="1" applyBorder="1" applyAlignment="1">
      <alignment horizontal="center"/>
    </xf>
    <xf numFmtId="0" fontId="8" fillId="11" borderId="154" xfId="0" applyFont="1" applyFill="1" applyBorder="1" applyAlignment="1">
      <alignment horizontal="center"/>
    </xf>
    <xf numFmtId="0" fontId="8" fillId="10" borderId="175" xfId="0" applyFont="1" applyFill="1" applyBorder="1" applyAlignment="1">
      <alignment horizontal="center"/>
    </xf>
    <xf numFmtId="0" fontId="2" fillId="10" borderId="169" xfId="0" applyFont="1" applyFill="1" applyBorder="1" applyAlignment="1" applyProtection="1">
      <alignment horizontal="center"/>
      <protection locked="0"/>
    </xf>
    <xf numFmtId="0" fontId="2" fillId="10" borderId="173" xfId="0" applyFont="1" applyFill="1" applyBorder="1" applyAlignment="1" applyProtection="1">
      <alignment horizontal="center"/>
      <protection locked="0"/>
    </xf>
    <xf numFmtId="0" fontId="8" fillId="6" borderId="175" xfId="0" applyFont="1" applyFill="1" applyBorder="1" applyAlignment="1">
      <alignment horizontal="center"/>
    </xf>
    <xf numFmtId="0" fontId="8" fillId="7" borderId="175" xfId="0" applyFont="1" applyFill="1" applyBorder="1" applyAlignment="1">
      <alignment horizontal="center"/>
    </xf>
    <xf numFmtId="0" fontId="8" fillId="5" borderId="175" xfId="0" applyFont="1" applyFill="1" applyBorder="1" applyAlignment="1">
      <alignment horizontal="center"/>
    </xf>
    <xf numFmtId="0" fontId="8" fillId="8" borderId="175" xfId="0" applyFont="1" applyFill="1" applyBorder="1" applyAlignment="1">
      <alignment horizontal="center"/>
    </xf>
    <xf numFmtId="0" fontId="8" fillId="9" borderId="175" xfId="0" applyFont="1" applyFill="1" applyBorder="1" applyAlignment="1">
      <alignment horizontal="center"/>
    </xf>
    <xf numFmtId="0" fontId="8" fillId="3" borderId="174" xfId="0" applyFont="1" applyFill="1" applyBorder="1" applyAlignment="1">
      <alignment horizontal="center"/>
    </xf>
    <xf numFmtId="0" fontId="7" fillId="13" borderId="169" xfId="0" applyFont="1" applyFill="1" applyBorder="1" applyAlignment="1" applyProtection="1">
      <alignment horizontal="center"/>
      <protection locked="0"/>
    </xf>
    <xf numFmtId="0" fontId="7" fillId="13" borderId="173" xfId="0" applyFont="1" applyFill="1" applyBorder="1" applyAlignment="1" applyProtection="1">
      <alignment horizontal="center"/>
      <protection locked="0"/>
    </xf>
    <xf numFmtId="0" fontId="8" fillId="10" borderId="182" xfId="0" applyFont="1" applyFill="1" applyBorder="1" applyAlignment="1">
      <alignment horizontal="center"/>
    </xf>
    <xf numFmtId="0" fontId="2" fillId="10" borderId="180" xfId="0" applyFont="1" applyFill="1" applyBorder="1" applyAlignment="1" applyProtection="1">
      <alignment horizontal="center"/>
      <protection locked="0"/>
    </xf>
    <xf numFmtId="0" fontId="2" fillId="10" borderId="179" xfId="0" applyFont="1" applyFill="1" applyBorder="1" applyAlignment="1" applyProtection="1">
      <alignment horizontal="center"/>
      <protection locked="0"/>
    </xf>
    <xf numFmtId="0" fontId="8" fillId="6" borderId="182" xfId="0" applyFont="1" applyFill="1" applyBorder="1" applyAlignment="1">
      <alignment horizontal="center"/>
    </xf>
    <xf numFmtId="0" fontId="8" fillId="7" borderId="182" xfId="0" applyFont="1" applyFill="1" applyBorder="1" applyAlignment="1">
      <alignment horizontal="center"/>
    </xf>
    <xf numFmtId="0" fontId="8" fillId="5" borderId="182" xfId="0" applyFont="1" applyFill="1" applyBorder="1" applyAlignment="1">
      <alignment horizontal="center"/>
    </xf>
    <xf numFmtId="0" fontId="8" fillId="8" borderId="182" xfId="0" applyFont="1" applyFill="1" applyBorder="1" applyAlignment="1">
      <alignment horizontal="center"/>
    </xf>
    <xf numFmtId="0" fontId="8" fillId="9" borderId="182" xfId="0" applyFont="1" applyFill="1" applyBorder="1" applyAlignment="1">
      <alignment horizontal="center"/>
    </xf>
    <xf numFmtId="0" fontId="8" fillId="3" borderId="181" xfId="0" applyFont="1" applyFill="1" applyBorder="1" applyAlignment="1">
      <alignment horizontal="center"/>
    </xf>
    <xf numFmtId="0" fontId="7" fillId="13" borderId="180" xfId="0" applyFont="1" applyFill="1" applyBorder="1" applyAlignment="1" applyProtection="1">
      <alignment horizontal="center"/>
      <protection locked="0"/>
    </xf>
    <xf numFmtId="0" fontId="7" fillId="13" borderId="179" xfId="0" applyFont="1" applyFill="1" applyBorder="1" applyAlignment="1" applyProtection="1">
      <alignment horizontal="center"/>
      <protection locked="0"/>
    </xf>
    <xf numFmtId="0" fontId="8" fillId="10" borderId="189" xfId="0" applyFont="1" applyFill="1" applyBorder="1" applyAlignment="1">
      <alignment horizontal="center"/>
    </xf>
    <xf numFmtId="0" fontId="2" fillId="10" borderId="187" xfId="0" applyFont="1" applyFill="1" applyBorder="1" applyAlignment="1" applyProtection="1">
      <alignment horizontal="center"/>
      <protection locked="0"/>
    </xf>
    <xf numFmtId="0" fontId="2" fillId="10" borderId="186" xfId="0" applyFont="1" applyFill="1" applyBorder="1" applyAlignment="1" applyProtection="1">
      <alignment horizontal="center"/>
      <protection locked="0"/>
    </xf>
    <xf numFmtId="0" fontId="8" fillId="6" borderId="189" xfId="0" applyFont="1" applyFill="1" applyBorder="1" applyAlignment="1">
      <alignment horizontal="center"/>
    </xf>
    <xf numFmtId="0" fontId="8" fillId="7" borderId="189" xfId="0" applyFont="1" applyFill="1" applyBorder="1" applyAlignment="1">
      <alignment horizontal="center"/>
    </xf>
    <xf numFmtId="0" fontId="8" fillId="5" borderId="189" xfId="0" applyFont="1" applyFill="1" applyBorder="1" applyAlignment="1">
      <alignment horizontal="center"/>
    </xf>
    <xf numFmtId="0" fontId="8" fillId="8" borderId="189" xfId="0" applyFont="1" applyFill="1" applyBorder="1" applyAlignment="1">
      <alignment horizontal="center"/>
    </xf>
    <xf numFmtId="0" fontId="8" fillId="9" borderId="189" xfId="0" applyFont="1" applyFill="1" applyBorder="1" applyAlignment="1">
      <alignment horizontal="center"/>
    </xf>
    <xf numFmtId="0" fontId="8" fillId="3" borderId="188" xfId="0" applyFont="1" applyFill="1" applyBorder="1" applyAlignment="1">
      <alignment horizontal="center"/>
    </xf>
    <xf numFmtId="0" fontId="7" fillId="13" borderId="187" xfId="0" applyFont="1" applyFill="1" applyBorder="1" applyAlignment="1" applyProtection="1">
      <alignment horizontal="center"/>
      <protection locked="0"/>
    </xf>
    <xf numFmtId="0" fontId="7" fillId="13" borderId="186" xfId="0" applyFont="1" applyFill="1" applyBorder="1" applyAlignment="1" applyProtection="1">
      <alignment horizontal="center"/>
      <protection locked="0"/>
    </xf>
    <xf numFmtId="49" fontId="35" fillId="20" borderId="161" xfId="5" applyNumberFormat="1" applyFont="1" applyFill="1" applyBorder="1" applyAlignment="1">
      <alignment horizontal="center"/>
    </xf>
    <xf numFmtId="49" fontId="39" fillId="20" borderId="160" xfId="5" applyNumberFormat="1" applyFont="1" applyFill="1" applyBorder="1" applyAlignment="1">
      <alignment horizontal="center"/>
    </xf>
    <xf numFmtId="0" fontId="39" fillId="20" borderId="162" xfId="5" applyFont="1" applyFill="1" applyBorder="1" applyAlignment="1">
      <alignment horizontal="center"/>
    </xf>
    <xf numFmtId="49" fontId="29" fillId="20" borderId="111" xfId="5" applyNumberFormat="1" applyFont="1" applyFill="1" applyBorder="1" applyAlignment="1">
      <alignment horizontal="center" vertical="center"/>
    </xf>
    <xf numFmtId="0" fontId="29" fillId="20" borderId="109" xfId="5" applyFont="1" applyFill="1" applyBorder="1" applyAlignment="1">
      <alignment horizontal="center" vertical="center"/>
    </xf>
    <xf numFmtId="0" fontId="29" fillId="20" borderId="134" xfId="5" applyFont="1" applyFill="1" applyBorder="1" applyAlignment="1">
      <alignment horizontal="center" vertical="center"/>
    </xf>
    <xf numFmtId="0" fontId="29" fillId="20" borderId="114" xfId="5" applyFont="1" applyFill="1" applyBorder="1" applyAlignment="1">
      <alignment horizontal="center" vertical="center"/>
    </xf>
    <xf numFmtId="0" fontId="29" fillId="20" borderId="108" xfId="5" applyFont="1" applyFill="1" applyBorder="1" applyAlignment="1">
      <alignment horizontal="center" vertical="center"/>
    </xf>
    <xf numFmtId="0" fontId="29" fillId="20" borderId="136" xfId="5" applyFont="1" applyFill="1" applyBorder="1" applyAlignment="1">
      <alignment horizontal="center" vertical="center"/>
    </xf>
    <xf numFmtId="49" fontId="35" fillId="21" borderId="161" xfId="5" applyNumberFormat="1" applyFont="1" applyFill="1" applyBorder="1" applyAlignment="1">
      <alignment horizontal="center"/>
    </xf>
    <xf numFmtId="49" fontId="35" fillId="22" borderId="161" xfId="5" applyNumberFormat="1" applyFont="1" applyFill="1" applyBorder="1" applyAlignment="1">
      <alignment horizontal="center"/>
    </xf>
    <xf numFmtId="49" fontId="35" fillId="26" borderId="161" xfId="5" applyNumberFormat="1" applyFont="1" applyFill="1" applyBorder="1" applyAlignment="1">
      <alignment horizontal="center"/>
    </xf>
    <xf numFmtId="0" fontId="35" fillId="26" borderId="140" xfId="5" applyFont="1" applyFill="1" applyBorder="1" applyAlignment="1">
      <alignment horizontal="center"/>
    </xf>
    <xf numFmtId="0" fontId="35" fillId="26" borderId="141" xfId="5" applyFont="1" applyFill="1" applyBorder="1" applyAlignment="1">
      <alignment horizontal="center"/>
    </xf>
    <xf numFmtId="49" fontId="35" fillId="23" borderId="161" xfId="5" applyNumberFormat="1" applyFont="1" applyFill="1" applyBorder="1" applyAlignment="1">
      <alignment horizontal="center"/>
    </xf>
    <xf numFmtId="0" fontId="35" fillId="23" borderId="140" xfId="5" applyFont="1" applyFill="1" applyBorder="1" applyAlignment="1">
      <alignment horizontal="center"/>
    </xf>
    <xf numFmtId="0" fontId="35" fillId="23" borderId="141" xfId="5" applyFont="1" applyFill="1" applyBorder="1" applyAlignment="1">
      <alignment horizontal="center"/>
    </xf>
    <xf numFmtId="49" fontId="35" fillId="24" borderId="161" xfId="5" applyNumberFormat="1" applyFont="1" applyFill="1" applyBorder="1" applyAlignment="1">
      <alignment horizontal="center"/>
    </xf>
    <xf numFmtId="0" fontId="35" fillId="24" borderId="140" xfId="5" applyFont="1" applyFill="1" applyBorder="1" applyAlignment="1">
      <alignment horizontal="center"/>
    </xf>
    <xf numFmtId="0" fontId="35" fillId="24" borderId="141" xfId="5" applyFont="1" applyFill="1" applyBorder="1" applyAlignment="1">
      <alignment horizontal="center"/>
    </xf>
    <xf numFmtId="0" fontId="35" fillId="16" borderId="204" xfId="5" applyFont="1" applyFill="1" applyBorder="1" applyAlignment="1">
      <alignment horizontal="center"/>
    </xf>
    <xf numFmtId="0" fontId="35" fillId="16" borderId="137" xfId="5" applyFont="1" applyFill="1" applyBorder="1" applyAlignment="1">
      <alignment horizontal="center"/>
    </xf>
    <xf numFmtId="0" fontId="35" fillId="16" borderId="113" xfId="5" applyFont="1" applyFill="1" applyBorder="1" applyAlignment="1">
      <alignment horizontal="center"/>
    </xf>
    <xf numFmtId="0" fontId="35" fillId="16" borderId="0" xfId="5" applyFont="1" applyFill="1" applyBorder="1" applyAlignment="1">
      <alignment horizontal="center"/>
    </xf>
    <xf numFmtId="49" fontId="26" fillId="18" borderId="160" xfId="5" applyNumberFormat="1" applyFont="1" applyFill="1" applyBorder="1" applyAlignment="1">
      <alignment horizontal="center"/>
    </xf>
    <xf numFmtId="0" fontId="26" fillId="18" borderId="162" xfId="5" applyFont="1" applyFill="1" applyBorder="1" applyAlignment="1">
      <alignment horizontal="center"/>
    </xf>
    <xf numFmtId="49" fontId="36" fillId="16" borderId="165" xfId="5" applyNumberFormat="1" applyFont="1" applyFill="1" applyBorder="1" applyAlignment="1">
      <alignment horizontal="center"/>
    </xf>
    <xf numFmtId="0" fontId="36" fillId="16" borderId="165" xfId="5" applyFont="1" applyFill="1" applyBorder="1" applyAlignment="1">
      <alignment horizontal="center"/>
    </xf>
    <xf numFmtId="0" fontId="26" fillId="16" borderId="114" xfId="5" applyFont="1" applyFill="1" applyBorder="1" applyAlignment="1">
      <alignment horizontal="left"/>
    </xf>
    <xf numFmtId="0" fontId="26" fillId="16" borderId="108" xfId="5" applyFont="1" applyFill="1" applyBorder="1" applyAlignment="1">
      <alignment horizontal="left"/>
    </xf>
    <xf numFmtId="49" fontId="25" fillId="26" borderId="0" xfId="5" applyNumberFormat="1" applyFont="1" applyFill="1" applyBorder="1" applyAlignment="1">
      <alignment horizontal="center"/>
    </xf>
    <xf numFmtId="0" fontId="25" fillId="26" borderId="0" xfId="5" applyFont="1" applyFill="1" applyBorder="1" applyAlignment="1">
      <alignment horizontal="center"/>
    </xf>
    <xf numFmtId="49" fontId="31" fillId="26" borderId="111" xfId="5" applyNumberFormat="1" applyFont="1" applyFill="1" applyBorder="1" applyAlignment="1">
      <alignment horizontal="center" vertical="center" wrapText="1"/>
    </xf>
    <xf numFmtId="0" fontId="31" fillId="26" borderId="109" xfId="5" applyFont="1" applyFill="1" applyBorder="1" applyAlignment="1">
      <alignment horizontal="center" vertical="center" wrapText="1"/>
    </xf>
    <xf numFmtId="0" fontId="31" fillId="26" borderId="112" xfId="5" applyFont="1" applyFill="1" applyBorder="1" applyAlignment="1">
      <alignment horizontal="center" vertical="center" wrapText="1"/>
    </xf>
    <xf numFmtId="0" fontId="31" fillId="26" borderId="114" xfId="5" applyFont="1" applyFill="1" applyBorder="1" applyAlignment="1">
      <alignment horizontal="center" vertical="center" wrapText="1"/>
    </xf>
    <xf numFmtId="0" fontId="31" fillId="26" borderId="108" xfId="5" applyFont="1" applyFill="1" applyBorder="1" applyAlignment="1">
      <alignment horizontal="center" vertical="center" wrapText="1"/>
    </xf>
    <xf numFmtId="0" fontId="31" fillId="26" borderId="115" xfId="5" applyFont="1" applyFill="1" applyBorder="1" applyAlignment="1">
      <alignment horizontal="center" vertical="center" wrapText="1"/>
    </xf>
    <xf numFmtId="49" fontId="26" fillId="16" borderId="118" xfId="5" applyNumberFormat="1" applyFont="1" applyFill="1" applyBorder="1" applyAlignment="1">
      <alignment horizontal="left"/>
    </xf>
    <xf numFmtId="0" fontId="26" fillId="16" borderId="118" xfId="5" applyFont="1" applyFill="1" applyBorder="1" applyAlignment="1">
      <alignment horizontal="left"/>
    </xf>
    <xf numFmtId="49" fontId="26" fillId="16" borderId="0" xfId="5" applyNumberFormat="1" applyFont="1" applyFill="1" applyBorder="1" applyAlignment="1">
      <alignment horizontal="center"/>
    </xf>
    <xf numFmtId="0" fontId="26" fillId="16" borderId="0" xfId="5" applyFont="1" applyFill="1" applyBorder="1" applyAlignment="1">
      <alignment horizontal="center"/>
    </xf>
    <xf numFmtId="49" fontId="35" fillId="28" borderId="165" xfId="5" applyNumberFormat="1" applyFont="1" applyFill="1" applyBorder="1" applyAlignment="1">
      <alignment horizontal="center"/>
    </xf>
    <xf numFmtId="0" fontId="35" fillId="28" borderId="165" xfId="5" applyFont="1" applyFill="1" applyBorder="1" applyAlignment="1">
      <alignment horizontal="center"/>
    </xf>
    <xf numFmtId="49" fontId="35" fillId="27" borderId="165" xfId="5" applyNumberFormat="1" applyFont="1" applyFill="1" applyBorder="1" applyAlignment="1">
      <alignment horizontal="center"/>
    </xf>
    <xf numFmtId="0" fontId="35" fillId="27" borderId="165" xfId="5" applyFont="1" applyFill="1" applyBorder="1" applyAlignment="1">
      <alignment horizontal="center"/>
    </xf>
    <xf numFmtId="0" fontId="2" fillId="10" borderId="219" xfId="0" applyFont="1" applyFill="1" applyBorder="1" applyAlignment="1" applyProtection="1">
      <alignment horizontal="center"/>
      <protection locked="0"/>
    </xf>
    <xf numFmtId="0" fontId="2" fillId="10" borderId="221" xfId="0" applyFont="1" applyFill="1" applyBorder="1" applyAlignment="1" applyProtection="1">
      <alignment horizontal="center"/>
      <protection locked="0"/>
    </xf>
    <xf numFmtId="0" fontId="7" fillId="13" borderId="219" xfId="0" applyFont="1" applyFill="1" applyBorder="1" applyAlignment="1" applyProtection="1">
      <alignment horizontal="center"/>
      <protection locked="0"/>
    </xf>
    <xf numFmtId="0" fontId="7" fillId="13" borderId="221" xfId="0" applyFont="1" applyFill="1" applyBorder="1" applyAlignment="1" applyProtection="1">
      <alignment horizontal="center"/>
      <protection locked="0"/>
    </xf>
    <xf numFmtId="0" fontId="4" fillId="2" borderId="218" xfId="0" applyFont="1" applyFill="1" applyBorder="1" applyAlignment="1">
      <alignment horizontal="center"/>
    </xf>
    <xf numFmtId="0" fontId="47" fillId="30" borderId="218" xfId="0" applyFont="1" applyFill="1" applyBorder="1" applyAlignment="1" applyProtection="1">
      <alignment horizontal="center"/>
      <protection locked="0"/>
    </xf>
    <xf numFmtId="0" fontId="8" fillId="3" borderId="222" xfId="0" applyFont="1" applyFill="1" applyBorder="1" applyAlignment="1">
      <alignment horizontal="center"/>
    </xf>
    <xf numFmtId="0" fontId="8" fillId="10" borderId="223" xfId="0" applyFont="1" applyFill="1" applyBorder="1" applyAlignment="1">
      <alignment horizontal="center"/>
    </xf>
    <xf numFmtId="0" fontId="8" fillId="6" borderId="223" xfId="0" applyFont="1" applyFill="1" applyBorder="1" applyAlignment="1">
      <alignment horizontal="center"/>
    </xf>
    <xf numFmtId="0" fontId="8" fillId="7" borderId="223" xfId="0" applyFont="1" applyFill="1" applyBorder="1" applyAlignment="1">
      <alignment horizontal="center"/>
    </xf>
    <xf numFmtId="0" fontId="8" fillId="5" borderId="223" xfId="0" applyFont="1" applyFill="1" applyBorder="1" applyAlignment="1">
      <alignment horizontal="center"/>
    </xf>
    <xf numFmtId="0" fontId="8" fillId="8" borderId="223" xfId="0" applyFont="1" applyFill="1" applyBorder="1" applyAlignment="1">
      <alignment horizontal="center"/>
    </xf>
    <xf numFmtId="0" fontId="8" fillId="9" borderId="223" xfId="0" applyFont="1" applyFill="1" applyBorder="1" applyAlignment="1">
      <alignment horizontal="center"/>
    </xf>
    <xf numFmtId="0" fontId="8" fillId="12" borderId="218" xfId="0" applyFont="1" applyFill="1" applyBorder="1" applyAlignment="1">
      <alignment horizontal="center"/>
    </xf>
    <xf numFmtId="0" fontId="8" fillId="6" borderId="231" xfId="0" applyFont="1" applyFill="1" applyBorder="1" applyAlignment="1">
      <alignment horizontal="center"/>
    </xf>
    <xf numFmtId="0" fontId="8" fillId="7" borderId="231" xfId="0" applyFont="1" applyFill="1" applyBorder="1" applyAlignment="1">
      <alignment horizontal="center"/>
    </xf>
    <xf numFmtId="0" fontId="8" fillId="5" borderId="231" xfId="0" applyFont="1" applyFill="1" applyBorder="1" applyAlignment="1">
      <alignment horizontal="center"/>
    </xf>
    <xf numFmtId="0" fontId="8" fillId="8" borderId="231" xfId="0" applyFont="1" applyFill="1" applyBorder="1" applyAlignment="1">
      <alignment horizontal="center"/>
    </xf>
    <xf numFmtId="0" fontId="8" fillId="9" borderId="231" xfId="0" applyFont="1" applyFill="1" applyBorder="1" applyAlignment="1">
      <alignment horizontal="center"/>
    </xf>
    <xf numFmtId="0" fontId="8" fillId="10" borderId="231" xfId="0" applyFont="1" applyFill="1" applyBorder="1" applyAlignment="1">
      <alignment horizontal="center"/>
    </xf>
    <xf numFmtId="0" fontId="8" fillId="11" borderId="218" xfId="0" applyFont="1" applyFill="1" applyBorder="1" applyAlignment="1">
      <alignment horizontal="center"/>
    </xf>
    <xf numFmtId="0" fontId="8" fillId="6" borderId="225" xfId="0" applyFont="1" applyFill="1" applyBorder="1" applyAlignment="1">
      <alignment horizontal="center"/>
    </xf>
    <xf numFmtId="0" fontId="8" fillId="7" borderId="225" xfId="0" applyFont="1" applyFill="1" applyBorder="1" applyAlignment="1">
      <alignment horizontal="center"/>
    </xf>
    <xf numFmtId="0" fontId="8" fillId="5" borderId="225" xfId="0" applyFont="1" applyFill="1" applyBorder="1" applyAlignment="1">
      <alignment horizontal="center"/>
    </xf>
    <xf numFmtId="0" fontId="8" fillId="8" borderId="225" xfId="0" applyFont="1" applyFill="1" applyBorder="1" applyAlignment="1">
      <alignment horizontal="center"/>
    </xf>
    <xf numFmtId="0" fontId="8" fillId="9" borderId="225" xfId="0" applyFont="1" applyFill="1" applyBorder="1" applyAlignment="1">
      <alignment horizontal="center"/>
    </xf>
    <xf numFmtId="0" fontId="8" fillId="10" borderId="225" xfId="0" applyFont="1" applyFill="1" applyBorder="1" applyAlignment="1">
      <alignment horizontal="center"/>
    </xf>
    <xf numFmtId="0" fontId="2" fillId="10" borderId="230" xfId="0" applyFont="1" applyFill="1" applyBorder="1" applyAlignment="1" applyProtection="1">
      <alignment horizontal="center"/>
      <protection locked="0"/>
    </xf>
    <xf numFmtId="0" fontId="7" fillId="13" borderId="230" xfId="0" applyFont="1" applyFill="1" applyBorder="1" applyAlignment="1" applyProtection="1">
      <alignment horizontal="center"/>
      <protection locked="0"/>
    </xf>
    <xf numFmtId="0" fontId="8" fillId="6" borderId="236" xfId="0" applyFont="1" applyFill="1" applyBorder="1" applyAlignment="1">
      <alignment horizontal="center"/>
    </xf>
    <xf numFmtId="0" fontId="8" fillId="7" borderId="236" xfId="0" applyFont="1" applyFill="1" applyBorder="1" applyAlignment="1">
      <alignment horizontal="center"/>
    </xf>
    <xf numFmtId="0" fontId="8" fillId="5" borderId="236" xfId="0" applyFont="1" applyFill="1" applyBorder="1" applyAlignment="1">
      <alignment horizontal="center"/>
    </xf>
    <xf numFmtId="0" fontId="8" fillId="8" borderId="236" xfId="0" applyFont="1" applyFill="1" applyBorder="1" applyAlignment="1">
      <alignment horizontal="center"/>
    </xf>
    <xf numFmtId="0" fontId="8" fillId="9" borderId="236" xfId="0" applyFont="1" applyFill="1" applyBorder="1" applyAlignment="1">
      <alignment horizontal="center"/>
    </xf>
    <xf numFmtId="0" fontId="8" fillId="10" borderId="236" xfId="0" applyFont="1" applyFill="1" applyBorder="1" applyAlignment="1">
      <alignment horizontal="center"/>
    </xf>
    <xf numFmtId="0" fontId="2" fillId="0" borderId="237" xfId="1" applyFont="1" applyBorder="1"/>
    <xf numFmtId="49" fontId="2" fillId="10" borderId="238" xfId="1" applyNumberFormat="1" applyFont="1" applyFill="1" applyBorder="1" applyAlignment="1" applyProtection="1">
      <alignment horizontal="center" vertical="center"/>
      <protection locked="0"/>
    </xf>
    <xf numFmtId="0" fontId="2" fillId="2" borderId="239" xfId="1" applyFont="1" applyFill="1" applyBorder="1"/>
    <xf numFmtId="49" fontId="2" fillId="10" borderId="240" xfId="1" applyNumberFormat="1" applyFont="1" applyFill="1" applyBorder="1" applyAlignment="1" applyProtection="1">
      <alignment horizontal="center" vertical="center"/>
      <protection locked="0"/>
    </xf>
    <xf numFmtId="0" fontId="8" fillId="6" borderId="241" xfId="0" applyFont="1" applyFill="1" applyBorder="1" applyAlignment="1">
      <alignment horizontal="center"/>
    </xf>
    <xf numFmtId="0" fontId="8" fillId="7" borderId="241" xfId="0" applyFont="1" applyFill="1" applyBorder="1" applyAlignment="1">
      <alignment horizontal="center"/>
    </xf>
    <xf numFmtId="0" fontId="8" fillId="5" borderId="241" xfId="0" applyFont="1" applyFill="1" applyBorder="1" applyAlignment="1">
      <alignment horizontal="center"/>
    </xf>
    <xf numFmtId="0" fontId="8" fillId="8" borderId="241" xfId="0" applyFont="1" applyFill="1" applyBorder="1" applyAlignment="1">
      <alignment horizontal="center"/>
    </xf>
    <xf numFmtId="0" fontId="8" fillId="9" borderId="241" xfId="0" applyFont="1" applyFill="1" applyBorder="1" applyAlignment="1">
      <alignment horizontal="center"/>
    </xf>
    <xf numFmtId="0" fontId="8" fillId="10" borderId="241" xfId="0" applyFont="1" applyFill="1" applyBorder="1" applyAlignment="1">
      <alignment horizontal="center"/>
    </xf>
    <xf numFmtId="0" fontId="7" fillId="10" borderId="242" xfId="0" applyFont="1" applyFill="1" applyBorder="1" applyAlignment="1" applyProtection="1">
      <alignment horizontal="left"/>
      <protection locked="0"/>
    </xf>
    <xf numFmtId="0" fontId="8" fillId="3" borderId="243" xfId="0" applyFont="1" applyFill="1" applyBorder="1"/>
    <xf numFmtId="16" fontId="8" fillId="2" borderId="244" xfId="0" applyNumberFormat="1" applyFont="1" applyFill="1" applyBorder="1" applyAlignment="1">
      <alignment horizontal="center"/>
    </xf>
    <xf numFmtId="20" fontId="8" fillId="2" borderId="245" xfId="0" applyNumberFormat="1" applyFont="1" applyFill="1" applyBorder="1" applyAlignment="1">
      <alignment horizontal="center"/>
    </xf>
    <xf numFmtId="0" fontId="8" fillId="2" borderId="245" xfId="0" applyFont="1" applyFill="1" applyBorder="1" applyAlignment="1">
      <alignment horizontal="center"/>
    </xf>
    <xf numFmtId="49" fontId="8" fillId="10" borderId="245" xfId="0" applyNumberFormat="1" applyFont="1" applyFill="1" applyBorder="1" applyAlignment="1" applyProtection="1">
      <alignment horizontal="center"/>
      <protection locked="0"/>
    </xf>
    <xf numFmtId="0" fontId="8" fillId="10" borderId="245" xfId="0" applyFont="1" applyFill="1" applyBorder="1" applyAlignment="1" applyProtection="1">
      <alignment horizontal="center"/>
      <protection locked="0"/>
    </xf>
    <xf numFmtId="16" fontId="8" fillId="2" borderId="245" xfId="0" applyNumberFormat="1" applyFont="1" applyFill="1" applyBorder="1" applyAlignment="1">
      <alignment horizontal="center"/>
    </xf>
    <xf numFmtId="16" fontId="8" fillId="3" borderId="245" xfId="0" applyNumberFormat="1" applyFont="1" applyFill="1" applyBorder="1" applyAlignment="1">
      <alignment horizontal="center"/>
    </xf>
    <xf numFmtId="20" fontId="8" fillId="3" borderId="245" xfId="0" applyNumberFormat="1" applyFont="1" applyFill="1" applyBorder="1" applyAlignment="1">
      <alignment horizontal="center"/>
    </xf>
    <xf numFmtId="0" fontId="7" fillId="10" borderId="245" xfId="0" applyFont="1" applyFill="1" applyBorder="1" applyAlignment="1" applyProtection="1">
      <alignment horizontal="left"/>
      <protection locked="0"/>
    </xf>
    <xf numFmtId="0" fontId="2" fillId="10" borderId="245" xfId="0" applyFont="1" applyFill="1" applyBorder="1" applyAlignment="1" applyProtection="1">
      <alignment horizontal="left"/>
      <protection locked="0"/>
    </xf>
    <xf numFmtId="0" fontId="2" fillId="10" borderId="242" xfId="0" applyFont="1" applyFill="1" applyBorder="1" applyAlignment="1" applyProtection="1">
      <alignment horizontal="left"/>
      <protection locked="0"/>
    </xf>
    <xf numFmtId="0" fontId="4" fillId="2" borderId="242" xfId="0" applyFont="1" applyFill="1" applyBorder="1"/>
    <xf numFmtId="0" fontId="2" fillId="10" borderId="242" xfId="0" applyFont="1" applyFill="1" applyBorder="1" applyAlignment="1" applyProtection="1">
      <alignment horizontal="center"/>
      <protection locked="0"/>
    </xf>
    <xf numFmtId="0" fontId="7" fillId="13" borderId="242" xfId="0" applyFont="1" applyFill="1" applyBorder="1" applyAlignment="1" applyProtection="1">
      <alignment horizontal="center"/>
      <protection locked="0"/>
    </xf>
  </cellXfs>
  <cellStyles count="6">
    <cellStyle name="Hipervínculo" xfId="2" builtinId="8"/>
    <cellStyle name="Hipervínculo 2" xfId="4" xr:uid="{322359DF-6139-4B50-A3D9-DE8C683D440B}"/>
    <cellStyle name="Hyperlink" xfId="3" xr:uid="{383BAC2A-1D5E-4EB6-A25D-8A48659CD9F3}"/>
    <cellStyle name="Normal" xfId="0" builtinId="0"/>
    <cellStyle name="Normal 2" xfId="5" xr:uid="{29A92980-2742-4F37-939C-A16B8FB322E1}"/>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20" Type="http://schemas.openxmlformats.org/officeDocument/2006/relationships/worksheet" Target="worksheets/sheet20.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1B1F73B-EDFF-475E-9B95-DA44915BCBE6}"/>
            </a:ext>
          </a:extLst>
        </xdr:cNvPr>
        <xdr:cNvPicPr>
          <a:picLocks noChangeAspect="1"/>
        </xdr:cNvPicPr>
      </xdr:nvPicPr>
      <xdr:blipFill>
        <a:blip xmlns:r="http://schemas.openxmlformats.org/officeDocument/2006/relationships" r:embed="rId1"/>
        <a:stretch>
          <a:fillRect/>
        </a:stretch>
      </xdr:blipFill>
      <xdr:spPr>
        <a:xfrm>
          <a:off x="78062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95AF66EC-757A-4462-B594-74C48D0774E0}"/>
            </a:ext>
          </a:extLst>
        </xdr:cNvPr>
        <xdr:cNvPicPr>
          <a:picLocks noChangeAspect="1"/>
        </xdr:cNvPicPr>
      </xdr:nvPicPr>
      <xdr:blipFill>
        <a:blip xmlns:r="http://schemas.openxmlformats.org/officeDocument/2006/relationships" r:embed="rId2"/>
        <a:stretch>
          <a:fillRect/>
        </a:stretch>
      </xdr:blipFill>
      <xdr:spPr>
        <a:xfrm>
          <a:off x="14075318" y="573700"/>
          <a:ext cx="237995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0F04475D-6694-4EE5-8DAA-DB6062B850A6}"/>
            </a:ext>
          </a:extLst>
        </xdr:cNvPr>
        <xdr:cNvPicPr>
          <a:picLocks noChangeAspect="1"/>
        </xdr:cNvPicPr>
      </xdr:nvPicPr>
      <xdr:blipFill>
        <a:blip xmlns:r="http://schemas.openxmlformats.org/officeDocument/2006/relationships" r:embed="rId3"/>
        <a:stretch>
          <a:fillRect/>
        </a:stretch>
      </xdr:blipFill>
      <xdr:spPr>
        <a:xfrm>
          <a:off x="256174" y="10842552"/>
          <a:ext cx="151750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15B20CEB-F5B2-4F55-B341-87047B4C9B3E}"/>
            </a:ext>
          </a:extLst>
        </xdr:cNvPr>
        <xdr:cNvPicPr>
          <a:picLocks noChangeAspect="1"/>
        </xdr:cNvPicPr>
      </xdr:nvPicPr>
      <xdr:blipFill>
        <a:blip xmlns:r="http://schemas.openxmlformats.org/officeDocument/2006/relationships" r:embed="rId4"/>
        <a:stretch>
          <a:fillRect/>
        </a:stretch>
      </xdr:blipFill>
      <xdr:spPr>
        <a:xfrm flipH="1">
          <a:off x="981145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76513400-A6DF-425E-BEB2-653B8529CE5E}"/>
            </a:ext>
          </a:extLst>
        </xdr:cNvPr>
        <xdr:cNvPicPr>
          <a:picLocks noChangeAspect="1"/>
        </xdr:cNvPicPr>
      </xdr:nvPicPr>
      <xdr:blipFill>
        <a:blip xmlns:r="http://schemas.openxmlformats.org/officeDocument/2006/relationships" r:embed="rId5"/>
        <a:stretch>
          <a:fillRect/>
        </a:stretch>
      </xdr:blipFill>
      <xdr:spPr>
        <a:xfrm>
          <a:off x="5785066" y="10853081"/>
          <a:ext cx="1152970" cy="109979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28927</xdr:rowOff>
    </xdr:to>
    <xdr:pic>
      <xdr:nvPicPr>
        <xdr:cNvPr id="2" name="Imagen 1">
          <a:extLst>
            <a:ext uri="{FF2B5EF4-FFF2-40B4-BE49-F238E27FC236}">
              <a16:creationId xmlns:a16="http://schemas.microsoft.com/office/drawing/2014/main" id="{0661C4B3-D29A-48DB-912F-A65896F0631E}"/>
            </a:ext>
          </a:extLst>
        </xdr:cNvPr>
        <xdr:cNvPicPr>
          <a:picLocks noChangeAspect="1"/>
        </xdr:cNvPicPr>
      </xdr:nvPicPr>
      <xdr:blipFill>
        <a:blip xmlns:r="http://schemas.openxmlformats.org/officeDocument/2006/relationships" r:embed="rId1"/>
        <a:stretch>
          <a:fillRect/>
        </a:stretch>
      </xdr:blipFill>
      <xdr:spPr>
        <a:xfrm>
          <a:off x="780620" y="184059"/>
          <a:ext cx="1893608" cy="2313748"/>
        </a:xfrm>
        <a:prstGeom prst="rect">
          <a:avLst/>
        </a:prstGeom>
      </xdr:spPr>
    </xdr:pic>
    <xdr:clientData/>
  </xdr:twoCellAnchor>
  <xdr:twoCellAnchor editAs="oneCell">
    <xdr:from>
      <xdr:col>30</xdr:col>
      <xdr:colOff>39278</xdr:colOff>
      <xdr:row>3</xdr:row>
      <xdr:rowOff>9820</xdr:rowOff>
    </xdr:from>
    <xdr:to>
      <xdr:col>33</xdr:col>
      <xdr:colOff>982228</xdr:colOff>
      <xdr:row>11</xdr:row>
      <xdr:rowOff>65562</xdr:rowOff>
    </xdr:to>
    <xdr:pic>
      <xdr:nvPicPr>
        <xdr:cNvPr id="3" name="Imagen 2">
          <a:extLst>
            <a:ext uri="{FF2B5EF4-FFF2-40B4-BE49-F238E27FC236}">
              <a16:creationId xmlns:a16="http://schemas.microsoft.com/office/drawing/2014/main" id="{12EACE28-9136-4B19-AF43-9CBC893E3883}"/>
            </a:ext>
          </a:extLst>
        </xdr:cNvPr>
        <xdr:cNvPicPr>
          <a:picLocks noChangeAspect="1"/>
        </xdr:cNvPicPr>
      </xdr:nvPicPr>
      <xdr:blipFill>
        <a:blip xmlns:r="http://schemas.openxmlformats.org/officeDocument/2006/relationships" r:embed="rId2"/>
        <a:stretch>
          <a:fillRect/>
        </a:stretch>
      </xdr:blipFill>
      <xdr:spPr>
        <a:xfrm>
          <a:off x="14075318" y="573700"/>
          <a:ext cx="2383130" cy="1960742"/>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2DB88938-6114-4BAB-B406-7949FCFF46F5}"/>
            </a:ext>
          </a:extLst>
        </xdr:cNvPr>
        <xdr:cNvPicPr>
          <a:picLocks noChangeAspect="1"/>
        </xdr:cNvPicPr>
      </xdr:nvPicPr>
      <xdr:blipFill>
        <a:blip xmlns:r="http://schemas.openxmlformats.org/officeDocument/2006/relationships" r:embed="rId3"/>
        <a:stretch>
          <a:fillRect/>
        </a:stretch>
      </xdr:blipFill>
      <xdr:spPr>
        <a:xfrm>
          <a:off x="256174" y="10842552"/>
          <a:ext cx="151750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1524DEF4-ACBA-4A01-B210-3012A45F8A3D}"/>
            </a:ext>
          </a:extLst>
        </xdr:cNvPr>
        <xdr:cNvPicPr>
          <a:picLocks noChangeAspect="1"/>
        </xdr:cNvPicPr>
      </xdr:nvPicPr>
      <xdr:blipFill>
        <a:blip xmlns:r="http://schemas.openxmlformats.org/officeDocument/2006/relationships" r:embed="rId4"/>
        <a:stretch>
          <a:fillRect/>
        </a:stretch>
      </xdr:blipFill>
      <xdr:spPr>
        <a:xfrm flipH="1">
          <a:off x="980383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0B8A92B2-CCAF-4229-936E-403FB887FC4E}"/>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AD675A35-4B87-41F8-92F7-A4F758F42FC8}"/>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1DD57501-5C29-484C-84F2-6A6BFDD47C81}"/>
            </a:ext>
          </a:extLst>
        </xdr:cNvPr>
        <xdr:cNvPicPr>
          <a:picLocks noChangeAspect="1"/>
        </xdr:cNvPicPr>
      </xdr:nvPicPr>
      <xdr:blipFill>
        <a:blip xmlns:r="http://schemas.openxmlformats.org/officeDocument/2006/relationships" r:embed="rId2"/>
        <a:stretch>
          <a:fillRect/>
        </a:stretch>
      </xdr:blipFill>
      <xdr:spPr>
        <a:xfrm>
          <a:off x="1403721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77331BF8-649D-4B16-88F4-07CE037A0DCE}"/>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EBF2943F-736E-43FC-8211-9980452785AB}"/>
            </a:ext>
          </a:extLst>
        </xdr:cNvPr>
        <xdr:cNvPicPr>
          <a:picLocks noChangeAspect="1"/>
        </xdr:cNvPicPr>
      </xdr:nvPicPr>
      <xdr:blipFill>
        <a:blip xmlns:r="http://schemas.openxmlformats.org/officeDocument/2006/relationships" r:embed="rId4"/>
        <a:stretch>
          <a:fillRect/>
        </a:stretch>
      </xdr:blipFill>
      <xdr:spPr>
        <a:xfrm flipH="1">
          <a:off x="978859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C3896D5C-7701-4D67-89A1-2430DA36AAE6}"/>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1A0C80E-C3F0-4F84-9BEE-3F839E326293}"/>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C36FAB35-C3E1-46C3-9D85-53D4A014B61D}"/>
            </a:ext>
          </a:extLst>
        </xdr:cNvPr>
        <xdr:cNvPicPr>
          <a:picLocks noChangeAspect="1"/>
        </xdr:cNvPicPr>
      </xdr:nvPicPr>
      <xdr:blipFill>
        <a:blip xmlns:r="http://schemas.openxmlformats.org/officeDocument/2006/relationships" r:embed="rId2"/>
        <a:stretch>
          <a:fillRect/>
        </a:stretch>
      </xdr:blipFill>
      <xdr:spPr>
        <a:xfrm>
          <a:off x="1403721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0EAA99CA-C184-45DE-A76F-F2B5E94B60C4}"/>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97C332A7-46D9-4B8E-89D2-08CCD53F5096}"/>
            </a:ext>
          </a:extLst>
        </xdr:cNvPr>
        <xdr:cNvPicPr>
          <a:picLocks noChangeAspect="1"/>
        </xdr:cNvPicPr>
      </xdr:nvPicPr>
      <xdr:blipFill>
        <a:blip xmlns:r="http://schemas.openxmlformats.org/officeDocument/2006/relationships" r:embed="rId4"/>
        <a:stretch>
          <a:fillRect/>
        </a:stretch>
      </xdr:blipFill>
      <xdr:spPr>
        <a:xfrm flipH="1">
          <a:off x="978859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95A39330-A76E-413B-B9D9-00BAD158E1C0}"/>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E47648D4-C7D5-4E85-9DED-0658EEC39196}"/>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6FC2A914-3B87-4330-9C36-B79692B16A31}"/>
            </a:ext>
          </a:extLst>
        </xdr:cNvPr>
        <xdr:cNvPicPr>
          <a:picLocks noChangeAspect="1"/>
        </xdr:cNvPicPr>
      </xdr:nvPicPr>
      <xdr:blipFill>
        <a:blip xmlns:r="http://schemas.openxmlformats.org/officeDocument/2006/relationships" r:embed="rId2"/>
        <a:stretch>
          <a:fillRect/>
        </a:stretch>
      </xdr:blipFill>
      <xdr:spPr>
        <a:xfrm>
          <a:off x="1397625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CAD3E221-47BB-4125-A42C-3F881105602F}"/>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6DCDECA9-D087-46AB-B438-33752113CD06}"/>
            </a:ext>
          </a:extLst>
        </xdr:cNvPr>
        <xdr:cNvPicPr>
          <a:picLocks noChangeAspect="1"/>
        </xdr:cNvPicPr>
      </xdr:nvPicPr>
      <xdr:blipFill>
        <a:blip xmlns:r="http://schemas.openxmlformats.org/officeDocument/2006/relationships" r:embed="rId4"/>
        <a:stretch>
          <a:fillRect/>
        </a:stretch>
      </xdr:blipFill>
      <xdr:spPr>
        <a:xfrm flipH="1">
          <a:off x="973525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C36C2141-EA7D-4003-B00F-C02F973A6701}"/>
            </a:ext>
          </a:extLst>
        </xdr:cNvPr>
        <xdr:cNvPicPr>
          <a:picLocks noChangeAspect="1"/>
        </xdr:cNvPicPr>
      </xdr:nvPicPr>
      <xdr:blipFill>
        <a:blip xmlns:r="http://schemas.openxmlformats.org/officeDocument/2006/relationships" r:embed="rId5"/>
        <a:stretch>
          <a:fillRect/>
        </a:stretch>
      </xdr:blipFill>
      <xdr:spPr>
        <a:xfrm>
          <a:off x="5731726" y="10853081"/>
          <a:ext cx="1152970" cy="109979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2</xdr:col>
      <xdr:colOff>49100</xdr:colOff>
      <xdr:row>1</xdr:row>
      <xdr:rowOff>39278</xdr:rowOff>
    </xdr:from>
    <xdr:to>
      <xdr:col>5</xdr:col>
      <xdr:colOff>304408</xdr:colOff>
      <xdr:row>11</xdr:row>
      <xdr:rowOff>25750</xdr:rowOff>
    </xdr:to>
    <xdr:pic>
      <xdr:nvPicPr>
        <xdr:cNvPr id="2" name="Imagen 1" descr="Imagen 1">
          <a:extLst>
            <a:ext uri="{FF2B5EF4-FFF2-40B4-BE49-F238E27FC236}">
              <a16:creationId xmlns:a16="http://schemas.microsoft.com/office/drawing/2014/main" id="{EB266945-5A7B-4964-BE63-B3B0FEDAC80E}"/>
            </a:ext>
          </a:extLst>
        </xdr:cNvPr>
        <xdr:cNvPicPr>
          <a:picLocks noChangeAspect="1"/>
        </xdr:cNvPicPr>
      </xdr:nvPicPr>
      <xdr:blipFill>
        <a:blip xmlns:r="http://schemas.openxmlformats.org/officeDocument/2006/relationships" r:embed="rId1"/>
        <a:stretch>
          <a:fillRect/>
        </a:stretch>
      </xdr:blipFill>
      <xdr:spPr>
        <a:xfrm>
          <a:off x="780620" y="191678"/>
          <a:ext cx="1893608" cy="2272472"/>
        </a:xfrm>
        <a:prstGeom prst="rect">
          <a:avLst/>
        </a:prstGeom>
        <a:ln w="12700" cap="flat">
          <a:noFill/>
          <a:miter lim="400000"/>
        </a:ln>
        <a:effectLst/>
      </xdr:spPr>
    </xdr:pic>
    <xdr:clientData/>
  </xdr:twoCellAnchor>
  <xdr:twoCellAnchor>
    <xdr:from>
      <xdr:col>30</xdr:col>
      <xdr:colOff>39278</xdr:colOff>
      <xdr:row>3</xdr:row>
      <xdr:rowOff>9819</xdr:rowOff>
    </xdr:from>
    <xdr:to>
      <xdr:col>33</xdr:col>
      <xdr:colOff>979053</xdr:colOff>
      <xdr:row>11</xdr:row>
      <xdr:rowOff>68737</xdr:rowOff>
    </xdr:to>
    <xdr:pic>
      <xdr:nvPicPr>
        <xdr:cNvPr id="3" name="Imagen 4" descr="Imagen 4">
          <a:extLst>
            <a:ext uri="{FF2B5EF4-FFF2-40B4-BE49-F238E27FC236}">
              <a16:creationId xmlns:a16="http://schemas.microsoft.com/office/drawing/2014/main" id="{AE8E4B64-CBD9-4BBB-87B9-F4FA380CC26B}"/>
            </a:ext>
          </a:extLst>
        </xdr:cNvPr>
        <xdr:cNvPicPr>
          <a:picLocks noChangeAspect="1"/>
        </xdr:cNvPicPr>
      </xdr:nvPicPr>
      <xdr:blipFill>
        <a:blip xmlns:r="http://schemas.openxmlformats.org/officeDocument/2006/relationships" r:embed="rId2"/>
        <a:stretch>
          <a:fillRect/>
        </a:stretch>
      </xdr:blipFill>
      <xdr:spPr>
        <a:xfrm>
          <a:off x="14006738" y="566079"/>
          <a:ext cx="2364715" cy="1941058"/>
        </a:xfrm>
        <a:prstGeom prst="rect">
          <a:avLst/>
        </a:prstGeom>
        <a:ln w="12700" cap="flat">
          <a:noFill/>
          <a:miter lim="400000"/>
        </a:ln>
        <a:effectLst/>
      </xdr:spPr>
    </xdr:pic>
    <xdr:clientData/>
  </xdr:twoCellAnchor>
  <xdr:twoCellAnchor>
    <xdr:from>
      <xdr:col>1</xdr:col>
      <xdr:colOff>157114</xdr:colOff>
      <xdr:row>58</xdr:row>
      <xdr:rowOff>166930</xdr:rowOff>
    </xdr:from>
    <xdr:to>
      <xdr:col>3</xdr:col>
      <xdr:colOff>668776</xdr:colOff>
      <xdr:row>69</xdr:row>
      <xdr:rowOff>78557</xdr:rowOff>
    </xdr:to>
    <xdr:pic>
      <xdr:nvPicPr>
        <xdr:cNvPr id="4" name="Imagen 11" descr="Imagen 11">
          <a:extLst>
            <a:ext uri="{FF2B5EF4-FFF2-40B4-BE49-F238E27FC236}">
              <a16:creationId xmlns:a16="http://schemas.microsoft.com/office/drawing/2014/main" id="{706C9D40-5A76-44E6-821A-45F4444DC231}"/>
            </a:ext>
          </a:extLst>
        </xdr:cNvPr>
        <xdr:cNvPicPr>
          <a:picLocks noChangeAspect="1"/>
        </xdr:cNvPicPr>
      </xdr:nvPicPr>
      <xdr:blipFill>
        <a:blip xmlns:r="http://schemas.openxmlformats.org/officeDocument/2006/relationships" r:embed="rId3"/>
        <a:stretch>
          <a:fillRect/>
        </a:stretch>
      </xdr:blipFill>
      <xdr:spPr>
        <a:xfrm>
          <a:off x="256174" y="10812070"/>
          <a:ext cx="1517502" cy="1786147"/>
        </a:xfrm>
        <a:prstGeom prst="rect">
          <a:avLst/>
        </a:prstGeom>
        <a:ln w="12700" cap="flat">
          <a:noFill/>
          <a:miter lim="400000"/>
        </a:ln>
        <a:effectLst/>
      </xdr:spPr>
    </xdr:pic>
    <xdr:clientData/>
  </xdr:twoCellAnchor>
  <xdr:twoCellAnchor>
    <xdr:from>
      <xdr:col>21</xdr:col>
      <xdr:colOff>233116</xdr:colOff>
      <xdr:row>58</xdr:row>
      <xdr:rowOff>29460</xdr:rowOff>
    </xdr:from>
    <xdr:to>
      <xdr:col>23</xdr:col>
      <xdr:colOff>260890</xdr:colOff>
      <xdr:row>64</xdr:row>
      <xdr:rowOff>119604</xdr:rowOff>
    </xdr:to>
    <xdr:pic>
      <xdr:nvPicPr>
        <xdr:cNvPr id="5" name="Imagen 7" descr="Imagen 7">
          <a:extLst>
            <a:ext uri="{FF2B5EF4-FFF2-40B4-BE49-F238E27FC236}">
              <a16:creationId xmlns:a16="http://schemas.microsoft.com/office/drawing/2014/main" id="{81967861-65BE-48BA-A83D-C1C45EB57CC7}"/>
            </a:ext>
          </a:extLst>
        </xdr:cNvPr>
        <xdr:cNvPicPr>
          <a:picLocks noChangeAspect="1"/>
        </xdr:cNvPicPr>
      </xdr:nvPicPr>
      <xdr:blipFill>
        <a:blip xmlns:r="http://schemas.openxmlformats.org/officeDocument/2006/relationships" r:embed="rId4"/>
        <a:stretch>
          <a:fillRect/>
        </a:stretch>
      </xdr:blipFill>
      <xdr:spPr>
        <a:xfrm flipH="1">
          <a:off x="9750496" y="10674600"/>
          <a:ext cx="995514" cy="1080744"/>
        </a:xfrm>
        <a:prstGeom prst="rect">
          <a:avLst/>
        </a:prstGeom>
        <a:ln w="12700" cap="flat">
          <a:noFill/>
          <a:miter lim="400000"/>
        </a:ln>
        <a:effectLst/>
      </xdr:spPr>
    </xdr:pic>
    <xdr:clientData/>
  </xdr:twoCellAnchor>
  <xdr:twoCellAnchor>
    <xdr:from>
      <xdr:col>13</xdr:col>
      <xdr:colOff>77685</xdr:colOff>
      <xdr:row>59</xdr:row>
      <xdr:rowOff>9821</xdr:rowOff>
    </xdr:from>
    <xdr:to>
      <xdr:col>14</xdr:col>
      <xdr:colOff>151155</xdr:colOff>
      <xdr:row>65</xdr:row>
      <xdr:rowOff>109490</xdr:rowOff>
    </xdr:to>
    <xdr:pic>
      <xdr:nvPicPr>
        <xdr:cNvPr id="6" name="Imagen 8" descr="Imagen 8">
          <a:extLst>
            <a:ext uri="{FF2B5EF4-FFF2-40B4-BE49-F238E27FC236}">
              <a16:creationId xmlns:a16="http://schemas.microsoft.com/office/drawing/2014/main" id="{7D3BF9E5-AEE1-4A26-B16A-CC9BB63D35A7}"/>
            </a:ext>
          </a:extLst>
        </xdr:cNvPr>
        <xdr:cNvPicPr>
          <a:picLocks noChangeAspect="1"/>
        </xdr:cNvPicPr>
      </xdr:nvPicPr>
      <xdr:blipFill>
        <a:blip xmlns:r="http://schemas.openxmlformats.org/officeDocument/2006/relationships" r:embed="rId5"/>
        <a:stretch>
          <a:fillRect/>
        </a:stretch>
      </xdr:blipFill>
      <xdr:spPr>
        <a:xfrm>
          <a:off x="5739345" y="10822601"/>
          <a:ext cx="1048830" cy="1082649"/>
        </a:xfrm>
        <a:prstGeom prst="rect">
          <a:avLst/>
        </a:prstGeom>
        <a:ln w="12700" cap="flat">
          <a:noFill/>
          <a:miter lim="400000"/>
        </a:ln>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23212</xdr:rowOff>
    </xdr:to>
    <xdr:pic>
      <xdr:nvPicPr>
        <xdr:cNvPr id="2" name="Imagen 1">
          <a:extLst>
            <a:ext uri="{FF2B5EF4-FFF2-40B4-BE49-F238E27FC236}">
              <a16:creationId xmlns:a16="http://schemas.microsoft.com/office/drawing/2014/main" id="{C8C08D2E-B806-4016-83B9-76278C9174E9}"/>
            </a:ext>
          </a:extLst>
        </xdr:cNvPr>
        <xdr:cNvPicPr>
          <a:picLocks noChangeAspect="1"/>
        </xdr:cNvPicPr>
      </xdr:nvPicPr>
      <xdr:blipFill>
        <a:blip xmlns:r="http://schemas.openxmlformats.org/officeDocument/2006/relationships" r:embed="rId1"/>
        <a:stretch>
          <a:fillRect/>
        </a:stretch>
      </xdr:blipFill>
      <xdr:spPr>
        <a:xfrm>
          <a:off x="780620" y="184059"/>
          <a:ext cx="1893608" cy="2308033"/>
        </a:xfrm>
        <a:prstGeom prst="rect">
          <a:avLst/>
        </a:prstGeom>
      </xdr:spPr>
    </xdr:pic>
    <xdr:clientData/>
  </xdr:twoCellAnchor>
  <xdr:twoCellAnchor editAs="oneCell">
    <xdr:from>
      <xdr:col>30</xdr:col>
      <xdr:colOff>39278</xdr:colOff>
      <xdr:row>3</xdr:row>
      <xdr:rowOff>9820</xdr:rowOff>
    </xdr:from>
    <xdr:to>
      <xdr:col>33</xdr:col>
      <xdr:colOff>976513</xdr:colOff>
      <xdr:row>11</xdr:row>
      <xdr:rowOff>62387</xdr:rowOff>
    </xdr:to>
    <xdr:pic>
      <xdr:nvPicPr>
        <xdr:cNvPr id="3" name="Imagen 2">
          <a:extLst>
            <a:ext uri="{FF2B5EF4-FFF2-40B4-BE49-F238E27FC236}">
              <a16:creationId xmlns:a16="http://schemas.microsoft.com/office/drawing/2014/main" id="{5855B821-321E-4A60-86BF-97FB973CCA73}"/>
            </a:ext>
          </a:extLst>
        </xdr:cNvPr>
        <xdr:cNvPicPr>
          <a:picLocks noChangeAspect="1"/>
        </xdr:cNvPicPr>
      </xdr:nvPicPr>
      <xdr:blipFill>
        <a:blip xmlns:r="http://schemas.openxmlformats.org/officeDocument/2006/relationships" r:embed="rId2"/>
        <a:stretch>
          <a:fillRect/>
        </a:stretch>
      </xdr:blipFill>
      <xdr:spPr>
        <a:xfrm>
          <a:off x="14075318" y="573700"/>
          <a:ext cx="2377415" cy="1957567"/>
        </a:xfrm>
        <a:prstGeom prst="rect">
          <a:avLst/>
        </a:prstGeom>
      </xdr:spPr>
    </xdr:pic>
    <xdr:clientData/>
  </xdr:twoCellAnchor>
  <xdr:twoCellAnchor editAs="oneCell">
    <xdr:from>
      <xdr:col>1</xdr:col>
      <xdr:colOff>157114</xdr:colOff>
      <xdr:row>58</xdr:row>
      <xdr:rowOff>166932</xdr:rowOff>
    </xdr:from>
    <xdr:to>
      <xdr:col>3</xdr:col>
      <xdr:colOff>672587</xdr:colOff>
      <xdr:row>69</xdr:row>
      <xdr:rowOff>78557</xdr:rowOff>
    </xdr:to>
    <xdr:pic>
      <xdr:nvPicPr>
        <xdr:cNvPr id="4" name="Imagen 3">
          <a:extLst>
            <a:ext uri="{FF2B5EF4-FFF2-40B4-BE49-F238E27FC236}">
              <a16:creationId xmlns:a16="http://schemas.microsoft.com/office/drawing/2014/main" id="{8B483007-F49B-4D35-BF32-D600851D9E60}"/>
            </a:ext>
          </a:extLst>
        </xdr:cNvPr>
        <xdr:cNvPicPr>
          <a:picLocks noChangeAspect="1"/>
        </xdr:cNvPicPr>
      </xdr:nvPicPr>
      <xdr:blipFill>
        <a:blip xmlns:r="http://schemas.openxmlformats.org/officeDocument/2006/relationships" r:embed="rId3"/>
        <a:stretch>
          <a:fillRect/>
        </a:stretch>
      </xdr:blipFill>
      <xdr:spPr>
        <a:xfrm>
          <a:off x="256174" y="10842552"/>
          <a:ext cx="152131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D0087EAA-72E7-4276-B025-67492B4E7626}"/>
            </a:ext>
          </a:extLst>
        </xdr:cNvPr>
        <xdr:cNvPicPr>
          <a:picLocks noChangeAspect="1"/>
        </xdr:cNvPicPr>
      </xdr:nvPicPr>
      <xdr:blipFill>
        <a:blip xmlns:r="http://schemas.openxmlformats.org/officeDocument/2006/relationships" r:embed="rId4"/>
        <a:stretch>
          <a:fillRect/>
        </a:stretch>
      </xdr:blipFill>
      <xdr:spPr>
        <a:xfrm flipH="1">
          <a:off x="980383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1E0F628C-2C35-41C3-9746-2794DC93CBE2}"/>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654AB920-2FD4-410C-AAFD-3C2A8304278B}"/>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B7EE1A90-64FF-427D-ACFB-7A851624215B}"/>
            </a:ext>
          </a:extLst>
        </xdr:cNvPr>
        <xdr:cNvPicPr>
          <a:picLocks noChangeAspect="1"/>
        </xdr:cNvPicPr>
      </xdr:nvPicPr>
      <xdr:blipFill>
        <a:blip xmlns:r="http://schemas.openxmlformats.org/officeDocument/2006/relationships" r:embed="rId2"/>
        <a:stretch>
          <a:fillRect/>
        </a:stretch>
      </xdr:blipFill>
      <xdr:spPr>
        <a:xfrm>
          <a:off x="1397625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925DF60E-E20D-421F-912C-C486B33675A5}"/>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DFB6FA15-E264-4080-B008-A42EF156505F}"/>
            </a:ext>
          </a:extLst>
        </xdr:cNvPr>
        <xdr:cNvPicPr>
          <a:picLocks noChangeAspect="1"/>
        </xdr:cNvPicPr>
      </xdr:nvPicPr>
      <xdr:blipFill>
        <a:blip xmlns:r="http://schemas.openxmlformats.org/officeDocument/2006/relationships" r:embed="rId4"/>
        <a:stretch>
          <a:fillRect/>
        </a:stretch>
      </xdr:blipFill>
      <xdr:spPr>
        <a:xfrm flipH="1">
          <a:off x="973525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C479196C-01D8-4AB4-A867-A952732C67D8}"/>
            </a:ext>
          </a:extLst>
        </xdr:cNvPr>
        <xdr:cNvPicPr>
          <a:picLocks noChangeAspect="1"/>
        </xdr:cNvPicPr>
      </xdr:nvPicPr>
      <xdr:blipFill>
        <a:blip xmlns:r="http://schemas.openxmlformats.org/officeDocument/2006/relationships" r:embed="rId5"/>
        <a:stretch>
          <a:fillRect/>
        </a:stretch>
      </xdr:blipFill>
      <xdr:spPr>
        <a:xfrm>
          <a:off x="5731726" y="10853081"/>
          <a:ext cx="1152970" cy="109979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6CD1B5A9-FB74-40ED-B757-8853C47DAFC4}"/>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BEB1AADA-6D0B-4DBA-AB2F-A52C7B639D60}"/>
            </a:ext>
          </a:extLst>
        </xdr:cNvPr>
        <xdr:cNvPicPr>
          <a:picLocks noChangeAspect="1"/>
        </xdr:cNvPicPr>
      </xdr:nvPicPr>
      <xdr:blipFill>
        <a:blip xmlns:r="http://schemas.openxmlformats.org/officeDocument/2006/relationships" r:embed="rId2"/>
        <a:stretch>
          <a:fillRect/>
        </a:stretch>
      </xdr:blipFill>
      <xdr:spPr>
        <a:xfrm>
          <a:off x="1397625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2D5B0F66-11F6-43B9-B0A1-6541364D7B32}"/>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3232371B-5D38-4A35-B028-3C207FAF8505}"/>
            </a:ext>
          </a:extLst>
        </xdr:cNvPr>
        <xdr:cNvPicPr>
          <a:picLocks noChangeAspect="1"/>
        </xdr:cNvPicPr>
      </xdr:nvPicPr>
      <xdr:blipFill>
        <a:blip xmlns:r="http://schemas.openxmlformats.org/officeDocument/2006/relationships" r:embed="rId4"/>
        <a:stretch>
          <a:fillRect/>
        </a:stretch>
      </xdr:blipFill>
      <xdr:spPr>
        <a:xfrm flipH="1">
          <a:off x="973525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F834C9BB-4286-43EB-9D4E-3BB263EFA23A}"/>
            </a:ext>
          </a:extLst>
        </xdr:cNvPr>
        <xdr:cNvPicPr>
          <a:picLocks noChangeAspect="1"/>
        </xdr:cNvPicPr>
      </xdr:nvPicPr>
      <xdr:blipFill>
        <a:blip xmlns:r="http://schemas.openxmlformats.org/officeDocument/2006/relationships" r:embed="rId5"/>
        <a:stretch>
          <a:fillRect/>
        </a:stretch>
      </xdr:blipFill>
      <xdr:spPr>
        <a:xfrm>
          <a:off x="5731726" y="10853081"/>
          <a:ext cx="1152970" cy="1099794"/>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A0CBB2B1-9694-452A-9EDE-2FB787E43783}"/>
            </a:ext>
          </a:extLst>
        </xdr:cNvPr>
        <xdr:cNvPicPr>
          <a:picLocks noChangeAspect="1"/>
        </xdr:cNvPicPr>
      </xdr:nvPicPr>
      <xdr:blipFill>
        <a:blip xmlns:r="http://schemas.openxmlformats.org/officeDocument/2006/relationships" r:embed="rId1"/>
        <a:stretch>
          <a:fillRect/>
        </a:stretch>
      </xdr:blipFill>
      <xdr:spPr>
        <a:xfrm>
          <a:off x="78062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BABC5303-54CB-4158-9AEE-7D85D7E9E46B}"/>
            </a:ext>
          </a:extLst>
        </xdr:cNvPr>
        <xdr:cNvPicPr>
          <a:picLocks noChangeAspect="1"/>
        </xdr:cNvPicPr>
      </xdr:nvPicPr>
      <xdr:blipFill>
        <a:blip xmlns:r="http://schemas.openxmlformats.org/officeDocument/2006/relationships" r:embed="rId2"/>
        <a:stretch>
          <a:fillRect/>
        </a:stretch>
      </xdr:blipFill>
      <xdr:spPr>
        <a:xfrm>
          <a:off x="14075318" y="573700"/>
          <a:ext cx="237995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105E15B9-0465-49F7-A9D1-BD5E32EDD9BD}"/>
            </a:ext>
          </a:extLst>
        </xdr:cNvPr>
        <xdr:cNvPicPr>
          <a:picLocks noChangeAspect="1"/>
        </xdr:cNvPicPr>
      </xdr:nvPicPr>
      <xdr:blipFill>
        <a:blip xmlns:r="http://schemas.openxmlformats.org/officeDocument/2006/relationships" r:embed="rId3"/>
        <a:stretch>
          <a:fillRect/>
        </a:stretch>
      </xdr:blipFill>
      <xdr:spPr>
        <a:xfrm>
          <a:off x="256174" y="10842552"/>
          <a:ext cx="151750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8DBDFDD5-91F0-4C74-85E8-376B80B716EC}"/>
            </a:ext>
          </a:extLst>
        </xdr:cNvPr>
        <xdr:cNvPicPr>
          <a:picLocks noChangeAspect="1"/>
        </xdr:cNvPicPr>
      </xdr:nvPicPr>
      <xdr:blipFill>
        <a:blip xmlns:r="http://schemas.openxmlformats.org/officeDocument/2006/relationships" r:embed="rId4"/>
        <a:stretch>
          <a:fillRect/>
        </a:stretch>
      </xdr:blipFill>
      <xdr:spPr>
        <a:xfrm flipH="1">
          <a:off x="980383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6796686B-7209-48C8-92D9-CACE78739184}"/>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2</xdr:col>
      <xdr:colOff>49100</xdr:colOff>
      <xdr:row>1</xdr:row>
      <xdr:rowOff>39278</xdr:rowOff>
    </xdr:from>
    <xdr:to>
      <xdr:col>5</xdr:col>
      <xdr:colOff>304408</xdr:colOff>
      <xdr:row>11</xdr:row>
      <xdr:rowOff>25750</xdr:rowOff>
    </xdr:to>
    <xdr:pic>
      <xdr:nvPicPr>
        <xdr:cNvPr id="2" name="Imagen 1" descr="Imagen 1">
          <a:extLst>
            <a:ext uri="{FF2B5EF4-FFF2-40B4-BE49-F238E27FC236}">
              <a16:creationId xmlns:a16="http://schemas.microsoft.com/office/drawing/2014/main" id="{89A139CF-D5F9-4737-B529-2356EE4C012D}"/>
            </a:ext>
          </a:extLst>
        </xdr:cNvPr>
        <xdr:cNvPicPr>
          <a:picLocks noChangeAspect="1"/>
        </xdr:cNvPicPr>
      </xdr:nvPicPr>
      <xdr:blipFill>
        <a:blip xmlns:r="http://schemas.openxmlformats.org/officeDocument/2006/relationships" r:embed="rId1"/>
        <a:stretch>
          <a:fillRect/>
        </a:stretch>
      </xdr:blipFill>
      <xdr:spPr>
        <a:xfrm>
          <a:off x="780620" y="191678"/>
          <a:ext cx="1893608" cy="2272472"/>
        </a:xfrm>
        <a:prstGeom prst="rect">
          <a:avLst/>
        </a:prstGeom>
        <a:ln w="12700" cap="flat">
          <a:noFill/>
          <a:miter lim="400000"/>
        </a:ln>
        <a:effectLst/>
      </xdr:spPr>
    </xdr:pic>
    <xdr:clientData/>
  </xdr:twoCellAnchor>
  <xdr:twoCellAnchor>
    <xdr:from>
      <xdr:col>30</xdr:col>
      <xdr:colOff>39278</xdr:colOff>
      <xdr:row>3</xdr:row>
      <xdr:rowOff>9819</xdr:rowOff>
    </xdr:from>
    <xdr:to>
      <xdr:col>33</xdr:col>
      <xdr:colOff>979053</xdr:colOff>
      <xdr:row>11</xdr:row>
      <xdr:rowOff>68737</xdr:rowOff>
    </xdr:to>
    <xdr:pic>
      <xdr:nvPicPr>
        <xdr:cNvPr id="3" name="Imagen 4" descr="Imagen 4">
          <a:extLst>
            <a:ext uri="{FF2B5EF4-FFF2-40B4-BE49-F238E27FC236}">
              <a16:creationId xmlns:a16="http://schemas.microsoft.com/office/drawing/2014/main" id="{8C6008CE-888D-4CB7-AD2A-489BDB9CE05C}"/>
            </a:ext>
          </a:extLst>
        </xdr:cNvPr>
        <xdr:cNvPicPr>
          <a:picLocks noChangeAspect="1"/>
        </xdr:cNvPicPr>
      </xdr:nvPicPr>
      <xdr:blipFill>
        <a:blip xmlns:r="http://schemas.openxmlformats.org/officeDocument/2006/relationships" r:embed="rId2"/>
        <a:stretch>
          <a:fillRect/>
        </a:stretch>
      </xdr:blipFill>
      <xdr:spPr>
        <a:xfrm>
          <a:off x="14006738" y="566079"/>
          <a:ext cx="2364715" cy="1941058"/>
        </a:xfrm>
        <a:prstGeom prst="rect">
          <a:avLst/>
        </a:prstGeom>
        <a:ln w="12700" cap="flat">
          <a:noFill/>
          <a:miter lim="400000"/>
        </a:ln>
        <a:effectLst/>
      </xdr:spPr>
    </xdr:pic>
    <xdr:clientData/>
  </xdr:twoCellAnchor>
  <xdr:twoCellAnchor>
    <xdr:from>
      <xdr:col>1</xdr:col>
      <xdr:colOff>157114</xdr:colOff>
      <xdr:row>58</xdr:row>
      <xdr:rowOff>166930</xdr:rowOff>
    </xdr:from>
    <xdr:to>
      <xdr:col>3</xdr:col>
      <xdr:colOff>668776</xdr:colOff>
      <xdr:row>69</xdr:row>
      <xdr:rowOff>78557</xdr:rowOff>
    </xdr:to>
    <xdr:pic>
      <xdr:nvPicPr>
        <xdr:cNvPr id="4" name="Imagen 11" descr="Imagen 11">
          <a:extLst>
            <a:ext uri="{FF2B5EF4-FFF2-40B4-BE49-F238E27FC236}">
              <a16:creationId xmlns:a16="http://schemas.microsoft.com/office/drawing/2014/main" id="{824D9F6F-3E44-4FBE-A76B-398E52E34927}"/>
            </a:ext>
          </a:extLst>
        </xdr:cNvPr>
        <xdr:cNvPicPr>
          <a:picLocks noChangeAspect="1"/>
        </xdr:cNvPicPr>
      </xdr:nvPicPr>
      <xdr:blipFill>
        <a:blip xmlns:r="http://schemas.openxmlformats.org/officeDocument/2006/relationships" r:embed="rId3"/>
        <a:stretch>
          <a:fillRect/>
        </a:stretch>
      </xdr:blipFill>
      <xdr:spPr>
        <a:xfrm>
          <a:off x="256174" y="10812070"/>
          <a:ext cx="1517502" cy="1786147"/>
        </a:xfrm>
        <a:prstGeom prst="rect">
          <a:avLst/>
        </a:prstGeom>
        <a:ln w="12700" cap="flat">
          <a:noFill/>
          <a:miter lim="400000"/>
        </a:ln>
        <a:effectLst/>
      </xdr:spPr>
    </xdr:pic>
    <xdr:clientData/>
  </xdr:twoCellAnchor>
  <xdr:twoCellAnchor>
    <xdr:from>
      <xdr:col>21</xdr:col>
      <xdr:colOff>233116</xdr:colOff>
      <xdr:row>58</xdr:row>
      <xdr:rowOff>29460</xdr:rowOff>
    </xdr:from>
    <xdr:to>
      <xdr:col>23</xdr:col>
      <xdr:colOff>260890</xdr:colOff>
      <xdr:row>64</xdr:row>
      <xdr:rowOff>119604</xdr:rowOff>
    </xdr:to>
    <xdr:pic>
      <xdr:nvPicPr>
        <xdr:cNvPr id="5" name="Imagen 7" descr="Imagen 7">
          <a:extLst>
            <a:ext uri="{FF2B5EF4-FFF2-40B4-BE49-F238E27FC236}">
              <a16:creationId xmlns:a16="http://schemas.microsoft.com/office/drawing/2014/main" id="{A76D3DCA-75DE-4C4F-9A19-8655CA464A92}"/>
            </a:ext>
          </a:extLst>
        </xdr:cNvPr>
        <xdr:cNvPicPr>
          <a:picLocks noChangeAspect="1"/>
        </xdr:cNvPicPr>
      </xdr:nvPicPr>
      <xdr:blipFill>
        <a:blip xmlns:r="http://schemas.openxmlformats.org/officeDocument/2006/relationships" r:embed="rId4"/>
        <a:stretch>
          <a:fillRect/>
        </a:stretch>
      </xdr:blipFill>
      <xdr:spPr>
        <a:xfrm flipH="1">
          <a:off x="9750496" y="10674600"/>
          <a:ext cx="995514" cy="1080744"/>
        </a:xfrm>
        <a:prstGeom prst="rect">
          <a:avLst/>
        </a:prstGeom>
        <a:ln w="12700" cap="flat">
          <a:noFill/>
          <a:miter lim="400000"/>
        </a:ln>
        <a:effectLst/>
      </xdr:spPr>
    </xdr:pic>
    <xdr:clientData/>
  </xdr:twoCellAnchor>
  <xdr:twoCellAnchor>
    <xdr:from>
      <xdr:col>13</xdr:col>
      <xdr:colOff>77685</xdr:colOff>
      <xdr:row>59</xdr:row>
      <xdr:rowOff>9821</xdr:rowOff>
    </xdr:from>
    <xdr:to>
      <xdr:col>14</xdr:col>
      <xdr:colOff>151155</xdr:colOff>
      <xdr:row>65</xdr:row>
      <xdr:rowOff>109490</xdr:rowOff>
    </xdr:to>
    <xdr:pic>
      <xdr:nvPicPr>
        <xdr:cNvPr id="6" name="Imagen 8" descr="Imagen 8">
          <a:extLst>
            <a:ext uri="{FF2B5EF4-FFF2-40B4-BE49-F238E27FC236}">
              <a16:creationId xmlns:a16="http://schemas.microsoft.com/office/drawing/2014/main" id="{10FA6C70-1039-4330-B870-B76A499E08A3}"/>
            </a:ext>
          </a:extLst>
        </xdr:cNvPr>
        <xdr:cNvPicPr>
          <a:picLocks noChangeAspect="1"/>
        </xdr:cNvPicPr>
      </xdr:nvPicPr>
      <xdr:blipFill>
        <a:blip xmlns:r="http://schemas.openxmlformats.org/officeDocument/2006/relationships" r:embed="rId5"/>
        <a:stretch>
          <a:fillRect/>
        </a:stretch>
      </xdr:blipFill>
      <xdr:spPr>
        <a:xfrm>
          <a:off x="5739345" y="10822601"/>
          <a:ext cx="1048830" cy="1082649"/>
        </a:xfrm>
        <a:prstGeom prst="rect">
          <a:avLst/>
        </a:prstGeom>
        <a:ln w="12700" cap="flat">
          <a:noFill/>
          <a:miter lim="400000"/>
        </a:ln>
        <a:effec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1748D305-EE30-44CA-9950-768D02A526CD}"/>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5C7949E0-52FF-44C2-8BF6-0420D0D63641}"/>
            </a:ext>
          </a:extLst>
        </xdr:cNvPr>
        <xdr:cNvPicPr>
          <a:picLocks noChangeAspect="1"/>
        </xdr:cNvPicPr>
      </xdr:nvPicPr>
      <xdr:blipFill>
        <a:blip xmlns:r="http://schemas.openxmlformats.org/officeDocument/2006/relationships" r:embed="rId2"/>
        <a:stretch>
          <a:fillRect/>
        </a:stretch>
      </xdr:blipFill>
      <xdr:spPr>
        <a:xfrm>
          <a:off x="1403721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9AEE251C-603C-4120-BE52-887F45B197B5}"/>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8A5C60BA-E8A7-4C1A-AEEC-590A05099D3C}"/>
            </a:ext>
          </a:extLst>
        </xdr:cNvPr>
        <xdr:cNvPicPr>
          <a:picLocks noChangeAspect="1"/>
        </xdr:cNvPicPr>
      </xdr:nvPicPr>
      <xdr:blipFill>
        <a:blip xmlns:r="http://schemas.openxmlformats.org/officeDocument/2006/relationships" r:embed="rId4"/>
        <a:stretch>
          <a:fillRect/>
        </a:stretch>
      </xdr:blipFill>
      <xdr:spPr>
        <a:xfrm flipH="1">
          <a:off x="978859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E8A9EA68-76A4-46DE-B784-FB5F06E4D932}"/>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1216801A-D35A-4052-A64E-4573D337494B}"/>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7A5361EC-61F3-4ED5-B684-5DD8DF9FF3FF}"/>
            </a:ext>
          </a:extLst>
        </xdr:cNvPr>
        <xdr:cNvPicPr>
          <a:picLocks noChangeAspect="1"/>
        </xdr:cNvPicPr>
      </xdr:nvPicPr>
      <xdr:blipFill>
        <a:blip xmlns:r="http://schemas.openxmlformats.org/officeDocument/2006/relationships" r:embed="rId2"/>
        <a:stretch>
          <a:fillRect/>
        </a:stretch>
      </xdr:blipFill>
      <xdr:spPr>
        <a:xfrm>
          <a:off x="1403721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3BD8A076-8373-4EA4-B9A0-4C3D6BD698EF}"/>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9BFF15CD-B8AF-4FEB-BEC1-C94ADE270B23}"/>
            </a:ext>
          </a:extLst>
        </xdr:cNvPr>
        <xdr:cNvPicPr>
          <a:picLocks noChangeAspect="1"/>
        </xdr:cNvPicPr>
      </xdr:nvPicPr>
      <xdr:blipFill>
        <a:blip xmlns:r="http://schemas.openxmlformats.org/officeDocument/2006/relationships" r:embed="rId4"/>
        <a:stretch>
          <a:fillRect/>
        </a:stretch>
      </xdr:blipFill>
      <xdr:spPr>
        <a:xfrm flipH="1">
          <a:off x="978859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C2457D0A-65B3-4DC6-89DE-5C37414AA0AF}"/>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EB0A81D6-77A9-4881-AA9A-6AFA9AE5C8B9}"/>
            </a:ext>
          </a:extLst>
        </xdr:cNvPr>
        <xdr:cNvPicPr>
          <a:picLocks noChangeAspect="1"/>
        </xdr:cNvPicPr>
      </xdr:nvPicPr>
      <xdr:blipFill>
        <a:blip xmlns:r="http://schemas.openxmlformats.org/officeDocument/2006/relationships" r:embed="rId1"/>
        <a:stretch>
          <a:fillRect/>
        </a:stretch>
      </xdr:blipFill>
      <xdr:spPr>
        <a:xfrm>
          <a:off x="77300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CA89FE62-C5BE-43B9-AB13-A242633E142E}"/>
            </a:ext>
          </a:extLst>
        </xdr:cNvPr>
        <xdr:cNvPicPr>
          <a:picLocks noChangeAspect="1"/>
        </xdr:cNvPicPr>
      </xdr:nvPicPr>
      <xdr:blipFill>
        <a:blip xmlns:r="http://schemas.openxmlformats.org/officeDocument/2006/relationships" r:embed="rId2"/>
        <a:stretch>
          <a:fillRect/>
        </a:stretch>
      </xdr:blipFill>
      <xdr:spPr>
        <a:xfrm>
          <a:off x="14037218" y="573700"/>
          <a:ext cx="236471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9216478E-A7FF-4BE8-98D6-D05E27DF5DF6}"/>
            </a:ext>
          </a:extLst>
        </xdr:cNvPr>
        <xdr:cNvPicPr>
          <a:picLocks noChangeAspect="1"/>
        </xdr:cNvPicPr>
      </xdr:nvPicPr>
      <xdr:blipFill>
        <a:blip xmlns:r="http://schemas.openxmlformats.org/officeDocument/2006/relationships" r:embed="rId3"/>
        <a:stretch>
          <a:fillRect/>
        </a:stretch>
      </xdr:blipFill>
      <xdr:spPr>
        <a:xfrm>
          <a:off x="256174" y="10842552"/>
          <a:ext cx="150988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A3727A4C-3E44-4C92-A37C-20A3D661453A}"/>
            </a:ext>
          </a:extLst>
        </xdr:cNvPr>
        <xdr:cNvPicPr>
          <a:picLocks noChangeAspect="1"/>
        </xdr:cNvPicPr>
      </xdr:nvPicPr>
      <xdr:blipFill>
        <a:blip xmlns:r="http://schemas.openxmlformats.org/officeDocument/2006/relationships" r:embed="rId4"/>
        <a:stretch>
          <a:fillRect/>
        </a:stretch>
      </xdr:blipFill>
      <xdr:spPr>
        <a:xfrm flipH="1">
          <a:off x="978859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2BDB1F13-EEA0-4460-9972-B39CCD5AD5FD}"/>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E159F337-4F3A-4A44-B7FF-C3F5B4464077}"/>
            </a:ext>
          </a:extLst>
        </xdr:cNvPr>
        <xdr:cNvPicPr>
          <a:picLocks noChangeAspect="1"/>
        </xdr:cNvPicPr>
      </xdr:nvPicPr>
      <xdr:blipFill>
        <a:blip xmlns:r="http://schemas.openxmlformats.org/officeDocument/2006/relationships" r:embed="rId1"/>
        <a:stretch>
          <a:fillRect/>
        </a:stretch>
      </xdr:blipFill>
      <xdr:spPr>
        <a:xfrm>
          <a:off x="780620" y="184059"/>
          <a:ext cx="1893608" cy="2310573"/>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3" name="Imagen 2">
          <a:extLst>
            <a:ext uri="{FF2B5EF4-FFF2-40B4-BE49-F238E27FC236}">
              <a16:creationId xmlns:a16="http://schemas.microsoft.com/office/drawing/2014/main" id="{A35BE48F-E302-473C-BB63-01F79CD1A83A}"/>
            </a:ext>
          </a:extLst>
        </xdr:cNvPr>
        <xdr:cNvPicPr>
          <a:picLocks noChangeAspect="1"/>
        </xdr:cNvPicPr>
      </xdr:nvPicPr>
      <xdr:blipFill>
        <a:blip xmlns:r="http://schemas.openxmlformats.org/officeDocument/2006/relationships" r:embed="rId2"/>
        <a:stretch>
          <a:fillRect/>
        </a:stretch>
      </xdr:blipFill>
      <xdr:spPr>
        <a:xfrm>
          <a:off x="14075318" y="573700"/>
          <a:ext cx="2379955" cy="1963917"/>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4" name="Imagen 3">
          <a:extLst>
            <a:ext uri="{FF2B5EF4-FFF2-40B4-BE49-F238E27FC236}">
              <a16:creationId xmlns:a16="http://schemas.microsoft.com/office/drawing/2014/main" id="{E437ACDA-1EDA-41EE-AF40-7D83383ED7B3}"/>
            </a:ext>
          </a:extLst>
        </xdr:cNvPr>
        <xdr:cNvPicPr>
          <a:picLocks noChangeAspect="1"/>
        </xdr:cNvPicPr>
      </xdr:nvPicPr>
      <xdr:blipFill>
        <a:blip xmlns:r="http://schemas.openxmlformats.org/officeDocument/2006/relationships" r:embed="rId3"/>
        <a:stretch>
          <a:fillRect/>
        </a:stretch>
      </xdr:blipFill>
      <xdr:spPr>
        <a:xfrm>
          <a:off x="256174" y="10842552"/>
          <a:ext cx="1517503" cy="1824245"/>
        </a:xfrm>
        <a:prstGeom prst="rect">
          <a:avLst/>
        </a:prstGeom>
      </xdr:spPr>
    </xdr:pic>
    <xdr:clientData/>
  </xdr:twoCellAnchor>
  <xdr:oneCellAnchor>
    <xdr:from>
      <xdr:col>21</xdr:col>
      <xdr:colOff>233116</xdr:colOff>
      <xdr:row>58</xdr:row>
      <xdr:rowOff>29461</xdr:rowOff>
    </xdr:from>
    <xdr:ext cx="1107275" cy="1099793"/>
    <xdr:pic>
      <xdr:nvPicPr>
        <xdr:cNvPr id="5" name="Imagen 4">
          <a:extLst>
            <a:ext uri="{FF2B5EF4-FFF2-40B4-BE49-F238E27FC236}">
              <a16:creationId xmlns:a16="http://schemas.microsoft.com/office/drawing/2014/main" id="{3AB1EE22-5331-490B-AFD3-5AD2DD244ECA}"/>
            </a:ext>
          </a:extLst>
        </xdr:cNvPr>
        <xdr:cNvPicPr>
          <a:picLocks noChangeAspect="1"/>
        </xdr:cNvPicPr>
      </xdr:nvPicPr>
      <xdr:blipFill>
        <a:blip xmlns:r="http://schemas.openxmlformats.org/officeDocument/2006/relationships" r:embed="rId4"/>
        <a:stretch>
          <a:fillRect/>
        </a:stretch>
      </xdr:blipFill>
      <xdr:spPr>
        <a:xfrm flipH="1">
          <a:off x="9803836" y="10705081"/>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6" name="Imagen 5">
          <a:extLst>
            <a:ext uri="{FF2B5EF4-FFF2-40B4-BE49-F238E27FC236}">
              <a16:creationId xmlns:a16="http://schemas.microsoft.com/office/drawing/2014/main" id="{2A8F5F76-D1B6-48A9-922F-E59B030510C4}"/>
            </a:ext>
          </a:extLst>
        </xdr:cNvPr>
        <xdr:cNvPicPr>
          <a:picLocks noChangeAspect="1"/>
        </xdr:cNvPicPr>
      </xdr:nvPicPr>
      <xdr:blipFill>
        <a:blip xmlns:r="http://schemas.openxmlformats.org/officeDocument/2006/relationships" r:embed="rId5"/>
        <a:stretch>
          <a:fillRect/>
        </a:stretch>
      </xdr:blipFill>
      <xdr:spPr>
        <a:xfrm>
          <a:off x="5769826" y="10853081"/>
          <a:ext cx="1152970" cy="109979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MACROPORRA\mundial%202026%20MIGUEL%20ANGEL.xlsx" TargetMode="External"/><Relationship Id="rId1" Type="http://schemas.openxmlformats.org/officeDocument/2006/relationships/externalLinkPath" Target="mundial%202026%20MIGUEL%20ANG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esktop\MACROPORRA\Mundial%202026%20%23Leo.xlsx" TargetMode="External"/><Relationship Id="rId1" Type="http://schemas.openxmlformats.org/officeDocument/2006/relationships/externalLinkPath" Target="Mundial%202026%20%23Le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uario\Desktop\MACROPORRA\Mundial%202026%20Vik.xlsx" TargetMode="External"/><Relationship Id="rId1" Type="http://schemas.openxmlformats.org/officeDocument/2006/relationships/externalLinkPath" Target="Mundial%202026%20Vik.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uario\Desktop\MACROPORRA\Mundial%202026%20Ramo&#769;n%20Lema.xlsx" TargetMode="External"/><Relationship Id="rId1" Type="http://schemas.openxmlformats.org/officeDocument/2006/relationships/externalLinkPath" Target="Mundial%202026%20Ramo&#769;n%20Lem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Usuario\Desktop\MACROPORRA\Mundial%202026%20DAVID.xlsx" TargetMode="External"/><Relationship Id="rId1" Type="http://schemas.openxmlformats.org/officeDocument/2006/relationships/externalLinkPath" Target="Mundial%202026%20DAVI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Usuario\Desktop\MACROPORRA\Mundial%202026%20SERGIO%20RIVERA.xlsx" TargetMode="External"/><Relationship Id="rId1" Type="http://schemas.openxmlformats.org/officeDocument/2006/relationships/externalLinkPath" Target="Mundial%202026%20SERGIO%20RIVERA.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Usuario\Desktop\MACROPORRA\Mundial%202026%20Gonzalo%20Beloso.xlsx" TargetMode="External"/><Relationship Id="rId1" Type="http://schemas.openxmlformats.org/officeDocument/2006/relationships/externalLinkPath" Target="Mundial%202026%20Gonzalo%20Beloso.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Usuario\Desktop\MACROPORRA\Porra%20Oscar%20N..xlsx" TargetMode="External"/><Relationship Id="rId1" Type="http://schemas.openxmlformats.org/officeDocument/2006/relationships/externalLinkPath" Target="Porra%20Oscar%20N..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Usuario\Desktop\MACROPORRA\Porra%20Roi.xlsx" TargetMode="External"/><Relationship Id="rId1" Type="http://schemas.openxmlformats.org/officeDocument/2006/relationships/externalLinkPath" Target="Porra%20Roi.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Usuario\Desktop\MACROPORRA\Mundial%202026%20CARLITOS.xlsx" TargetMode="External"/><Relationship Id="rId1" Type="http://schemas.openxmlformats.org/officeDocument/2006/relationships/externalLinkPath" Target="Mundial%202026%20CARLITOS.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Usuario\Desktop\MACROPORRA\Porra%20Jorge.xlsx" TargetMode="External"/><Relationship Id="rId1" Type="http://schemas.openxmlformats.org/officeDocument/2006/relationships/externalLinkPath" Target="Porra%20Jorg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Usuario\Desktop\MACROPORRA\Mundial%202026%20JOSE.xlsx" TargetMode="External"/><Relationship Id="rId1" Type="http://schemas.openxmlformats.org/officeDocument/2006/relationships/externalLinkPath" Target="Mundial%202026%20JOSE.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Usuario\Desktop\MACROPORRA\Mundial%202026%20%23SERGIO%20JR.xlsx" TargetMode="External"/><Relationship Id="rId1" Type="http://schemas.openxmlformats.org/officeDocument/2006/relationships/externalLinkPath" Target="Mundial%202026%20%23SERGIO%20JR.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Usuario\Desktop\MACROPORRA\Mundial%202026%20KOKE.xlsx" TargetMode="External"/><Relationship Id="rId1" Type="http://schemas.openxmlformats.org/officeDocument/2006/relationships/externalLinkPath" Target="Mundial%202026%20KOK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Usuario\Desktop\MACROPORRA\Mundial%202026%20PABLO.xlsx" TargetMode="External"/><Relationship Id="rId1" Type="http://schemas.openxmlformats.org/officeDocument/2006/relationships/externalLinkPath" Target="Mundial%202026%20PABL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GUEL"/>
      <sheetName val="MIGUEL 2"/>
    </sheetNames>
    <sheetDataSet>
      <sheetData sheetId="0">
        <row r="30">
          <cell r="AH30" t="str">
            <v>españa</v>
          </cell>
          <cell r="AI30" t="str">
            <v>austria</v>
          </cell>
        </row>
        <row r="31">
          <cell r="AH31" t="str">
            <v>suiza</v>
          </cell>
          <cell r="AI31" t="str">
            <v>costa marfil</v>
          </cell>
        </row>
        <row r="32">
          <cell r="AH32" t="str">
            <v>argentina</v>
          </cell>
          <cell r="AI32" t="str">
            <v>uruguay</v>
          </cell>
        </row>
        <row r="33">
          <cell r="AH33" t="str">
            <v>portugal</v>
          </cell>
          <cell r="AI33" t="str">
            <v>panamá</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O"/>
      <sheetName val="LEO 2"/>
    </sheetNames>
    <sheetDataSet>
      <sheetData sheetId="0">
        <row r="30">
          <cell r="AH30" t="str">
            <v>España</v>
          </cell>
          <cell r="AI30" t="str">
            <v>Austria</v>
          </cell>
        </row>
        <row r="31">
          <cell r="AH31" t="str">
            <v>Suiza</v>
          </cell>
          <cell r="AI31" t="str">
            <v>Ghana</v>
          </cell>
        </row>
        <row r="32">
          <cell r="AH32" t="str">
            <v>Argentina</v>
          </cell>
          <cell r="AI32" t="str">
            <v>Uruguay</v>
          </cell>
        </row>
        <row r="33">
          <cell r="AH33" t="str">
            <v>Portugal</v>
          </cell>
          <cell r="AI33" t="str">
            <v>Paraguay</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IK"/>
      <sheetName val="VIK 2"/>
    </sheetNames>
    <sheetDataSet>
      <sheetData sheetId="0">
        <row r="30">
          <cell r="AH30" t="str">
            <v>España</v>
          </cell>
          <cell r="AI30" t="str">
            <v>Austria</v>
          </cell>
        </row>
        <row r="31">
          <cell r="AH31" t="str">
            <v>Suiza</v>
          </cell>
          <cell r="AI31" t="str">
            <v>Iran</v>
          </cell>
        </row>
        <row r="32">
          <cell r="AH32" t="str">
            <v>Argentina</v>
          </cell>
          <cell r="AI32" t="str">
            <v>Uruguay</v>
          </cell>
        </row>
        <row r="33">
          <cell r="AH33" t="str">
            <v>Portugal</v>
          </cell>
          <cell r="AI33" t="str">
            <v>Ghana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MON"/>
      <sheetName val="RAMON 2"/>
    </sheetNames>
    <sheetDataSet>
      <sheetData sheetId="0">
        <row r="30">
          <cell r="AH30" t="str">
            <v>España</v>
          </cell>
          <cell r="AI30" t="str">
            <v>Austria</v>
          </cell>
        </row>
        <row r="31">
          <cell r="AH31" t="str">
            <v>Suiza</v>
          </cell>
          <cell r="AI31" t="str">
            <v>Egipto</v>
          </cell>
        </row>
        <row r="32">
          <cell r="AH32" t="str">
            <v>Argentina</v>
          </cell>
          <cell r="AI32" t="str">
            <v>Uruguay</v>
          </cell>
        </row>
        <row r="33">
          <cell r="AH33" t="str">
            <v>Portugal</v>
          </cell>
          <cell r="AI33" t="str">
            <v>Ghana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VID"/>
      <sheetName val="DAVID 2"/>
    </sheetNames>
    <sheetDataSet>
      <sheetData sheetId="0">
        <row r="30">
          <cell r="AH30" t="str">
            <v>ESPAÑA</v>
          </cell>
          <cell r="AI30" t="str">
            <v>AUSTRIA</v>
          </cell>
        </row>
        <row r="31">
          <cell r="AH31" t="str">
            <v>BOSNIA</v>
          </cell>
          <cell r="AI31" t="str">
            <v>JAPÓN</v>
          </cell>
        </row>
        <row r="32">
          <cell r="AH32" t="str">
            <v>ARGENTINA</v>
          </cell>
          <cell r="AI32" t="str">
            <v>URUGUAY</v>
          </cell>
        </row>
        <row r="33">
          <cell r="AH33" t="str">
            <v>PORTUGAL</v>
          </cell>
          <cell r="AI33" t="str">
            <v>NORUEGA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GIO RIVERA"/>
      <sheetName val="SERGIO RIVERA 2"/>
    </sheetNames>
    <sheetDataSet>
      <sheetData sheetId="0">
        <row r="30">
          <cell r="AH30" t="str">
            <v>España</v>
          </cell>
          <cell r="AI30" t="str">
            <v>Argelia</v>
          </cell>
        </row>
        <row r="31">
          <cell r="AH31" t="str">
            <v>Canadá</v>
          </cell>
          <cell r="AI31" t="str">
            <v>Noruega</v>
          </cell>
        </row>
        <row r="32">
          <cell r="AH32" t="str">
            <v>Argentina</v>
          </cell>
          <cell r="AI32" t="str">
            <v>Uruguay</v>
          </cell>
        </row>
        <row r="33">
          <cell r="AH33" t="str">
            <v>Portugal</v>
          </cell>
          <cell r="AI33" t="str">
            <v>Ghana</v>
          </cell>
        </row>
        <row r="53">
          <cell r="AB53">
            <v>0</v>
          </cell>
          <cell r="AC53">
            <v>0</v>
          </cell>
        </row>
      </sheetData>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NZALO"/>
      <sheetName val="GONZALO 2"/>
    </sheetNames>
    <sheetDataSet>
      <sheetData sheetId="0">
        <row r="30">
          <cell r="AH30" t="str">
            <v>España</v>
          </cell>
          <cell r="AI30" t="str">
            <v>Austria</v>
          </cell>
        </row>
        <row r="31">
          <cell r="AH31" t="str">
            <v>Suiza</v>
          </cell>
          <cell r="AI31" t="str">
            <v>Irán</v>
          </cell>
        </row>
        <row r="32">
          <cell r="AH32" t="str">
            <v>Argentina</v>
          </cell>
          <cell r="AI32" t="str">
            <v>Uruguay</v>
          </cell>
        </row>
        <row r="33">
          <cell r="AH33" t="str">
            <v>Portugal</v>
          </cell>
          <cell r="AI33" t="str">
            <v>Ecuador</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SCAR"/>
      <sheetName val="OSCAR 2"/>
      <sheetName val="OSCAR (2)"/>
    </sheetNames>
    <sheetDataSet>
      <sheetData sheetId="0">
        <row r="30">
          <cell r="AH30" t="str">
            <v>España</v>
          </cell>
          <cell r="AI30" t="str">
            <v>Argelia</v>
          </cell>
        </row>
        <row r="31">
          <cell r="AH31" t="str">
            <v>Suiza</v>
          </cell>
          <cell r="AI31" t="str">
            <v>Noruega</v>
          </cell>
        </row>
        <row r="32">
          <cell r="AH32" t="str">
            <v xml:space="preserve">Argentina </v>
          </cell>
          <cell r="AI32" t="str">
            <v>Uruguay</v>
          </cell>
        </row>
        <row r="33">
          <cell r="AH33" t="str">
            <v>Portugal</v>
          </cell>
          <cell r="AI33" t="str">
            <v>Ghana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OI"/>
      <sheetName val="ROI 2"/>
    </sheetNames>
    <sheetDataSet>
      <sheetData sheetId="0">
        <row r="30">
          <cell r="AH30" t="str">
            <v>España</v>
          </cell>
          <cell r="AI30" t="str">
            <v>Austria</v>
          </cell>
        </row>
        <row r="31">
          <cell r="AH31" t="str">
            <v>Canadá</v>
          </cell>
          <cell r="AI31" t="str">
            <v>Nueva Zelanda</v>
          </cell>
        </row>
        <row r="32">
          <cell r="AH32" t="str">
            <v>Argentina</v>
          </cell>
          <cell r="AI32" t="str">
            <v>Uruguay</v>
          </cell>
        </row>
        <row r="33">
          <cell r="AH33" t="str">
            <v>Portugal</v>
          </cell>
          <cell r="AI33" t="str">
            <v>Ghana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LITOS"/>
      <sheetName val="CARLITOS 2"/>
    </sheetNames>
    <sheetDataSet>
      <sheetData sheetId="0">
        <row r="30">
          <cell r="AH30" t="str">
            <v>ESPAÑA</v>
          </cell>
          <cell r="AI30" t="str">
            <v>AUSTRIA</v>
          </cell>
        </row>
        <row r="31">
          <cell r="AH31" t="str">
            <v>SUIZA</v>
          </cell>
          <cell r="AI31" t="str">
            <v>TUNEZ</v>
          </cell>
        </row>
        <row r="32">
          <cell r="AH32" t="str">
            <v>ARGENTINA</v>
          </cell>
          <cell r="AI32" t="str">
            <v>URUGUAY</v>
          </cell>
        </row>
        <row r="33">
          <cell r="AH33" t="str">
            <v>PORTUGAL</v>
          </cell>
          <cell r="AI33" t="str">
            <v>EEUU</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de exportación"/>
      <sheetName val="JORGE"/>
      <sheetName val="JORGE 2"/>
    </sheetNames>
    <sheetDataSet>
      <sheetData sheetId="0"/>
      <sheetData sheetId="1">
        <row r="30">
          <cell r="AH30" t="str">
            <v>ESPAÑA</v>
          </cell>
          <cell r="AI30" t="str">
            <v>AUSTRIA</v>
          </cell>
        </row>
        <row r="31">
          <cell r="AH31" t="str">
            <v>SUIZA</v>
          </cell>
          <cell r="AI31" t="str">
            <v>JAPÓN</v>
          </cell>
        </row>
        <row r="32">
          <cell r="AH32" t="str">
            <v>ARGENTINA</v>
          </cell>
          <cell r="AI32" t="str">
            <v>URUGUAY</v>
          </cell>
        </row>
        <row r="33">
          <cell r="AH33" t="str">
            <v>PORTUGAL</v>
          </cell>
          <cell r="AI33" t="str">
            <v>PARAGUAY</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OSE"/>
      <sheetName val="JOSE 2"/>
    </sheetNames>
    <sheetDataSet>
      <sheetData sheetId="0">
        <row r="30">
          <cell r="AH30" t="str">
            <v>España</v>
          </cell>
          <cell r="AI30" t="str">
            <v>Austria</v>
          </cell>
        </row>
        <row r="31">
          <cell r="AH31" t="str">
            <v>Suiza</v>
          </cell>
          <cell r="AI31" t="str">
            <v>Suecia</v>
          </cell>
        </row>
        <row r="32">
          <cell r="AH32" t="str">
            <v>Argentina</v>
          </cell>
          <cell r="AI32" t="str">
            <v>Uruguay</v>
          </cell>
        </row>
        <row r="33">
          <cell r="AH33" t="str">
            <v>Portugal</v>
          </cell>
          <cell r="AI33" t="str">
            <v>Ghana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GIO"/>
      <sheetName val="SERGIO 2"/>
    </sheetNames>
    <sheetDataSet>
      <sheetData sheetId="0">
        <row r="30">
          <cell r="AH30" t="str">
            <v>ESPAÑA</v>
          </cell>
          <cell r="AI30" t="str">
            <v>AUSTRIA</v>
          </cell>
        </row>
        <row r="31">
          <cell r="AH31" t="str">
            <v>CANADA</v>
          </cell>
          <cell r="AI31" t="str">
            <v>TUNEZ</v>
          </cell>
        </row>
        <row r="32">
          <cell r="AH32" t="str">
            <v>ARGENTINA</v>
          </cell>
          <cell r="AI32" t="str">
            <v>URUGUAY</v>
          </cell>
        </row>
        <row r="33">
          <cell r="AH33" t="str">
            <v>PORTUGAL</v>
          </cell>
          <cell r="AI33" t="str">
            <v>ARGELIA</v>
          </cell>
        </row>
        <row r="53">
          <cell r="AB53">
            <v>0</v>
          </cell>
          <cell r="AC53">
            <v>0</v>
          </cell>
        </row>
        <row r="60">
          <cell r="R60"/>
        </row>
        <row r="61">
          <cell r="R61"/>
          <cell r="AA61"/>
          <cell r="AB61"/>
        </row>
        <row r="62">
          <cell r="R62"/>
          <cell r="AA62"/>
          <cell r="AB62"/>
        </row>
        <row r="63">
          <cell r="R63"/>
          <cell r="AA63"/>
          <cell r="AB63"/>
        </row>
        <row r="64">
          <cell r="R64"/>
        </row>
        <row r="72">
          <cell r="H72"/>
        </row>
      </sheetData>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ndial 1"/>
      <sheetName val="KOKE 2"/>
    </sheetNames>
    <sheetDataSet>
      <sheetData sheetId="0" refreshError="1"/>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BLO"/>
      <sheetName val="PABLO 2"/>
    </sheetNames>
    <sheetDataSet>
      <sheetData sheetId="0">
        <row r="30">
          <cell r="AH30" t="str">
            <v>ESPAÑA</v>
          </cell>
          <cell r="AI30" t="str">
            <v>AUSTRIA</v>
          </cell>
        </row>
        <row r="31">
          <cell r="AH31" t="str">
            <v>SUIZA</v>
          </cell>
          <cell r="AI31" t="str">
            <v>EEUU</v>
          </cell>
        </row>
        <row r="32">
          <cell r="AH32" t="str">
            <v>ARGENTINA</v>
          </cell>
          <cell r="AI32" t="str">
            <v>URUGUAY</v>
          </cell>
        </row>
        <row r="33">
          <cell r="AH33" t="str">
            <v>PORTUGAL</v>
          </cell>
          <cell r="AI33" t="str">
            <v>COSTA DE MARFIL</v>
          </cell>
        </row>
        <row r="53">
          <cell r="AB53">
            <v>0</v>
          </cell>
          <cell r="AC53">
            <v>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lejandro@orconsa.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miguelnoa21@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mailto:leo.borregas@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mailto:vconces@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mailto:ramonlema2001@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hyperlink" Target="mailto:DADEGAR@G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mailto:sesergiorivera@gmail.com"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3.bin"/><Relationship Id="rId1" Type="http://schemas.openxmlformats.org/officeDocument/2006/relationships/hyperlink" Target="mailto:gonzalobelosocuesta@gmail.c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7.bin"/><Relationship Id="rId1" Type="http://schemas.openxmlformats.org/officeDocument/2006/relationships/hyperlink" Target="mailto:noyapicon@gmail.com"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9.bin"/><Relationship Id="rId1" Type="http://schemas.openxmlformats.org/officeDocument/2006/relationships/hyperlink" Target="mailto:carlosanz88@hotmail.com"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mailto:jorge.lafuente5@gmail.com"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25.bin"/><Relationship Id="rId1" Type="http://schemas.openxmlformats.org/officeDocument/2006/relationships/hyperlink" Target="mailto:jorgeelizaga7@gmail.com"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27.bin"/><Relationship Id="rId1" Type="http://schemas.openxmlformats.org/officeDocument/2006/relationships/hyperlink" Target="mailto:ortizechaguepablo@gmail.com"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topLeftCell="A28" zoomScale="90" zoomScaleNormal="90" zoomScaleSheetLayoutView="100" workbookViewId="0">
      <selection activeCell="P60" sqref="P60:Q60"/>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t="s">
        <v>293</v>
      </c>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132" t="s">
        <v>294</v>
      </c>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10" t="s">
        <v>213</v>
      </c>
      <c r="C14" s="911"/>
      <c r="D14" s="911"/>
      <c r="E14" s="911"/>
      <c r="F14" s="911"/>
      <c r="G14" s="911"/>
      <c r="H14" s="911"/>
      <c r="I14" s="911"/>
      <c r="J14" s="911"/>
      <c r="K14" s="911"/>
      <c r="L14" s="911"/>
      <c r="M14" s="911"/>
      <c r="N14" s="911"/>
      <c r="O14" s="911"/>
      <c r="P14" s="911"/>
      <c r="Q14" s="911"/>
      <c r="R14" s="911"/>
      <c r="S14" s="911"/>
      <c r="T14" s="911"/>
      <c r="U14" s="911"/>
      <c r="V14" s="911"/>
      <c r="W14" s="911"/>
      <c r="X14" s="911"/>
      <c r="Y14" s="911"/>
      <c r="Z14" s="911"/>
      <c r="AA14" s="911"/>
      <c r="AB14" s="911"/>
      <c r="AC14" s="911"/>
      <c r="AD14" s="911"/>
      <c r="AE14" s="911"/>
      <c r="AF14" s="911"/>
      <c r="AG14" s="911"/>
      <c r="AH14" s="911"/>
      <c r="AI14" s="911"/>
      <c r="AJ14" s="912"/>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23">
        <v>46184</v>
      </c>
      <c r="C19" s="84">
        <v>0.875</v>
      </c>
      <c r="D19" s="85" t="s">
        <v>183</v>
      </c>
      <c r="E19" s="86" t="s">
        <v>77</v>
      </c>
      <c r="F19" s="85" t="s">
        <v>240</v>
      </c>
      <c r="G19" s="87">
        <v>1</v>
      </c>
      <c r="H19" s="85"/>
      <c r="I19" s="85"/>
      <c r="J19" s="6"/>
      <c r="K19" s="6"/>
      <c r="L19" s="124">
        <v>46185</v>
      </c>
      <c r="M19" s="84">
        <v>0.875</v>
      </c>
      <c r="N19" s="85" t="s">
        <v>179</v>
      </c>
      <c r="O19" s="86" t="s">
        <v>74</v>
      </c>
      <c r="P19" s="85" t="s">
        <v>223</v>
      </c>
      <c r="Q19" s="87">
        <v>1</v>
      </c>
      <c r="R19" s="85"/>
      <c r="S19" s="85"/>
      <c r="T19" s="23"/>
      <c r="U19" s="79"/>
      <c r="V19" s="124">
        <v>46187</v>
      </c>
      <c r="W19" s="84">
        <v>0</v>
      </c>
      <c r="X19" s="85" t="s">
        <v>184</v>
      </c>
      <c r="Y19" s="86" t="s">
        <v>79</v>
      </c>
      <c r="Z19" s="85" t="s">
        <v>177</v>
      </c>
      <c r="AA19" s="87" t="s">
        <v>73</v>
      </c>
      <c r="AB19" s="85"/>
      <c r="AC19" s="85"/>
      <c r="AD19" s="19"/>
      <c r="AE19" s="105">
        <v>73</v>
      </c>
      <c r="AF19" s="88">
        <v>46201</v>
      </c>
      <c r="AG19" s="84">
        <v>0.875</v>
      </c>
      <c r="AH19" s="93" t="s">
        <v>302</v>
      </c>
      <c r="AI19" s="94" t="s">
        <v>317</v>
      </c>
      <c r="AJ19" s="129"/>
    </row>
    <row r="20" spans="2:36" ht="13.5" customHeight="1">
      <c r="B20" s="123">
        <v>46185</v>
      </c>
      <c r="C20" s="84">
        <v>0.16666666666666666</v>
      </c>
      <c r="D20" s="85" t="s">
        <v>186</v>
      </c>
      <c r="E20" s="86" t="s">
        <v>70</v>
      </c>
      <c r="F20" s="85" t="s">
        <v>214</v>
      </c>
      <c r="G20" s="87">
        <v>2</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70</v>
      </c>
      <c r="Z20" s="85" t="s">
        <v>142</v>
      </c>
      <c r="AA20" s="87">
        <v>2</v>
      </c>
      <c r="AB20" s="85"/>
      <c r="AC20" s="85"/>
      <c r="AD20" s="19"/>
      <c r="AE20" s="105">
        <v>74</v>
      </c>
      <c r="AF20" s="88">
        <v>46202</v>
      </c>
      <c r="AG20" s="89">
        <v>0.9375</v>
      </c>
      <c r="AH20" s="93" t="s">
        <v>303</v>
      </c>
      <c r="AI20" s="94" t="s">
        <v>319</v>
      </c>
      <c r="AJ20" s="129"/>
    </row>
    <row r="21" spans="2:36" ht="13.5" customHeight="1">
      <c r="B21" s="123">
        <v>46191</v>
      </c>
      <c r="C21" s="84">
        <v>0.75</v>
      </c>
      <c r="D21" s="85" t="s">
        <v>214</v>
      </c>
      <c r="E21" s="86" t="s">
        <v>72</v>
      </c>
      <c r="F21" s="85" t="s">
        <v>240</v>
      </c>
      <c r="G21" s="86" t="s">
        <v>73</v>
      </c>
      <c r="H21" s="85"/>
      <c r="I21" s="85"/>
      <c r="J21" s="6"/>
      <c r="K21" s="6"/>
      <c r="L21" s="124">
        <v>46191</v>
      </c>
      <c r="M21" s="84">
        <v>0.875</v>
      </c>
      <c r="N21" s="85" t="s">
        <v>19</v>
      </c>
      <c r="O21" s="86" t="s">
        <v>71</v>
      </c>
      <c r="P21" s="85" t="s">
        <v>223</v>
      </c>
      <c r="Q21" s="87">
        <v>1</v>
      </c>
      <c r="R21" s="85"/>
      <c r="S21" s="85"/>
      <c r="T21" s="23"/>
      <c r="U21" s="79"/>
      <c r="V21" s="124">
        <v>46193</v>
      </c>
      <c r="W21" s="84">
        <v>0</v>
      </c>
      <c r="X21" s="85" t="s">
        <v>142</v>
      </c>
      <c r="Y21" s="86" t="s">
        <v>72</v>
      </c>
      <c r="Z21" s="85" t="s">
        <v>177</v>
      </c>
      <c r="AA21" s="87" t="s">
        <v>73</v>
      </c>
      <c r="AB21" s="85"/>
      <c r="AC21" s="85"/>
      <c r="AD21" s="19"/>
      <c r="AE21" s="105">
        <v>75</v>
      </c>
      <c r="AF21" s="88">
        <v>46203</v>
      </c>
      <c r="AG21" s="84">
        <v>0.125</v>
      </c>
      <c r="AH21" s="93" t="s">
        <v>304</v>
      </c>
      <c r="AI21" s="94" t="s">
        <v>320</v>
      </c>
      <c r="AJ21" s="129"/>
    </row>
    <row r="22" spans="2:36" ht="13.5" customHeight="1">
      <c r="B22" s="123">
        <v>46192</v>
      </c>
      <c r="C22" s="84">
        <v>0.125</v>
      </c>
      <c r="D22" s="85" t="s">
        <v>183</v>
      </c>
      <c r="E22" s="86" t="s">
        <v>71</v>
      </c>
      <c r="F22" s="85" t="s">
        <v>186</v>
      </c>
      <c r="G22" s="87">
        <v>1</v>
      </c>
      <c r="H22" s="85"/>
      <c r="I22" s="85"/>
      <c r="J22" s="6"/>
      <c r="K22" s="6"/>
      <c r="L22" s="124">
        <v>46192</v>
      </c>
      <c r="M22" s="84">
        <v>0</v>
      </c>
      <c r="N22" s="85" t="s">
        <v>179</v>
      </c>
      <c r="O22" s="86" t="s">
        <v>71</v>
      </c>
      <c r="P22" s="85" t="s">
        <v>225</v>
      </c>
      <c r="Q22" s="87">
        <v>1</v>
      </c>
      <c r="R22" s="85"/>
      <c r="S22" s="85"/>
      <c r="T22" s="23"/>
      <c r="U22" s="79"/>
      <c r="V22" s="124">
        <v>46193</v>
      </c>
      <c r="W22" s="84">
        <v>0.10416666666666667</v>
      </c>
      <c r="X22" s="85" t="s">
        <v>184</v>
      </c>
      <c r="Y22" s="86" t="s">
        <v>68</v>
      </c>
      <c r="Z22" s="85" t="s">
        <v>226</v>
      </c>
      <c r="AA22" s="87">
        <v>1</v>
      </c>
      <c r="AB22" s="85"/>
      <c r="AC22" s="85"/>
      <c r="AD22" s="19"/>
      <c r="AE22" s="105">
        <v>76</v>
      </c>
      <c r="AF22" s="88">
        <v>46202</v>
      </c>
      <c r="AG22" s="89">
        <v>0.79166666666666663</v>
      </c>
      <c r="AH22" s="93" t="s">
        <v>305</v>
      </c>
      <c r="AI22" s="94" t="s">
        <v>321</v>
      </c>
      <c r="AJ22" s="129"/>
    </row>
    <row r="23" spans="2:36" ht="13.5" customHeight="1">
      <c r="B23" s="123">
        <v>46198</v>
      </c>
      <c r="C23" s="84">
        <v>0.125</v>
      </c>
      <c r="D23" s="85" t="s">
        <v>214</v>
      </c>
      <c r="E23" s="86" t="s">
        <v>72</v>
      </c>
      <c r="F23" s="85" t="s">
        <v>183</v>
      </c>
      <c r="G23" s="87" t="s">
        <v>73</v>
      </c>
      <c r="H23" s="85"/>
      <c r="I23" s="85"/>
      <c r="J23" s="6"/>
      <c r="K23" s="6"/>
      <c r="L23" s="124">
        <v>46197</v>
      </c>
      <c r="M23" s="84">
        <v>0.875</v>
      </c>
      <c r="N23" s="85" t="s">
        <v>223</v>
      </c>
      <c r="O23" s="86" t="s">
        <v>74</v>
      </c>
      <c r="P23" s="85" t="s">
        <v>225</v>
      </c>
      <c r="Q23" s="87" t="s">
        <v>73</v>
      </c>
      <c r="R23" s="85"/>
      <c r="S23" s="85"/>
      <c r="T23" s="23"/>
      <c r="U23" s="79"/>
      <c r="V23" s="124">
        <v>46198</v>
      </c>
      <c r="W23" s="84">
        <v>0</v>
      </c>
      <c r="X23" s="85" t="s">
        <v>142</v>
      </c>
      <c r="Y23" s="86" t="s">
        <v>68</v>
      </c>
      <c r="Z23" s="85" t="s">
        <v>184</v>
      </c>
      <c r="AA23" s="87">
        <v>2</v>
      </c>
      <c r="AB23" s="85"/>
      <c r="AC23" s="85"/>
      <c r="AD23" s="19"/>
      <c r="AE23" s="105">
        <v>77</v>
      </c>
      <c r="AF23" s="88">
        <v>46203</v>
      </c>
      <c r="AG23" s="84">
        <v>0.95833333333333337</v>
      </c>
      <c r="AH23" s="93" t="s">
        <v>306</v>
      </c>
      <c r="AI23" s="93" t="s">
        <v>322</v>
      </c>
      <c r="AJ23" s="129"/>
    </row>
    <row r="24" spans="2:36" ht="13.5" customHeight="1">
      <c r="B24" s="123">
        <v>46198</v>
      </c>
      <c r="C24" s="84">
        <v>0.125</v>
      </c>
      <c r="D24" s="85" t="s">
        <v>240</v>
      </c>
      <c r="E24" s="86" t="s">
        <v>77</v>
      </c>
      <c r="F24" s="85" t="s">
        <v>186</v>
      </c>
      <c r="G24" s="86">
        <v>1</v>
      </c>
      <c r="H24" s="85"/>
      <c r="I24" s="85"/>
      <c r="J24" s="6"/>
      <c r="K24" s="6"/>
      <c r="L24" s="124">
        <v>46197</v>
      </c>
      <c r="M24" s="84">
        <v>0.875</v>
      </c>
      <c r="N24" s="85" t="s">
        <v>19</v>
      </c>
      <c r="O24" s="86" t="s">
        <v>72</v>
      </c>
      <c r="P24" s="85" t="s">
        <v>179</v>
      </c>
      <c r="Q24" s="87" t="s">
        <v>73</v>
      </c>
      <c r="R24" s="85"/>
      <c r="S24" s="85"/>
      <c r="T24" s="23"/>
      <c r="U24" s="79"/>
      <c r="V24" s="124">
        <v>46198</v>
      </c>
      <c r="W24" s="84">
        <v>0</v>
      </c>
      <c r="X24" s="85" t="s">
        <v>177</v>
      </c>
      <c r="Y24" s="86" t="s">
        <v>71</v>
      </c>
      <c r="Z24" s="85" t="s">
        <v>226</v>
      </c>
      <c r="AA24" s="87">
        <v>1</v>
      </c>
      <c r="AB24" s="85"/>
      <c r="AC24" s="85"/>
      <c r="AD24" s="19"/>
      <c r="AE24" s="105">
        <v>78</v>
      </c>
      <c r="AF24" s="88">
        <v>46203</v>
      </c>
      <c r="AG24" s="84">
        <v>0.79166666666666663</v>
      </c>
      <c r="AH24" s="93" t="s">
        <v>307</v>
      </c>
      <c r="AI24" s="94" t="s">
        <v>323</v>
      </c>
      <c r="AJ24" s="129"/>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308</v>
      </c>
      <c r="AI25" s="94" t="s">
        <v>318</v>
      </c>
      <c r="AJ25" s="129"/>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309</v>
      </c>
      <c r="AI26" s="94" t="s">
        <v>324</v>
      </c>
      <c r="AJ26" s="129"/>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88">
        <v>46205</v>
      </c>
      <c r="AG27" s="84">
        <v>8.3333333333333329E-2</v>
      </c>
      <c r="AH27" s="93" t="s">
        <v>310</v>
      </c>
      <c r="AI27" s="94" t="s">
        <v>325</v>
      </c>
      <c r="AJ27" s="129"/>
    </row>
    <row r="28" spans="2:36" ht="13.5" customHeight="1">
      <c r="B28" s="123">
        <v>46186</v>
      </c>
      <c r="C28" s="84">
        <v>0.125</v>
      </c>
      <c r="D28" s="85" t="s">
        <v>172</v>
      </c>
      <c r="E28" s="86" t="s">
        <v>71</v>
      </c>
      <c r="F28" s="85" t="s">
        <v>224</v>
      </c>
      <c r="G28" s="87">
        <v>1</v>
      </c>
      <c r="H28" s="85"/>
      <c r="I28" s="85"/>
      <c r="J28" s="6"/>
      <c r="K28" s="6"/>
      <c r="L28" s="124">
        <v>46187</v>
      </c>
      <c r="M28" s="84">
        <v>0.79166666666666663</v>
      </c>
      <c r="N28" s="85" t="s">
        <v>16</v>
      </c>
      <c r="O28" s="86" t="s">
        <v>68</v>
      </c>
      <c r="P28" s="85" t="s">
        <v>227</v>
      </c>
      <c r="Q28" s="87">
        <v>1</v>
      </c>
      <c r="R28" s="85"/>
      <c r="S28" s="85"/>
      <c r="T28" s="23"/>
      <c r="U28" s="23"/>
      <c r="V28" s="124">
        <v>46187</v>
      </c>
      <c r="W28" s="84">
        <v>0.91666666666666663</v>
      </c>
      <c r="X28" s="85" t="s">
        <v>190</v>
      </c>
      <c r="Y28" s="86" t="s">
        <v>72</v>
      </c>
      <c r="Z28" s="85" t="s">
        <v>180</v>
      </c>
      <c r="AA28" s="86" t="s">
        <v>73</v>
      </c>
      <c r="AB28" s="85"/>
      <c r="AC28" s="85"/>
      <c r="AD28" s="19"/>
      <c r="AE28" s="105">
        <v>82</v>
      </c>
      <c r="AF28" s="88">
        <v>46204</v>
      </c>
      <c r="AG28" s="89">
        <v>0.91666666666666663</v>
      </c>
      <c r="AH28" s="93" t="s">
        <v>311</v>
      </c>
      <c r="AI28" s="94" t="s">
        <v>326</v>
      </c>
      <c r="AJ28" s="129"/>
    </row>
    <row r="29" spans="2:36" ht="13.5" customHeight="1">
      <c r="B29" s="123">
        <v>46187</v>
      </c>
      <c r="C29" s="84">
        <v>0.25</v>
      </c>
      <c r="D29" s="85" t="s">
        <v>176</v>
      </c>
      <c r="E29" s="86" t="s">
        <v>76</v>
      </c>
      <c r="F29" s="85" t="s">
        <v>134</v>
      </c>
      <c r="G29" s="86">
        <v>2</v>
      </c>
      <c r="H29" s="85"/>
      <c r="I29" s="85"/>
      <c r="J29" s="6"/>
      <c r="K29" s="6"/>
      <c r="L29" s="124">
        <v>46188</v>
      </c>
      <c r="M29" s="84">
        <v>4.1666666666666664E-2</v>
      </c>
      <c r="N29" s="85" t="s">
        <v>228</v>
      </c>
      <c r="O29" s="86" t="s">
        <v>76</v>
      </c>
      <c r="P29" s="85" t="s">
        <v>169</v>
      </c>
      <c r="Q29" s="87">
        <v>1</v>
      </c>
      <c r="R29" s="85"/>
      <c r="S29" s="85"/>
      <c r="T29" s="23"/>
      <c r="U29" s="23"/>
      <c r="V29" s="124">
        <v>46188</v>
      </c>
      <c r="W29" s="84">
        <v>0.16666666666666666</v>
      </c>
      <c r="X29" s="85" t="s">
        <v>38</v>
      </c>
      <c r="Y29" s="86" t="s">
        <v>72</v>
      </c>
      <c r="Z29" s="85" t="s">
        <v>175</v>
      </c>
      <c r="AA29" s="87">
        <v>1</v>
      </c>
      <c r="AB29" s="85"/>
      <c r="AC29" s="85"/>
      <c r="AD29" s="19"/>
      <c r="AE29" s="105">
        <v>83</v>
      </c>
      <c r="AF29" s="88">
        <v>46206</v>
      </c>
      <c r="AG29" s="84">
        <v>4.1666666666666664E-2</v>
      </c>
      <c r="AH29" s="93" t="s">
        <v>312</v>
      </c>
      <c r="AI29" s="94" t="s">
        <v>327</v>
      </c>
      <c r="AJ29" s="129"/>
    </row>
    <row r="30" spans="2:36" ht="13.5" customHeight="1">
      <c r="B30" s="123">
        <v>46192</v>
      </c>
      <c r="C30" s="84">
        <v>0.875</v>
      </c>
      <c r="D30" s="85" t="s">
        <v>172</v>
      </c>
      <c r="E30" s="86" t="s">
        <v>74</v>
      </c>
      <c r="F30" s="85" t="s">
        <v>176</v>
      </c>
      <c r="G30" s="87">
        <v>1</v>
      </c>
      <c r="H30" s="85"/>
      <c r="I30" s="85"/>
      <c r="J30" s="6"/>
      <c r="K30" s="6"/>
      <c r="L30" s="124">
        <v>46193</v>
      </c>
      <c r="M30" s="84">
        <v>0.91666666666666663</v>
      </c>
      <c r="N30" s="85" t="s">
        <v>16</v>
      </c>
      <c r="O30" s="86" t="s">
        <v>74</v>
      </c>
      <c r="P30" s="85" t="s">
        <v>228</v>
      </c>
      <c r="Q30" s="87">
        <v>1</v>
      </c>
      <c r="R30" s="85"/>
      <c r="S30" s="85"/>
      <c r="T30" s="23"/>
      <c r="U30" s="79"/>
      <c r="V30" s="124">
        <v>46193</v>
      </c>
      <c r="W30" s="84">
        <v>0.79166666666666663</v>
      </c>
      <c r="X30" s="85" t="s">
        <v>190</v>
      </c>
      <c r="Y30" s="86" t="s">
        <v>77</v>
      </c>
      <c r="Z30" s="85" t="s">
        <v>38</v>
      </c>
      <c r="AA30" s="87" t="s">
        <v>73</v>
      </c>
      <c r="AB30" s="85"/>
      <c r="AC30" s="85"/>
      <c r="AD30" s="19"/>
      <c r="AE30" s="105">
        <v>84</v>
      </c>
      <c r="AF30" s="88">
        <v>46205</v>
      </c>
      <c r="AG30" s="89">
        <v>0.875</v>
      </c>
      <c r="AH30" s="93" t="s">
        <v>313</v>
      </c>
      <c r="AI30" s="94" t="s">
        <v>328</v>
      </c>
      <c r="AJ30" s="129"/>
    </row>
    <row r="31" spans="2:36" ht="13.5" customHeight="1">
      <c r="B31" s="123">
        <v>46193</v>
      </c>
      <c r="C31" s="84">
        <v>0.20833333333333334</v>
      </c>
      <c r="D31" s="85" t="s">
        <v>134</v>
      </c>
      <c r="E31" s="86" t="s">
        <v>71</v>
      </c>
      <c r="F31" s="85" t="s">
        <v>224</v>
      </c>
      <c r="G31" s="87">
        <v>1</v>
      </c>
      <c r="H31" s="85"/>
      <c r="I31" s="85"/>
      <c r="J31" s="6"/>
      <c r="K31" s="6"/>
      <c r="L31" s="124">
        <v>46194</v>
      </c>
      <c r="M31" s="84">
        <v>8.3333333333333329E-2</v>
      </c>
      <c r="N31" s="85" t="s">
        <v>169</v>
      </c>
      <c r="O31" s="86" t="s">
        <v>74</v>
      </c>
      <c r="P31" s="85" t="s">
        <v>227</v>
      </c>
      <c r="Q31" s="87">
        <v>1</v>
      </c>
      <c r="R31" s="85"/>
      <c r="S31" s="85"/>
      <c r="T31" s="23"/>
      <c r="U31" s="79"/>
      <c r="V31" s="124">
        <v>46194</v>
      </c>
      <c r="W31" s="84">
        <v>0.25</v>
      </c>
      <c r="X31" s="85" t="s">
        <v>175</v>
      </c>
      <c r="Y31" s="86" t="s">
        <v>76</v>
      </c>
      <c r="Z31" s="85" t="s">
        <v>180</v>
      </c>
      <c r="AA31" s="87">
        <v>2</v>
      </c>
      <c r="AB31" s="85"/>
      <c r="AC31" s="85"/>
      <c r="AD31" s="19"/>
      <c r="AE31" s="105">
        <v>85</v>
      </c>
      <c r="AF31" s="88">
        <v>46206</v>
      </c>
      <c r="AG31" s="84">
        <v>0.20833333333333334</v>
      </c>
      <c r="AH31" s="93" t="s">
        <v>314</v>
      </c>
      <c r="AI31" s="94" t="s">
        <v>304</v>
      </c>
      <c r="AJ31" s="129"/>
    </row>
    <row r="32" spans="2:36" ht="13.5" customHeight="1">
      <c r="B32" s="123">
        <v>46199</v>
      </c>
      <c r="C32" s="84">
        <v>0.16666666666666666</v>
      </c>
      <c r="D32" s="85" t="s">
        <v>134</v>
      </c>
      <c r="E32" s="86" t="s">
        <v>72</v>
      </c>
      <c r="F32" s="85" t="s">
        <v>172</v>
      </c>
      <c r="G32" s="87" t="s">
        <v>73</v>
      </c>
      <c r="H32" s="85"/>
      <c r="I32" s="85"/>
      <c r="J32" s="6"/>
      <c r="K32" s="6"/>
      <c r="L32" s="124">
        <v>46198</v>
      </c>
      <c r="M32" s="84">
        <v>0.91666666666666663</v>
      </c>
      <c r="N32" s="85" t="s">
        <v>227</v>
      </c>
      <c r="O32" s="86" t="s">
        <v>72</v>
      </c>
      <c r="P32" s="85" t="s">
        <v>228</v>
      </c>
      <c r="Q32" s="87" t="s">
        <v>73</v>
      </c>
      <c r="R32" s="85"/>
      <c r="S32" s="85"/>
      <c r="T32" s="23"/>
      <c r="U32" s="79"/>
      <c r="V32" s="124">
        <v>46199</v>
      </c>
      <c r="W32" s="84">
        <v>4.1666666666666664E-2</v>
      </c>
      <c r="X32" s="85" t="s">
        <v>180</v>
      </c>
      <c r="Y32" s="86" t="s">
        <v>71</v>
      </c>
      <c r="Z32" s="85" t="s">
        <v>38</v>
      </c>
      <c r="AA32" s="87" t="s">
        <v>73</v>
      </c>
      <c r="AB32" s="85"/>
      <c r="AC32" s="85"/>
      <c r="AD32" s="19"/>
      <c r="AE32" s="105">
        <v>86</v>
      </c>
      <c r="AF32" s="88">
        <v>46207</v>
      </c>
      <c r="AG32" s="89">
        <v>0</v>
      </c>
      <c r="AH32" s="93" t="s">
        <v>315</v>
      </c>
      <c r="AI32" s="94" t="s">
        <v>329</v>
      </c>
      <c r="AJ32" s="129"/>
    </row>
    <row r="33" spans="2:36" ht="13.5" customHeight="1">
      <c r="B33" s="123">
        <v>46199</v>
      </c>
      <c r="C33" s="84">
        <v>0.16666666666666666</v>
      </c>
      <c r="D33" s="85" t="s">
        <v>224</v>
      </c>
      <c r="E33" s="86" t="s">
        <v>72</v>
      </c>
      <c r="F33" s="85" t="s">
        <v>176</v>
      </c>
      <c r="G33" s="86">
        <v>1</v>
      </c>
      <c r="H33" s="85"/>
      <c r="I33" s="85"/>
      <c r="J33" s="6"/>
      <c r="K33" s="6"/>
      <c r="L33" s="124">
        <v>46198</v>
      </c>
      <c r="M33" s="84">
        <v>0.91666666666666663</v>
      </c>
      <c r="N33" s="85" t="s">
        <v>169</v>
      </c>
      <c r="O33" s="86" t="s">
        <v>70</v>
      </c>
      <c r="P33" s="85" t="s">
        <v>16</v>
      </c>
      <c r="Q33" s="87">
        <v>2</v>
      </c>
      <c r="R33" s="85"/>
      <c r="S33" s="85"/>
      <c r="T33" s="23"/>
      <c r="U33" s="79"/>
      <c r="V33" s="124">
        <v>46199</v>
      </c>
      <c r="W33" s="84">
        <v>4.1666666666666664E-2</v>
      </c>
      <c r="X33" s="85" t="s">
        <v>175</v>
      </c>
      <c r="Y33" s="86" t="s">
        <v>76</v>
      </c>
      <c r="Z33" s="85" t="s">
        <v>190</v>
      </c>
      <c r="AA33" s="87">
        <v>2</v>
      </c>
      <c r="AB33" s="85"/>
      <c r="AC33" s="85"/>
      <c r="AD33" s="19"/>
      <c r="AE33" s="105">
        <v>87</v>
      </c>
      <c r="AF33" s="88">
        <v>46207</v>
      </c>
      <c r="AG33" s="84">
        <v>0.14583333333333334</v>
      </c>
      <c r="AH33" s="94" t="s">
        <v>316</v>
      </c>
      <c r="AI33" s="94" t="s">
        <v>331</v>
      </c>
      <c r="AJ33" s="129"/>
    </row>
    <row r="34" spans="2:36" ht="13.5" customHeight="1">
      <c r="B34" s="5"/>
      <c r="T34" s="23"/>
      <c r="U34" s="79"/>
      <c r="AD34" s="19"/>
      <c r="AE34" s="105">
        <v>88</v>
      </c>
      <c r="AF34" s="88">
        <v>46206</v>
      </c>
      <c r="AG34" s="89">
        <v>0.83333333333333337</v>
      </c>
      <c r="AH34" s="93" t="s">
        <v>172</v>
      </c>
      <c r="AI34" s="93" t="s">
        <v>330</v>
      </c>
      <c r="AJ34" s="129"/>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23">
        <v>46188</v>
      </c>
      <c r="C37" s="84">
        <v>0.875</v>
      </c>
      <c r="D37" s="85" t="s">
        <v>39</v>
      </c>
      <c r="E37" s="86" t="s">
        <v>77</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68</v>
      </c>
      <c r="Z37" s="85" t="s">
        <v>170</v>
      </c>
      <c r="AA37" s="87">
        <v>1</v>
      </c>
      <c r="AB37" s="85"/>
      <c r="AC37" s="85"/>
      <c r="AD37" s="19"/>
      <c r="AE37" s="106"/>
      <c r="AF37" s="22" t="s">
        <v>290</v>
      </c>
      <c r="AG37" s="19"/>
      <c r="AH37" s="19"/>
      <c r="AI37" s="19"/>
      <c r="AJ37" s="20" t="s">
        <v>1</v>
      </c>
    </row>
    <row r="38" spans="2:36" ht="13.5" customHeight="1">
      <c r="B38" s="123">
        <v>46189</v>
      </c>
      <c r="C38" s="84">
        <v>0.125</v>
      </c>
      <c r="D38" s="85" t="s">
        <v>171</v>
      </c>
      <c r="E38" s="86" t="s">
        <v>72</v>
      </c>
      <c r="F38" s="85" t="s">
        <v>231</v>
      </c>
      <c r="G38" s="87">
        <v>2</v>
      </c>
      <c r="H38" s="85"/>
      <c r="I38" s="85"/>
      <c r="J38" s="6"/>
      <c r="K38" s="6"/>
      <c r="L38" s="124">
        <v>46189</v>
      </c>
      <c r="M38" s="84">
        <v>0</v>
      </c>
      <c r="N38" s="85" t="s">
        <v>174</v>
      </c>
      <c r="O38" s="86" t="s">
        <v>76</v>
      </c>
      <c r="P38" s="85" t="s">
        <v>185</v>
      </c>
      <c r="Q38" s="87">
        <v>2</v>
      </c>
      <c r="R38" s="85"/>
      <c r="S38" s="85"/>
      <c r="T38" s="23"/>
      <c r="U38" s="79"/>
      <c r="V38" s="124">
        <v>46190</v>
      </c>
      <c r="W38" s="84">
        <v>0</v>
      </c>
      <c r="X38" s="85" t="s">
        <v>232</v>
      </c>
      <c r="Y38" s="86" t="s">
        <v>76</v>
      </c>
      <c r="Z38" s="85" t="s">
        <v>233</v>
      </c>
      <c r="AA38" s="86">
        <v>2</v>
      </c>
      <c r="AB38" s="85"/>
      <c r="AC38" s="85"/>
      <c r="AD38" s="19"/>
      <c r="AE38" s="105">
        <v>89</v>
      </c>
      <c r="AF38" s="88">
        <v>46207</v>
      </c>
      <c r="AG38" s="84">
        <v>0.95833333333333337</v>
      </c>
      <c r="AH38" s="90" t="s">
        <v>303</v>
      </c>
      <c r="AI38" s="81" t="s">
        <v>306</v>
      </c>
      <c r="AJ38" s="129"/>
    </row>
    <row r="39" spans="2:36" ht="13.5" customHeight="1">
      <c r="B39" s="123">
        <v>46194</v>
      </c>
      <c r="C39" s="84">
        <v>0.875</v>
      </c>
      <c r="D39" s="85" t="s">
        <v>39</v>
      </c>
      <c r="E39" s="86" t="s">
        <v>68</v>
      </c>
      <c r="F39" s="85" t="s">
        <v>171</v>
      </c>
      <c r="G39" s="87">
        <v>1</v>
      </c>
      <c r="H39" s="85"/>
      <c r="I39" s="85"/>
      <c r="J39" s="6"/>
      <c r="K39" s="6"/>
      <c r="L39" s="124">
        <v>46194</v>
      </c>
      <c r="M39" s="84">
        <v>0.75</v>
      </c>
      <c r="N39" s="85" t="s">
        <v>18</v>
      </c>
      <c r="O39" s="86" t="s">
        <v>71</v>
      </c>
      <c r="P39" s="85" t="s">
        <v>174</v>
      </c>
      <c r="Q39" s="87">
        <v>1</v>
      </c>
      <c r="R39" s="85"/>
      <c r="S39" s="85"/>
      <c r="T39" s="23"/>
      <c r="U39" s="7"/>
      <c r="V39" s="124">
        <v>46195</v>
      </c>
      <c r="W39" s="84">
        <v>0.95833333333333337</v>
      </c>
      <c r="X39" s="85" t="s">
        <v>14</v>
      </c>
      <c r="Y39" s="86" t="s">
        <v>71</v>
      </c>
      <c r="Z39" s="85" t="s">
        <v>232</v>
      </c>
      <c r="AA39" s="86">
        <v>1</v>
      </c>
      <c r="AB39" s="85"/>
      <c r="AC39" s="85"/>
      <c r="AD39" s="19"/>
      <c r="AE39" s="105">
        <v>90</v>
      </c>
      <c r="AF39" s="88">
        <v>46207</v>
      </c>
      <c r="AG39" s="89">
        <v>0.79166666666666663</v>
      </c>
      <c r="AH39" s="90" t="s">
        <v>317</v>
      </c>
      <c r="AI39" s="81" t="s">
        <v>320</v>
      </c>
      <c r="AJ39" s="129"/>
    </row>
    <row r="40" spans="2:36" ht="13.5" customHeight="1">
      <c r="B40" s="123">
        <v>46195</v>
      </c>
      <c r="C40" s="84">
        <v>0.125</v>
      </c>
      <c r="D40" s="85" t="s">
        <v>231</v>
      </c>
      <c r="E40" s="86" t="s">
        <v>70</v>
      </c>
      <c r="F40" s="85" t="s">
        <v>230</v>
      </c>
      <c r="G40" s="86">
        <v>2</v>
      </c>
      <c r="H40" s="85"/>
      <c r="I40" s="85"/>
      <c r="J40" s="6"/>
      <c r="K40" s="6"/>
      <c r="L40" s="124">
        <v>46195</v>
      </c>
      <c r="M40" s="84">
        <v>0</v>
      </c>
      <c r="N40" s="85" t="s">
        <v>185</v>
      </c>
      <c r="O40" s="86" t="s">
        <v>74</v>
      </c>
      <c r="P40" s="85" t="s">
        <v>229</v>
      </c>
      <c r="Q40" s="87">
        <v>1</v>
      </c>
      <c r="R40" s="85"/>
      <c r="S40" s="85"/>
      <c r="U40" s="80"/>
      <c r="V40" s="124">
        <v>46196</v>
      </c>
      <c r="W40" s="84">
        <v>8.3333333333333329E-2</v>
      </c>
      <c r="X40" s="85" t="s">
        <v>233</v>
      </c>
      <c r="Y40" s="86" t="s">
        <v>71</v>
      </c>
      <c r="Z40" s="85" t="s">
        <v>170</v>
      </c>
      <c r="AA40" s="86">
        <v>1</v>
      </c>
      <c r="AB40" s="85"/>
      <c r="AC40" s="85"/>
      <c r="AD40" s="19"/>
      <c r="AE40" s="105">
        <v>91</v>
      </c>
      <c r="AF40" s="88">
        <v>46208</v>
      </c>
      <c r="AG40" s="84">
        <v>0.91666666666666663</v>
      </c>
      <c r="AH40" s="90" t="s">
        <v>305</v>
      </c>
      <c r="AI40" s="81" t="s">
        <v>323</v>
      </c>
      <c r="AJ40" s="129"/>
    </row>
    <row r="41" spans="2:36" ht="13.5" customHeight="1">
      <c r="B41" s="123">
        <v>46200</v>
      </c>
      <c r="C41" s="84">
        <v>0.20833333333333334</v>
      </c>
      <c r="D41" s="85" t="s">
        <v>230</v>
      </c>
      <c r="E41" s="86" t="s">
        <v>71</v>
      </c>
      <c r="F41" s="85" t="s">
        <v>171</v>
      </c>
      <c r="G41" s="87">
        <v>1</v>
      </c>
      <c r="H41" s="85"/>
      <c r="I41" s="85"/>
      <c r="J41" s="6"/>
      <c r="K41" s="6"/>
      <c r="L41" s="124">
        <v>46200</v>
      </c>
      <c r="M41" s="84">
        <v>8.3333333333333329E-2</v>
      </c>
      <c r="N41" s="85" t="s">
        <v>229</v>
      </c>
      <c r="O41" s="86" t="s">
        <v>71</v>
      </c>
      <c r="P41" s="85" t="s">
        <v>174</v>
      </c>
      <c r="Q41" s="87" t="s">
        <v>73</v>
      </c>
      <c r="R41" s="85"/>
      <c r="S41" s="85"/>
      <c r="T41" s="24"/>
      <c r="U41" s="80"/>
      <c r="V41" s="124">
        <v>46199</v>
      </c>
      <c r="W41" s="84">
        <v>0.875</v>
      </c>
      <c r="X41" s="85" t="s">
        <v>233</v>
      </c>
      <c r="Y41" s="86" t="s">
        <v>72</v>
      </c>
      <c r="Z41" s="85" t="s">
        <v>14</v>
      </c>
      <c r="AA41" s="87">
        <v>2</v>
      </c>
      <c r="AB41" s="85"/>
      <c r="AC41" s="85"/>
      <c r="AD41" s="19"/>
      <c r="AE41" s="105">
        <v>92</v>
      </c>
      <c r="AF41" s="88">
        <v>46209</v>
      </c>
      <c r="AG41" s="89">
        <v>8.3333333333333329E-2</v>
      </c>
      <c r="AH41" s="90" t="s">
        <v>308</v>
      </c>
      <c r="AI41" s="81" t="s">
        <v>309</v>
      </c>
      <c r="AJ41" s="129"/>
    </row>
    <row r="42" spans="2:36" ht="13.5" customHeight="1">
      <c r="B42" s="123">
        <v>46200</v>
      </c>
      <c r="C42" s="84">
        <v>0.20833333333333334</v>
      </c>
      <c r="D42" s="85" t="s">
        <v>231</v>
      </c>
      <c r="E42" s="86" t="s">
        <v>82</v>
      </c>
      <c r="F42" s="85" t="s">
        <v>39</v>
      </c>
      <c r="G42" s="87">
        <v>2</v>
      </c>
      <c r="H42" s="85"/>
      <c r="I42" s="85"/>
      <c r="J42" s="6"/>
      <c r="K42" s="6"/>
      <c r="L42" s="124">
        <v>46200</v>
      </c>
      <c r="M42" s="84">
        <v>8.3333333333333329E-2</v>
      </c>
      <c r="N42" s="85" t="s">
        <v>185</v>
      </c>
      <c r="O42" s="86" t="s">
        <v>75</v>
      </c>
      <c r="P42" s="85" t="s">
        <v>18</v>
      </c>
      <c r="Q42" s="87" t="s">
        <v>73</v>
      </c>
      <c r="R42" s="85"/>
      <c r="S42" s="85"/>
      <c r="T42" s="24"/>
      <c r="U42" s="80"/>
      <c r="V42" s="124">
        <v>46199</v>
      </c>
      <c r="W42" s="84">
        <v>0.875</v>
      </c>
      <c r="X42" s="85" t="s">
        <v>170</v>
      </c>
      <c r="Y42" s="86" t="s">
        <v>71</v>
      </c>
      <c r="Z42" s="85" t="s">
        <v>232</v>
      </c>
      <c r="AA42" s="86" t="s">
        <v>73</v>
      </c>
      <c r="AB42" s="85"/>
      <c r="AC42" s="85"/>
      <c r="AD42" s="19"/>
      <c r="AE42" s="105">
        <v>93</v>
      </c>
      <c r="AF42" s="88">
        <v>46209</v>
      </c>
      <c r="AG42" s="84">
        <v>0.875</v>
      </c>
      <c r="AH42" s="90" t="s">
        <v>327</v>
      </c>
      <c r="AI42" s="81" t="s">
        <v>313</v>
      </c>
      <c r="AJ42" s="129"/>
    </row>
    <row r="43" spans="2:36" ht="13.5" customHeight="1">
      <c r="B43" s="5"/>
      <c r="T43" s="23"/>
      <c r="U43" s="79"/>
      <c r="AD43" s="19"/>
      <c r="AE43" s="105">
        <v>94</v>
      </c>
      <c r="AF43" s="88">
        <v>46210</v>
      </c>
      <c r="AG43" s="89">
        <v>8.3333333333333329E-2</v>
      </c>
      <c r="AH43" s="90" t="s">
        <v>310</v>
      </c>
      <c r="AI43" s="81" t="s">
        <v>311</v>
      </c>
      <c r="AJ43" s="129"/>
    </row>
    <row r="44" spans="2:36" ht="13.5" customHeight="1">
      <c r="B44" s="5"/>
      <c r="T44" s="23"/>
      <c r="AD44" s="19"/>
      <c r="AE44" s="105">
        <v>95</v>
      </c>
      <c r="AF44" s="88">
        <v>46210</v>
      </c>
      <c r="AG44" s="84">
        <v>0.75</v>
      </c>
      <c r="AH44" s="90" t="s">
        <v>315</v>
      </c>
      <c r="AI44" s="81" t="s">
        <v>172</v>
      </c>
      <c r="AJ44" s="129"/>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88">
        <v>46210</v>
      </c>
      <c r="AG45" s="89">
        <v>0.91666666666666663</v>
      </c>
      <c r="AH45" s="90" t="s">
        <v>304</v>
      </c>
      <c r="AI45" s="81" t="s">
        <v>316</v>
      </c>
      <c r="AJ45" s="129"/>
    </row>
    <row r="46" spans="2:36" ht="13.5" customHeight="1">
      <c r="B46" s="123">
        <v>46190</v>
      </c>
      <c r="C46" s="84">
        <v>0.125</v>
      </c>
      <c r="D46" s="85" t="s">
        <v>173</v>
      </c>
      <c r="E46" s="86" t="s">
        <v>68</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72</v>
      </c>
      <c r="Z46" s="85" t="s">
        <v>32</v>
      </c>
      <c r="AA46" s="87">
        <v>1</v>
      </c>
      <c r="AB46" s="85"/>
      <c r="AC46" s="85"/>
      <c r="AD46" s="19"/>
      <c r="AE46" s="78"/>
      <c r="AF46" s="21"/>
      <c r="AG46" s="19"/>
      <c r="AH46" s="19"/>
      <c r="AI46" s="19"/>
      <c r="AJ46" s="20"/>
    </row>
    <row r="47" spans="2:36" ht="13.5" customHeight="1">
      <c r="B47" s="123">
        <v>46190</v>
      </c>
      <c r="C47" s="84">
        <v>0.25</v>
      </c>
      <c r="D47" s="85" t="s">
        <v>138</v>
      </c>
      <c r="E47" s="86" t="s">
        <v>71</v>
      </c>
      <c r="F47" s="85" t="s">
        <v>235</v>
      </c>
      <c r="G47" s="87">
        <v>1</v>
      </c>
      <c r="H47" s="85"/>
      <c r="I47" s="85"/>
      <c r="J47" s="6"/>
      <c r="K47" s="6"/>
      <c r="L47" s="124">
        <v>46191</v>
      </c>
      <c r="M47" s="84">
        <v>0.16666666666666666</v>
      </c>
      <c r="N47" s="85" t="s">
        <v>238</v>
      </c>
      <c r="O47" s="86" t="s">
        <v>70</v>
      </c>
      <c r="P47" s="85" t="s">
        <v>239</v>
      </c>
      <c r="Q47" s="87">
        <v>2</v>
      </c>
      <c r="R47" s="85"/>
      <c r="S47" s="85"/>
      <c r="T47" s="23"/>
      <c r="U47" s="79"/>
      <c r="V47" s="124">
        <v>46191</v>
      </c>
      <c r="W47" s="84">
        <v>4.1666666666666664E-2</v>
      </c>
      <c r="X47" s="85" t="s">
        <v>187</v>
      </c>
      <c r="Y47" s="86" t="s">
        <v>70</v>
      </c>
      <c r="Z47" s="85" t="s">
        <v>237</v>
      </c>
      <c r="AA47" s="86">
        <v>2</v>
      </c>
      <c r="AB47" s="85"/>
      <c r="AC47" s="85"/>
      <c r="AD47" s="19"/>
      <c r="AE47" s="106"/>
      <c r="AF47" s="21" t="s">
        <v>11</v>
      </c>
      <c r="AG47" s="19"/>
      <c r="AH47" s="19"/>
      <c r="AI47" s="19"/>
      <c r="AJ47" s="20"/>
    </row>
    <row r="48" spans="2:36" ht="13.5" customHeight="1">
      <c r="B48" s="123">
        <v>46195</v>
      </c>
      <c r="C48" s="84">
        <v>0.79166666666666663</v>
      </c>
      <c r="D48" s="85" t="s">
        <v>173</v>
      </c>
      <c r="E48" s="86" t="s">
        <v>74</v>
      </c>
      <c r="F48" s="85" t="s">
        <v>138</v>
      </c>
      <c r="G48" s="87">
        <v>1</v>
      </c>
      <c r="H48" s="85"/>
      <c r="I48" s="85"/>
      <c r="J48" s="6"/>
      <c r="K48" s="6"/>
      <c r="L48" s="124">
        <v>46196</v>
      </c>
      <c r="M48" s="84">
        <v>0.79166666666666663</v>
      </c>
      <c r="N48" s="85" t="s">
        <v>17</v>
      </c>
      <c r="O48" s="86" t="s">
        <v>71</v>
      </c>
      <c r="P48" s="85" t="s">
        <v>238</v>
      </c>
      <c r="Q48" s="87">
        <v>1</v>
      </c>
      <c r="R48" s="85"/>
      <c r="S48" s="85"/>
      <c r="T48" s="23"/>
      <c r="U48" s="7"/>
      <c r="V48" s="124">
        <v>46196</v>
      </c>
      <c r="W48" s="84">
        <v>0.91666666666666663</v>
      </c>
      <c r="X48" s="85" t="s">
        <v>15</v>
      </c>
      <c r="Y48" s="86" t="s">
        <v>74</v>
      </c>
      <c r="Z48" s="85" t="s">
        <v>187</v>
      </c>
      <c r="AA48" s="86">
        <v>1</v>
      </c>
      <c r="AB48" s="85"/>
      <c r="AC48" s="85"/>
      <c r="AD48" s="19"/>
      <c r="AE48" s="106"/>
      <c r="AF48" s="22" t="s">
        <v>21</v>
      </c>
      <c r="AG48" s="19"/>
      <c r="AH48" s="19"/>
      <c r="AI48" s="19"/>
      <c r="AJ48" s="20" t="s">
        <v>1</v>
      </c>
    </row>
    <row r="49" spans="2:39" ht="13.5" customHeight="1">
      <c r="B49" s="123">
        <v>46196</v>
      </c>
      <c r="C49" s="84">
        <v>0.20833333333333334</v>
      </c>
      <c r="D49" s="85" t="s">
        <v>235</v>
      </c>
      <c r="E49" s="86" t="s">
        <v>70</v>
      </c>
      <c r="F49" s="85" t="s">
        <v>234</v>
      </c>
      <c r="G49" s="86">
        <v>2</v>
      </c>
      <c r="H49" s="85"/>
      <c r="I49" s="85"/>
      <c r="J49" s="6"/>
      <c r="K49" s="6"/>
      <c r="L49" s="124">
        <v>46197</v>
      </c>
      <c r="M49" s="84">
        <v>0.16666666666666666</v>
      </c>
      <c r="N49" s="85" t="s">
        <v>239</v>
      </c>
      <c r="O49" s="86" t="s">
        <v>71</v>
      </c>
      <c r="P49" s="85" t="s">
        <v>236</v>
      </c>
      <c r="Q49" s="87">
        <v>1</v>
      </c>
      <c r="R49" s="85"/>
      <c r="S49" s="85"/>
      <c r="U49" s="80"/>
      <c r="V49" s="124">
        <v>46197</v>
      </c>
      <c r="W49" s="84">
        <v>4.1666666666666664E-2</v>
      </c>
      <c r="X49" s="85" t="s">
        <v>237</v>
      </c>
      <c r="Y49" s="86" t="s">
        <v>69</v>
      </c>
      <c r="Z49" s="85" t="s">
        <v>32</v>
      </c>
      <c r="AA49" s="86">
        <v>2</v>
      </c>
      <c r="AB49" s="85"/>
      <c r="AC49" s="85"/>
      <c r="AD49" s="19"/>
      <c r="AE49" s="105">
        <v>97</v>
      </c>
      <c r="AF49" s="88">
        <v>46212</v>
      </c>
      <c r="AG49" s="84">
        <v>0.91666666666666663</v>
      </c>
      <c r="AH49" s="90" t="s">
        <v>306</v>
      </c>
      <c r="AI49" s="81" t="s">
        <v>320</v>
      </c>
      <c r="AJ49" s="129"/>
    </row>
    <row r="50" spans="2:39" ht="13.5" customHeight="1">
      <c r="B50" s="123">
        <v>46201</v>
      </c>
      <c r="C50" s="84">
        <v>0.16666666666666666</v>
      </c>
      <c r="D50" s="85" t="s">
        <v>234</v>
      </c>
      <c r="E50" s="86" t="s">
        <v>72</v>
      </c>
      <c r="F50" s="85" t="s">
        <v>138</v>
      </c>
      <c r="G50" s="87">
        <v>2</v>
      </c>
      <c r="H50" s="85"/>
      <c r="I50" s="85"/>
      <c r="J50" s="6"/>
      <c r="K50" s="6"/>
      <c r="L50" s="124">
        <v>46201</v>
      </c>
      <c r="M50" s="84">
        <v>6.25E-2</v>
      </c>
      <c r="N50" s="85" t="s">
        <v>239</v>
      </c>
      <c r="O50" s="86" t="s">
        <v>82</v>
      </c>
      <c r="P50" s="85" t="s">
        <v>17</v>
      </c>
      <c r="Q50" s="87">
        <v>2</v>
      </c>
      <c r="R50" s="85"/>
      <c r="S50" s="85"/>
      <c r="T50" s="24"/>
      <c r="V50" s="124">
        <v>46200</v>
      </c>
      <c r="W50" s="84">
        <v>0.95833333333333337</v>
      </c>
      <c r="X50" s="85" t="s">
        <v>237</v>
      </c>
      <c r="Y50" s="86" t="s">
        <v>69</v>
      </c>
      <c r="Z50" s="85" t="s">
        <v>15</v>
      </c>
      <c r="AA50" s="87">
        <v>2</v>
      </c>
      <c r="AB50" s="85"/>
      <c r="AC50" s="85"/>
      <c r="AD50" s="19"/>
      <c r="AE50" s="105">
        <v>98</v>
      </c>
      <c r="AF50" s="88">
        <v>46213</v>
      </c>
      <c r="AG50" s="84">
        <v>0.875</v>
      </c>
      <c r="AH50" s="90" t="s">
        <v>313</v>
      </c>
      <c r="AI50" s="81" t="s">
        <v>310</v>
      </c>
      <c r="AJ50" s="129"/>
    </row>
    <row r="51" spans="2:39" ht="13.5" customHeight="1">
      <c r="B51" s="123">
        <v>46201</v>
      </c>
      <c r="C51" s="84">
        <v>0.16666666666666666</v>
      </c>
      <c r="D51" s="85" t="s">
        <v>235</v>
      </c>
      <c r="E51" s="86" t="s">
        <v>69</v>
      </c>
      <c r="F51" s="85" t="s">
        <v>173</v>
      </c>
      <c r="G51" s="87">
        <v>2</v>
      </c>
      <c r="H51" s="85"/>
      <c r="I51" s="85"/>
      <c r="J51" s="6"/>
      <c r="K51" s="6"/>
      <c r="L51" s="124">
        <v>46201</v>
      </c>
      <c r="M51" s="84">
        <v>6.25E-2</v>
      </c>
      <c r="N51" s="85" t="s">
        <v>236</v>
      </c>
      <c r="O51" s="86" t="s">
        <v>71</v>
      </c>
      <c r="P51" s="85" t="s">
        <v>238</v>
      </c>
      <c r="Q51" s="87">
        <v>1</v>
      </c>
      <c r="R51" s="85"/>
      <c r="S51" s="85"/>
      <c r="T51" s="24"/>
      <c r="V51" s="124">
        <v>46200</v>
      </c>
      <c r="W51" s="84">
        <v>0.95833333333333337</v>
      </c>
      <c r="X51" s="85" t="s">
        <v>32</v>
      </c>
      <c r="Y51" s="86" t="s">
        <v>74</v>
      </c>
      <c r="Z51" s="85" t="s">
        <v>187</v>
      </c>
      <c r="AA51" s="86">
        <v>1</v>
      </c>
      <c r="AB51" s="85"/>
      <c r="AC51" s="85"/>
      <c r="AD51" s="19"/>
      <c r="AE51" s="105">
        <v>99</v>
      </c>
      <c r="AF51" s="88">
        <v>46214</v>
      </c>
      <c r="AG51" s="84">
        <v>0.95833333333333337</v>
      </c>
      <c r="AH51" s="90" t="s">
        <v>305</v>
      </c>
      <c r="AI51" s="81" t="s">
        <v>308</v>
      </c>
      <c r="AJ51" s="129"/>
    </row>
    <row r="52" spans="2:39" ht="13.5" customHeight="1">
      <c r="B52" s="5"/>
      <c r="T52" s="23"/>
      <c r="V52" s="21"/>
      <c r="W52" s="19"/>
      <c r="X52" s="19"/>
      <c r="Z52" s="21"/>
      <c r="AA52" s="19"/>
      <c r="AB52" s="19"/>
      <c r="AC52" s="19"/>
      <c r="AD52" s="19"/>
      <c r="AE52" s="105">
        <v>100</v>
      </c>
      <c r="AF52" s="88">
        <v>46215</v>
      </c>
      <c r="AG52" s="84">
        <v>0.125</v>
      </c>
      <c r="AH52" s="90" t="s">
        <v>315</v>
      </c>
      <c r="AI52" s="81" t="s">
        <v>316</v>
      </c>
      <c r="AJ52" s="129"/>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306</v>
      </c>
      <c r="AI56" s="81" t="s">
        <v>313</v>
      </c>
      <c r="AJ56" s="129"/>
    </row>
    <row r="57" spans="2:39" ht="13.5" customHeight="1" thickBot="1">
      <c r="B57" s="57"/>
      <c r="C57" s="25"/>
      <c r="D57" s="6"/>
      <c r="E57" s="26"/>
      <c r="F57" s="27"/>
      <c r="G57" s="26"/>
      <c r="H57" s="27"/>
      <c r="I57" s="27"/>
      <c r="J57" s="27"/>
      <c r="K57" s="27"/>
      <c r="L57" s="28"/>
      <c r="V57" s="7"/>
      <c r="Y57" s="7"/>
      <c r="AE57" s="105">
        <v>102</v>
      </c>
      <c r="AF57" s="88">
        <v>46218</v>
      </c>
      <c r="AG57" s="84">
        <v>0.875</v>
      </c>
      <c r="AH57" s="90" t="s">
        <v>305</v>
      </c>
      <c r="AI57" s="81" t="s">
        <v>316</v>
      </c>
      <c r="AJ57" s="129"/>
    </row>
    <row r="58" spans="2:39" ht="13.5" customHeight="1">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c r="B60" s="5"/>
      <c r="C60" s="13"/>
      <c r="D60" s="13">
        <v>1</v>
      </c>
      <c r="E60" s="927" t="s">
        <v>166</v>
      </c>
      <c r="F60" s="928"/>
      <c r="G60" s="14"/>
      <c r="H60" s="14"/>
      <c r="I60" s="14"/>
      <c r="J60" s="14"/>
      <c r="L60" s="8"/>
      <c r="M60" s="15"/>
      <c r="N60" s="5"/>
      <c r="P60" s="886" t="s">
        <v>333</v>
      </c>
      <c r="Q60" s="887"/>
      <c r="R60" s="126"/>
      <c r="S60" s="15"/>
      <c r="T60" s="18"/>
      <c r="U60" s="7"/>
      <c r="V60" s="5"/>
      <c r="Y60" s="918" t="s">
        <v>222</v>
      </c>
      <c r="Z60" s="918"/>
      <c r="AA60" s="113" t="s">
        <v>286</v>
      </c>
      <c r="AB60" s="113" t="s">
        <v>292</v>
      </c>
      <c r="AC60" s="102"/>
      <c r="AE60" s="107"/>
      <c r="AF60" s="22" t="s">
        <v>291</v>
      </c>
      <c r="AG60" s="19"/>
      <c r="AH60" s="19"/>
      <c r="AI60" s="19"/>
      <c r="AJ60" s="20" t="s">
        <v>1</v>
      </c>
    </row>
    <row r="61" spans="2:39" ht="13.5" customHeight="1">
      <c r="B61" s="5"/>
      <c r="C61" s="13"/>
      <c r="D61" s="13">
        <v>2</v>
      </c>
      <c r="E61" s="927" t="s">
        <v>198</v>
      </c>
      <c r="F61" s="928"/>
      <c r="G61" s="7"/>
      <c r="H61" s="7" t="s">
        <v>27</v>
      </c>
      <c r="I61" s="14"/>
      <c r="J61" s="14"/>
      <c r="K61" s="7">
        <v>160</v>
      </c>
      <c r="L61" s="18" t="s">
        <v>26</v>
      </c>
      <c r="M61" s="7"/>
      <c r="N61" s="5"/>
      <c r="P61" s="886" t="s">
        <v>335</v>
      </c>
      <c r="Q61" s="887"/>
      <c r="R61" s="126"/>
      <c r="T61" s="18"/>
      <c r="U61" s="7"/>
      <c r="V61" s="5"/>
      <c r="Y61" s="886" t="s">
        <v>297</v>
      </c>
      <c r="Z61" s="887"/>
      <c r="AA61" s="112"/>
      <c r="AB61" s="112"/>
      <c r="AC61" s="18"/>
      <c r="AE61" s="105">
        <v>103</v>
      </c>
      <c r="AF61" s="88">
        <v>46221</v>
      </c>
      <c r="AG61" s="89">
        <v>0.95833333333333337</v>
      </c>
      <c r="AH61" s="90" t="s">
        <v>306</v>
      </c>
      <c r="AI61" s="81" t="s">
        <v>305</v>
      </c>
      <c r="AJ61" s="129"/>
    </row>
    <row r="62" spans="2:39" ht="13.5" customHeight="1">
      <c r="B62" s="5"/>
      <c r="C62" s="13"/>
      <c r="D62" s="13">
        <v>3</v>
      </c>
      <c r="E62" s="927" t="s">
        <v>197</v>
      </c>
      <c r="F62" s="928"/>
      <c r="G62" s="7"/>
      <c r="H62" s="7" t="s">
        <v>28</v>
      </c>
      <c r="I62" s="14"/>
      <c r="J62" s="14"/>
      <c r="K62" s="7">
        <v>120</v>
      </c>
      <c r="L62" s="18" t="s">
        <v>26</v>
      </c>
      <c r="M62" s="7"/>
      <c r="N62" s="5"/>
      <c r="P62" s="886" t="s">
        <v>299</v>
      </c>
      <c r="Q62" s="887"/>
      <c r="R62" s="126"/>
      <c r="S62" s="15"/>
      <c r="T62" s="18"/>
      <c r="U62" s="7"/>
      <c r="V62" s="5"/>
      <c r="Y62" s="886" t="s">
        <v>332</v>
      </c>
      <c r="Z62" s="887"/>
      <c r="AA62" s="115"/>
      <c r="AB62" s="112"/>
      <c r="AC62" s="18"/>
      <c r="AE62" s="105"/>
      <c r="AF62" s="21"/>
      <c r="AG62" s="19"/>
      <c r="AH62" s="19"/>
      <c r="AI62" s="19"/>
      <c r="AJ62" s="20"/>
      <c r="AM62" s="33"/>
    </row>
    <row r="63" spans="2:39" ht="13.2">
      <c r="B63" s="5"/>
      <c r="C63" s="13"/>
      <c r="D63" s="13">
        <v>4</v>
      </c>
      <c r="E63" s="927" t="s">
        <v>262</v>
      </c>
      <c r="F63" s="928"/>
      <c r="G63" s="7"/>
      <c r="H63" s="7" t="s">
        <v>29</v>
      </c>
      <c r="I63" s="14"/>
      <c r="J63" s="14"/>
      <c r="K63" s="7">
        <v>90</v>
      </c>
      <c r="L63" s="18" t="s">
        <v>26</v>
      </c>
      <c r="M63" s="7"/>
      <c r="N63" s="5"/>
      <c r="P63" s="886" t="s">
        <v>334</v>
      </c>
      <c r="Q63" s="887"/>
      <c r="R63" s="126"/>
      <c r="S63" s="7"/>
      <c r="T63" s="102"/>
      <c r="V63" s="5"/>
      <c r="Y63" s="886" t="s">
        <v>298</v>
      </c>
      <c r="Z63" s="887"/>
      <c r="AA63" s="114"/>
      <c r="AB63" s="112"/>
      <c r="AC63" s="18"/>
      <c r="AE63" s="107"/>
      <c r="AF63" s="21" t="s">
        <v>13</v>
      </c>
      <c r="AG63" s="19"/>
      <c r="AH63" s="19"/>
      <c r="AI63" s="19"/>
      <c r="AJ63" s="20"/>
    </row>
    <row r="64" spans="2:39" s="32" customFormat="1" ht="13.2">
      <c r="B64" s="5"/>
      <c r="C64" s="13"/>
      <c r="D64" s="13">
        <v>5</v>
      </c>
      <c r="E64" s="927" t="s">
        <v>264</v>
      </c>
      <c r="F64" s="928"/>
      <c r="G64" s="7"/>
      <c r="H64" s="7" t="s">
        <v>156</v>
      </c>
      <c r="I64" s="14"/>
      <c r="J64" s="14"/>
      <c r="K64" s="7">
        <v>60</v>
      </c>
      <c r="L64" s="18" t="s">
        <v>26</v>
      </c>
      <c r="M64" s="7"/>
      <c r="N64" s="5"/>
      <c r="O64" s="1"/>
      <c r="P64" s="886" t="s">
        <v>300</v>
      </c>
      <c r="Q64" s="887"/>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927" t="s">
        <v>256</v>
      </c>
      <c r="F65" s="928"/>
      <c r="G65" s="7"/>
      <c r="H65" s="7" t="s">
        <v>157</v>
      </c>
      <c r="I65" s="1"/>
      <c r="J65" s="1"/>
      <c r="K65" s="7">
        <v>30</v>
      </c>
      <c r="L65" s="18" t="s">
        <v>26</v>
      </c>
      <c r="M65" s="7"/>
      <c r="N65" s="5"/>
      <c r="O65" s="1"/>
      <c r="P65" s="886" t="s">
        <v>301</v>
      </c>
      <c r="Q65" s="887"/>
      <c r="R65" s="126"/>
      <c r="S65" s="7"/>
      <c r="T65" s="18"/>
      <c r="U65" s="1"/>
      <c r="V65" s="5"/>
      <c r="W65" s="1"/>
      <c r="X65" s="1"/>
      <c r="Y65" s="14" t="s">
        <v>221</v>
      </c>
      <c r="Z65" s="14"/>
      <c r="AA65" s="1"/>
      <c r="AB65" s="1"/>
      <c r="AC65" s="18"/>
      <c r="AD65" s="1"/>
      <c r="AE65" s="105">
        <v>103</v>
      </c>
      <c r="AF65" s="88">
        <v>46222</v>
      </c>
      <c r="AG65" s="89">
        <v>0.875</v>
      </c>
      <c r="AH65" s="90" t="s">
        <v>313</v>
      </c>
      <c r="AI65" s="81" t="s">
        <v>316</v>
      </c>
      <c r="AJ65" s="129"/>
      <c r="AK65" s="1"/>
    </row>
    <row r="66" spans="2:37" s="32" customFormat="1" ht="13.2">
      <c r="B66" s="5"/>
      <c r="C66" s="13"/>
      <c r="D66" s="13">
        <v>7</v>
      </c>
      <c r="E66" s="927" t="s">
        <v>168</v>
      </c>
      <c r="F66" s="928"/>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927" t="s">
        <v>196</v>
      </c>
      <c r="F67" s="928"/>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927" t="s">
        <v>200</v>
      </c>
      <c r="F68" s="928"/>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927" t="s">
        <v>199</v>
      </c>
      <c r="F69" s="928"/>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927" t="s">
        <v>270</v>
      </c>
      <c r="F70" s="928"/>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21" t="s">
        <v>313</v>
      </c>
      <c r="AG70" s="922"/>
      <c r="AH70" s="922"/>
      <c r="AI70" s="922"/>
      <c r="AJ70" s="925"/>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65" t="s">
        <v>135</v>
      </c>
      <c r="G89" s="893" t="s">
        <v>110</v>
      </c>
      <c r="J89" s="65" t="s">
        <v>135</v>
      </c>
      <c r="O89" s="35"/>
      <c r="P89" s="35"/>
    </row>
    <row r="90" spans="4:36" s="32" customFormat="1" hidden="1">
      <c r="D90" s="32" t="s">
        <v>74</v>
      </c>
      <c r="E90" s="32" t="s">
        <v>73</v>
      </c>
      <c r="F90" s="65" t="s">
        <v>19</v>
      </c>
      <c r="G90" s="894"/>
      <c r="J90" s="65" t="s">
        <v>19</v>
      </c>
    </row>
    <row r="91" spans="4:36" s="32" customFormat="1" hidden="1">
      <c r="D91" s="59" t="s">
        <v>72</v>
      </c>
      <c r="E91" s="32">
        <v>2</v>
      </c>
      <c r="F91" s="65" t="s">
        <v>134</v>
      </c>
      <c r="G91" s="894"/>
      <c r="J91" s="65" t="s">
        <v>134</v>
      </c>
    </row>
    <row r="92" spans="4:36" s="32" customFormat="1" hidden="1">
      <c r="D92" s="32" t="s">
        <v>70</v>
      </c>
      <c r="F92" s="65" t="s">
        <v>136</v>
      </c>
      <c r="G92" s="895"/>
      <c r="J92" s="65" t="s">
        <v>136</v>
      </c>
    </row>
    <row r="93" spans="4:36" s="32" customFormat="1" hidden="1">
      <c r="D93" s="32" t="s">
        <v>71</v>
      </c>
      <c r="F93" s="66" t="s">
        <v>39</v>
      </c>
      <c r="G93" s="896" t="s">
        <v>111</v>
      </c>
      <c r="J93" s="68" t="s">
        <v>32</v>
      </c>
    </row>
    <row r="94" spans="4:36" s="32" customFormat="1" hidden="1">
      <c r="D94" s="32" t="s">
        <v>76</v>
      </c>
      <c r="F94" s="66" t="s">
        <v>91</v>
      </c>
      <c r="G94" s="897"/>
      <c r="J94" s="68" t="s">
        <v>141</v>
      </c>
    </row>
    <row r="95" spans="4:36" s="32" customFormat="1" hidden="1">
      <c r="D95" s="59" t="s">
        <v>69</v>
      </c>
      <c r="F95" s="66" t="s">
        <v>137</v>
      </c>
      <c r="G95" s="897"/>
      <c r="J95" s="68" t="s">
        <v>15</v>
      </c>
    </row>
    <row r="96" spans="4:36" s="32" customFormat="1" hidden="1">
      <c r="D96" s="59" t="s">
        <v>77</v>
      </c>
      <c r="F96" s="66" t="s">
        <v>33</v>
      </c>
      <c r="G96" s="898"/>
      <c r="J96" s="68" t="s">
        <v>142</v>
      </c>
    </row>
    <row r="97" spans="4:36" s="32" customFormat="1" hidden="1">
      <c r="D97" s="59" t="s">
        <v>79</v>
      </c>
      <c r="F97" s="67" t="s">
        <v>138</v>
      </c>
      <c r="G97" s="899" t="s">
        <v>112</v>
      </c>
      <c r="J97" s="69" t="s">
        <v>37</v>
      </c>
    </row>
    <row r="98" spans="4:36" s="32" customFormat="1" hidden="1">
      <c r="D98" s="59" t="s">
        <v>68</v>
      </c>
      <c r="F98" s="67" t="s">
        <v>139</v>
      </c>
      <c r="G98" s="900"/>
      <c r="J98" s="69" t="s">
        <v>143</v>
      </c>
    </row>
    <row r="99" spans="4:36" s="32" customFormat="1" hidden="1">
      <c r="D99" s="59" t="s">
        <v>82</v>
      </c>
      <c r="F99" s="67" t="s">
        <v>155</v>
      </c>
      <c r="G99" s="900"/>
      <c r="J99" s="69" t="s">
        <v>18</v>
      </c>
    </row>
    <row r="100" spans="4:36" s="32" customFormat="1" hidden="1">
      <c r="D100" s="59" t="s">
        <v>75</v>
      </c>
      <c r="F100" s="67" t="s">
        <v>140</v>
      </c>
      <c r="G100" s="901"/>
      <c r="J100" s="69" t="s">
        <v>38</v>
      </c>
    </row>
    <row r="101" spans="4:36" s="32" customFormat="1" hidden="1">
      <c r="D101" s="59" t="s">
        <v>84</v>
      </c>
      <c r="F101" s="68" t="s">
        <v>32</v>
      </c>
      <c r="G101" s="902" t="s">
        <v>113</v>
      </c>
      <c r="J101" s="70" t="s">
        <v>14</v>
      </c>
    </row>
    <row r="102" spans="4:36" s="32" customFormat="1" hidden="1">
      <c r="D102" s="59" t="s">
        <v>78</v>
      </c>
      <c r="F102" s="68" t="s">
        <v>141</v>
      </c>
      <c r="G102" s="903"/>
      <c r="J102" s="70" t="s">
        <v>16</v>
      </c>
    </row>
    <row r="103" spans="4:36" s="32" customFormat="1" hidden="1">
      <c r="D103" s="59" t="s">
        <v>83</v>
      </c>
      <c r="F103" s="68" t="s">
        <v>15</v>
      </c>
      <c r="G103" s="903"/>
      <c r="J103" s="70" t="s">
        <v>144</v>
      </c>
    </row>
    <row r="104" spans="4:36" s="32" customFormat="1" hidden="1">
      <c r="D104" s="59" t="s">
        <v>85</v>
      </c>
      <c r="F104" s="68" t="s">
        <v>142</v>
      </c>
      <c r="G104" s="904"/>
      <c r="J104" s="70" t="s">
        <v>17</v>
      </c>
    </row>
    <row r="105" spans="4:36" s="32" customFormat="1" hidden="1">
      <c r="D105" s="59" t="s">
        <v>81</v>
      </c>
      <c r="F105" s="69" t="s">
        <v>37</v>
      </c>
      <c r="G105" s="905" t="s">
        <v>114</v>
      </c>
    </row>
    <row r="106" spans="4:36" s="32" customFormat="1" hidden="1">
      <c r="D106" s="59" t="s">
        <v>86</v>
      </c>
      <c r="F106" s="69" t="s">
        <v>143</v>
      </c>
      <c r="G106" s="906"/>
    </row>
    <row r="107" spans="4:36" s="32" customFormat="1" hidden="1">
      <c r="D107" s="59" t="s">
        <v>96</v>
      </c>
      <c r="F107" s="69" t="s">
        <v>18</v>
      </c>
      <c r="G107" s="906"/>
    </row>
    <row r="108" spans="4:36" s="32" customFormat="1" hidden="1">
      <c r="D108" s="59" t="s">
        <v>97</v>
      </c>
      <c r="F108" s="69" t="s">
        <v>38</v>
      </c>
      <c r="G108" s="907"/>
    </row>
    <row r="109" spans="4:36" s="32" customFormat="1" hidden="1">
      <c r="D109" s="59" t="s">
        <v>88</v>
      </c>
      <c r="F109" s="70" t="s">
        <v>14</v>
      </c>
      <c r="G109" s="890" t="s">
        <v>115</v>
      </c>
      <c r="T109" s="1"/>
    </row>
    <row r="110" spans="4:36" s="32" customFormat="1" hidden="1">
      <c r="D110" s="59" t="s">
        <v>98</v>
      </c>
      <c r="F110" s="70"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70"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70"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 ref="Z53:AA53"/>
    <mergeCell ref="Y60:Z60"/>
    <mergeCell ref="Y61:Z61"/>
    <mergeCell ref="Y62:Z62"/>
    <mergeCell ref="Y63:Z63"/>
    <mergeCell ref="AF2:AI2"/>
    <mergeCell ref="V18:W18"/>
    <mergeCell ref="V27:W27"/>
    <mergeCell ref="V36:W36"/>
    <mergeCell ref="V45:W45"/>
    <mergeCell ref="L18:M18"/>
    <mergeCell ref="L27:M27"/>
    <mergeCell ref="L36:M36"/>
    <mergeCell ref="B14:AJ15"/>
    <mergeCell ref="L45:M45"/>
    <mergeCell ref="G109:G112"/>
    <mergeCell ref="G89:G92"/>
    <mergeCell ref="G93:G96"/>
    <mergeCell ref="G97:G100"/>
    <mergeCell ref="G101:G104"/>
    <mergeCell ref="G105:G108"/>
    <mergeCell ref="P63:Q63"/>
    <mergeCell ref="P64:Q64"/>
    <mergeCell ref="P60:Q60"/>
    <mergeCell ref="P61:Q61"/>
    <mergeCell ref="B54:C54"/>
    <mergeCell ref="L54:M54"/>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N11" r:id="rId1" xr:uid="{CF9DC923-FB2D-49DF-A51D-8AB8D2C371AA}"/>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'ORTIZ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I52" sqref="I52"/>
    </sheetView>
  </sheetViews>
  <sheetFormatPr baseColWidth="10"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row r="2" spans="2:9" ht="15.75" customHeight="1">
      <c r="B2" s="38" t="s">
        <v>42</v>
      </c>
      <c r="C2" s="39" t="s">
        <v>43</v>
      </c>
      <c r="D2" s="36" t="s">
        <v>1</v>
      </c>
      <c r="F2" s="40"/>
    </row>
    <row r="3" spans="2:9">
      <c r="B3" s="53" t="s">
        <v>44</v>
      </c>
      <c r="C3" s="74" t="s">
        <v>117</v>
      </c>
      <c r="D3" s="56"/>
      <c r="F3" s="40"/>
      <c r="G3" s="40"/>
    </row>
    <row r="4" spans="2:9">
      <c r="B4" s="54" t="s">
        <v>45</v>
      </c>
      <c r="C4" s="74" t="s">
        <v>116</v>
      </c>
      <c r="D4" s="56"/>
    </row>
    <row r="5" spans="2:9">
      <c r="B5" s="55" t="s">
        <v>161</v>
      </c>
      <c r="C5" s="76" t="s">
        <v>116</v>
      </c>
      <c r="D5" s="56"/>
    </row>
    <row r="6" spans="2:9">
      <c r="B6" s="55" t="s">
        <v>160</v>
      </c>
      <c r="C6" s="76" t="s">
        <v>117</v>
      </c>
      <c r="D6" s="56"/>
    </row>
    <row r="7" spans="2:9">
      <c r="B7" s="55" t="s">
        <v>275</v>
      </c>
      <c r="C7" s="74" t="s">
        <v>116</v>
      </c>
      <c r="D7" s="56"/>
      <c r="I7"/>
    </row>
    <row r="8" spans="2:9">
      <c r="B8" s="55" t="s">
        <v>243</v>
      </c>
      <c r="C8" s="74" t="s">
        <v>117</v>
      </c>
      <c r="D8" s="56"/>
      <c r="I8"/>
    </row>
    <row r="9" spans="2:9">
      <c r="B9" s="55" t="s">
        <v>203</v>
      </c>
      <c r="C9" s="74" t="s">
        <v>116</v>
      </c>
      <c r="D9" s="56"/>
      <c r="I9"/>
    </row>
    <row r="10" spans="2:9">
      <c r="B10" s="53" t="s">
        <v>159</v>
      </c>
      <c r="C10" s="75" t="s">
        <v>116</v>
      </c>
      <c r="D10" s="56"/>
    </row>
    <row r="11" spans="2:9">
      <c r="B11" s="52"/>
      <c r="C11" s="42" t="s">
        <v>46</v>
      </c>
    </row>
    <row r="12" spans="2:9">
      <c r="B12" s="53" t="s">
        <v>47</v>
      </c>
      <c r="C12" s="75" t="s">
        <v>198</v>
      </c>
      <c r="D12" s="56"/>
      <c r="I12"/>
    </row>
    <row r="13" spans="2:9">
      <c r="B13" s="53" t="s">
        <v>244</v>
      </c>
      <c r="C13" s="75" t="s">
        <v>272</v>
      </c>
      <c r="D13" s="56"/>
    </row>
    <row r="14" spans="2:9">
      <c r="B14" s="53" t="s">
        <v>273</v>
      </c>
      <c r="C14" s="75" t="s">
        <v>270</v>
      </c>
      <c r="D14" s="56"/>
    </row>
    <row r="15" spans="2:9">
      <c r="B15" s="53" t="s">
        <v>246</v>
      </c>
      <c r="C15" s="75" t="s">
        <v>168</v>
      </c>
      <c r="D15" s="56"/>
    </row>
    <row r="16" spans="2:9">
      <c r="B16" s="53" t="s">
        <v>245</v>
      </c>
      <c r="C16" s="75" t="s">
        <v>264</v>
      </c>
      <c r="D16" s="56"/>
    </row>
    <row r="17" spans="2:8">
      <c r="B17" s="53" t="s">
        <v>49</v>
      </c>
      <c r="C17" s="75" t="s">
        <v>200</v>
      </c>
      <c r="D17" s="56"/>
    </row>
    <row r="18" spans="2:8">
      <c r="B18" s="53" t="s">
        <v>50</v>
      </c>
      <c r="C18" s="75" t="s">
        <v>199</v>
      </c>
      <c r="D18" s="56"/>
    </row>
    <row r="19" spans="2:8">
      <c r="B19" s="54" t="s">
        <v>51</v>
      </c>
      <c r="C19" s="75">
        <v>8</v>
      </c>
      <c r="D19" s="56"/>
    </row>
    <row r="20" spans="2:8">
      <c r="B20" s="52"/>
      <c r="C20" s="42" t="s">
        <v>52</v>
      </c>
    </row>
    <row r="21" spans="2:8">
      <c r="B21" s="53" t="s">
        <v>48</v>
      </c>
      <c r="C21" s="75" t="s">
        <v>270</v>
      </c>
      <c r="D21" s="56"/>
    </row>
    <row r="22" spans="2:8">
      <c r="B22" s="46" t="s">
        <v>212</v>
      </c>
      <c r="C22" s="75" t="s">
        <v>168</v>
      </c>
      <c r="D22" s="41"/>
    </row>
    <row r="23" spans="2:8">
      <c r="B23" s="46" t="s">
        <v>53</v>
      </c>
      <c r="C23" s="75">
        <v>15</v>
      </c>
      <c r="D23" s="41"/>
    </row>
    <row r="24" spans="2:8" ht="13.8" thickBot="1">
      <c r="B24" s="46" t="s">
        <v>54</v>
      </c>
      <c r="C24" s="75">
        <v>6</v>
      </c>
      <c r="D24" s="41"/>
    </row>
    <row r="25" spans="2:8" ht="13.8" thickBot="1">
      <c r="C25" s="43"/>
      <c r="D25" s="44">
        <f>SUM(D3:D24)</f>
        <v>0</v>
      </c>
    </row>
    <row r="26" spans="2:8">
      <c r="C26" s="43"/>
    </row>
    <row r="27" spans="2:8" ht="13.5" customHeight="1">
      <c r="B27" s="38" t="s">
        <v>55</v>
      </c>
      <c r="C27" s="42" t="s">
        <v>43</v>
      </c>
      <c r="D27" s="36" t="s">
        <v>1</v>
      </c>
      <c r="H27" s="73"/>
    </row>
    <row r="28" spans="2:8">
      <c r="B28" s="53" t="s">
        <v>122</v>
      </c>
      <c r="C28" s="75" t="s">
        <v>116</v>
      </c>
      <c r="D28" s="56"/>
      <c r="H28" s="73"/>
    </row>
    <row r="29" spans="2:8">
      <c r="B29" s="53" t="s">
        <v>64</v>
      </c>
      <c r="C29" s="75">
        <v>4</v>
      </c>
      <c r="D29" s="56"/>
      <c r="H29" s="73"/>
    </row>
    <row r="30" spans="2:8">
      <c r="B30" s="53" t="s">
        <v>178</v>
      </c>
      <c r="C30" s="75" t="s">
        <v>183</v>
      </c>
      <c r="D30" s="56"/>
      <c r="F30" s="45" t="s">
        <v>66</v>
      </c>
      <c r="G30" s="41">
        <f>ORTIZ!H72</f>
        <v>0</v>
      </c>
      <c r="H30" s="73"/>
    </row>
    <row r="31" spans="2:8">
      <c r="B31" s="53" t="s">
        <v>164</v>
      </c>
      <c r="C31" s="75" t="s">
        <v>240</v>
      </c>
      <c r="D31" s="56"/>
      <c r="F31" s="45" t="s">
        <v>57</v>
      </c>
      <c r="G31" s="41">
        <f>ORTIZ!AB53+ORTIZ!AC53</f>
        <v>0</v>
      </c>
    </row>
    <row r="32" spans="2:8">
      <c r="B32" s="53" t="s">
        <v>128</v>
      </c>
      <c r="C32" s="75">
        <v>8</v>
      </c>
      <c r="D32" s="56"/>
      <c r="F32" s="45" t="s">
        <v>58</v>
      </c>
      <c r="G32" s="41">
        <f>SUM(ORTIZ!R60:R64)*40</f>
        <v>0</v>
      </c>
    </row>
    <row r="33" spans="2:9">
      <c r="B33" s="53" t="s">
        <v>129</v>
      </c>
      <c r="C33" s="75">
        <v>4</v>
      </c>
      <c r="D33" s="56"/>
      <c r="F33" s="45" t="s">
        <v>130</v>
      </c>
      <c r="G33" s="41">
        <f>SUM(ORTIZ!AA61:AA63)*30+SUM(ORTIZ!AB61:AB63)*40</f>
        <v>0</v>
      </c>
      <c r="H33" s="40"/>
      <c r="I33" s="40"/>
    </row>
    <row r="34" spans="2:9" ht="13.8" thickBot="1">
      <c r="B34" s="52"/>
      <c r="C34" s="42" t="s">
        <v>46</v>
      </c>
      <c r="F34" s="45" t="s">
        <v>59</v>
      </c>
      <c r="G34" s="41">
        <f>G59</f>
        <v>0</v>
      </c>
      <c r="H34" s="40"/>
      <c r="I34" s="40"/>
    </row>
    <row r="35" spans="2:9" ht="18" thickBot="1">
      <c r="B35" s="53" t="s">
        <v>61</v>
      </c>
      <c r="C35" s="75">
        <v>7</v>
      </c>
      <c r="D35" s="56"/>
      <c r="F35" s="48" t="s">
        <v>60</v>
      </c>
      <c r="G35" s="49">
        <f>SUM(G28:G34)</f>
        <v>0</v>
      </c>
      <c r="H35" s="40"/>
      <c r="I35" s="40"/>
    </row>
    <row r="36" spans="2:9">
      <c r="B36" s="53" t="s">
        <v>62</v>
      </c>
      <c r="C36" s="75" t="s">
        <v>14</v>
      </c>
      <c r="D36" s="56"/>
      <c r="H36" s="40"/>
      <c r="I36" s="40"/>
    </row>
    <row r="37" spans="2:9">
      <c r="B37" s="53" t="s">
        <v>209</v>
      </c>
      <c r="C37" s="75" t="s">
        <v>16</v>
      </c>
      <c r="D37" s="56"/>
      <c r="H37" s="40"/>
      <c r="I37" s="40"/>
    </row>
    <row r="38" spans="2:9">
      <c r="B38" s="53" t="s">
        <v>208</v>
      </c>
      <c r="C38" s="75" t="s">
        <v>227</v>
      </c>
      <c r="D38" s="56"/>
      <c r="H38" s="40"/>
      <c r="I38" s="40"/>
    </row>
    <row r="39" spans="2:9">
      <c r="B39" s="53" t="s">
        <v>63</v>
      </c>
      <c r="C39" s="75" t="s">
        <v>229</v>
      </c>
      <c r="D39" s="56"/>
      <c r="H39" s="40"/>
      <c r="I39" s="40"/>
    </row>
    <row r="40" spans="2:9">
      <c r="B40" s="53" t="s">
        <v>163</v>
      </c>
      <c r="C40" s="75" t="s">
        <v>184</v>
      </c>
      <c r="D40" s="56"/>
      <c r="H40" s="40"/>
      <c r="I40" s="40"/>
    </row>
    <row r="41" spans="2:9">
      <c r="B41" s="53" t="s">
        <v>162</v>
      </c>
      <c r="C41" s="75" t="s">
        <v>223</v>
      </c>
      <c r="D41" s="56"/>
      <c r="H41" s="40"/>
      <c r="I41" s="40"/>
    </row>
    <row r="42" spans="2:9">
      <c r="B42" s="53" t="s">
        <v>56</v>
      </c>
      <c r="C42" s="75" t="s">
        <v>116</v>
      </c>
      <c r="D42" s="56"/>
      <c r="H42" s="40"/>
      <c r="I42" s="40"/>
    </row>
    <row r="43" spans="2:9">
      <c r="B43" s="109" t="s">
        <v>278</v>
      </c>
      <c r="C43" s="110" t="s">
        <v>227</v>
      </c>
      <c r="D43" s="111"/>
      <c r="H43" s="40"/>
      <c r="I43" s="40"/>
    </row>
    <row r="44" spans="2:9">
      <c r="B44" s="109" t="s">
        <v>280</v>
      </c>
      <c r="C44" s="110" t="s">
        <v>238</v>
      </c>
      <c r="D44" s="111"/>
      <c r="H44" s="40"/>
      <c r="I44" s="40"/>
    </row>
    <row r="45" spans="2:9">
      <c r="B45" s="109" t="s">
        <v>279</v>
      </c>
      <c r="C45" s="110" t="s">
        <v>14</v>
      </c>
      <c r="D45" s="111"/>
      <c r="H45" s="40"/>
      <c r="I45" s="40"/>
    </row>
    <row r="46" spans="2:9">
      <c r="B46" s="109" t="s">
        <v>281</v>
      </c>
      <c r="C46" s="110" t="s">
        <v>18</v>
      </c>
      <c r="D46" s="111"/>
      <c r="H46" s="40"/>
      <c r="I46" s="40"/>
    </row>
    <row r="47" spans="2:9">
      <c r="B47" s="109" t="s">
        <v>282</v>
      </c>
      <c r="C47" s="110" t="s">
        <v>17</v>
      </c>
      <c r="D47" s="111"/>
      <c r="H47" s="40"/>
      <c r="I47" s="40"/>
    </row>
    <row r="48" spans="2:9">
      <c r="B48" s="53" t="s">
        <v>247</v>
      </c>
      <c r="C48" s="75" t="s">
        <v>210</v>
      </c>
      <c r="D48" s="56"/>
    </row>
    <row r="49" spans="2:7">
      <c r="B49" s="53" t="s">
        <v>248</v>
      </c>
      <c r="C49" s="75" t="s">
        <v>126</v>
      </c>
      <c r="D49" s="56"/>
      <c r="F49" s="40"/>
    </row>
    <row r="50" spans="2:7">
      <c r="B50" s="53" t="s">
        <v>249</v>
      </c>
      <c r="C50" s="75" t="s">
        <v>192</v>
      </c>
      <c r="D50" s="56"/>
      <c r="F50" s="40"/>
    </row>
    <row r="51" spans="2:7">
      <c r="B51" s="53" t="s">
        <v>251</v>
      </c>
      <c r="C51" s="75" t="s">
        <v>257</v>
      </c>
      <c r="D51" s="56"/>
    </row>
    <row r="52" spans="2:7">
      <c r="B52" s="53" t="s">
        <v>250</v>
      </c>
      <c r="C52" s="75" t="s">
        <v>258</v>
      </c>
      <c r="D52" s="56"/>
    </row>
    <row r="53" spans="2:7">
      <c r="B53" s="53" t="s">
        <v>283</v>
      </c>
      <c r="C53" s="75" t="s">
        <v>142</v>
      </c>
      <c r="D53" s="56"/>
    </row>
    <row r="54" spans="2:7" ht="14.25" customHeight="1">
      <c r="B54" s="52"/>
      <c r="C54" s="42" t="s">
        <v>52</v>
      </c>
    </row>
    <row r="55" spans="2:7">
      <c r="B55" s="46" t="s">
        <v>123</v>
      </c>
      <c r="C55" s="77" t="s">
        <v>295</v>
      </c>
      <c r="D55" s="56"/>
    </row>
    <row r="56" spans="2:7" ht="13.8" thickBot="1">
      <c r="B56" s="55" t="s">
        <v>124</v>
      </c>
      <c r="C56" s="77" t="s">
        <v>257</v>
      </c>
      <c r="D56" s="56"/>
    </row>
    <row r="57" spans="2:7" ht="13.8" thickBot="1">
      <c r="D57" s="44">
        <f>SUM(D28:D56)</f>
        <v>0</v>
      </c>
    </row>
    <row r="58" spans="2:7" ht="18.600000000000001" thickBot="1">
      <c r="B58" s="38"/>
    </row>
    <row r="59" spans="2:7" ht="14.25" customHeight="1" thickBot="1">
      <c r="B59" s="38" t="s">
        <v>206</v>
      </c>
      <c r="C59" s="42" t="s">
        <v>52</v>
      </c>
      <c r="D59" s="36" t="s">
        <v>1</v>
      </c>
      <c r="F59" s="47" t="s">
        <v>65</v>
      </c>
      <c r="G59" s="50">
        <f>D25+D57+D64</f>
        <v>0</v>
      </c>
    </row>
    <row r="60" spans="2:7">
      <c r="B60" s="53" t="s">
        <v>205</v>
      </c>
      <c r="C60" s="75" t="s">
        <v>184</v>
      </c>
      <c r="D60" s="56"/>
    </row>
    <row r="61" spans="2:7">
      <c r="B61" s="53" t="s">
        <v>204</v>
      </c>
      <c r="C61" s="77" t="s">
        <v>296</v>
      </c>
      <c r="D61" s="56"/>
    </row>
    <row r="62" spans="2:7">
      <c r="B62" s="53" t="s">
        <v>125</v>
      </c>
      <c r="C62" s="75" t="s">
        <v>83</v>
      </c>
      <c r="D62" s="56"/>
    </row>
    <row r="63" spans="2:7">
      <c r="B63" s="53" t="s">
        <v>118</v>
      </c>
      <c r="C63" s="75" t="s">
        <v>120</v>
      </c>
      <c r="D63" s="56"/>
    </row>
    <row r="64" spans="2:7" ht="13.8" hidden="1" thickBot="1">
      <c r="D64" s="44">
        <f>SUM(D60:D63)</f>
        <v>0</v>
      </c>
    </row>
    <row r="65" spans="2:18" hidden="1">
      <c r="B65" s="40"/>
      <c r="J65" s="32" t="s">
        <v>40</v>
      </c>
      <c r="K65" s="36" t="s">
        <v>119</v>
      </c>
      <c r="L65" s="36" t="s">
        <v>255</v>
      </c>
      <c r="M65" s="36" t="s">
        <v>193</v>
      </c>
      <c r="N65" s="36" t="s">
        <v>130</v>
      </c>
      <c r="O65" s="36" t="str">
        <f>ORTIZ!AH30</f>
        <v>ESPAÑA</v>
      </c>
      <c r="P65" s="36" t="s">
        <v>127</v>
      </c>
      <c r="Q65" s="36" t="s">
        <v>272</v>
      </c>
      <c r="R65" s="36" t="s">
        <v>168</v>
      </c>
    </row>
    <row r="66" spans="2:18" hidden="1">
      <c r="B66" s="40"/>
      <c r="J66" s="32" t="s">
        <v>80</v>
      </c>
      <c r="K66" s="36" t="s">
        <v>120</v>
      </c>
      <c r="L66" s="36" t="s">
        <v>207</v>
      </c>
      <c r="M66" s="36" t="s">
        <v>191</v>
      </c>
      <c r="N66" s="36" t="s">
        <v>166</v>
      </c>
      <c r="O66" s="36" t="str">
        <f>ORTIZ!AH31</f>
        <v>SUIZA</v>
      </c>
      <c r="P66" s="36" t="s">
        <v>165</v>
      </c>
      <c r="Q66" s="36" t="s">
        <v>271</v>
      </c>
      <c r="R66" s="36" t="s">
        <v>259</v>
      </c>
    </row>
    <row r="67" spans="2:18" hidden="1">
      <c r="C67" s="36"/>
      <c r="J67" s="32" t="s">
        <v>74</v>
      </c>
      <c r="K67" s="36" t="s">
        <v>121</v>
      </c>
      <c r="L67" s="36" t="s">
        <v>126</v>
      </c>
      <c r="M67" s="36" t="s">
        <v>192</v>
      </c>
      <c r="N67" s="36" t="s">
        <v>195</v>
      </c>
      <c r="O67" s="36" t="str">
        <f>ORTIZ!AH32</f>
        <v>ARGENTINA</v>
      </c>
      <c r="P67" s="36" t="s">
        <v>257</v>
      </c>
      <c r="Q67" s="36" t="s">
        <v>202</v>
      </c>
      <c r="R67" s="36" t="s">
        <v>266</v>
      </c>
    </row>
    <row r="68" spans="2:18" hidden="1">
      <c r="F68" s="32" t="s">
        <v>92</v>
      </c>
      <c r="G68" s="32"/>
      <c r="I68" s="65" t="s">
        <v>237</v>
      </c>
      <c r="J68" s="59" t="s">
        <v>72</v>
      </c>
      <c r="N68" s="36" t="s">
        <v>260</v>
      </c>
      <c r="O68" s="36" t="str">
        <f>ORTIZ!AH33</f>
        <v>PORTUGAL</v>
      </c>
    </row>
    <row r="69" spans="2:18" hidden="1">
      <c r="F69" s="65" t="s">
        <v>183</v>
      </c>
      <c r="G69" s="893" t="s">
        <v>110</v>
      </c>
      <c r="I69" s="65" t="s">
        <v>230</v>
      </c>
      <c r="J69" s="32" t="s">
        <v>70</v>
      </c>
      <c r="L69" s="36" t="s">
        <v>210</v>
      </c>
      <c r="M69" s="36" t="s">
        <v>258</v>
      </c>
      <c r="O69" s="36" t="str">
        <f>ORTIZ!AI30</f>
        <v>AUSTRIA</v>
      </c>
      <c r="P69" s="36" t="s">
        <v>127</v>
      </c>
      <c r="R69" s="36" t="s">
        <v>270</v>
      </c>
    </row>
    <row r="70" spans="2:18" hidden="1">
      <c r="F70" s="65" t="s">
        <v>240</v>
      </c>
      <c r="G70" s="894"/>
      <c r="I70" s="66" t="s">
        <v>234</v>
      </c>
      <c r="J70" s="32" t="s">
        <v>71</v>
      </c>
      <c r="L70" s="36" t="s">
        <v>256</v>
      </c>
      <c r="M70" s="36" t="s">
        <v>259</v>
      </c>
      <c r="N70" s="36" t="s">
        <v>131</v>
      </c>
      <c r="O70" s="36" t="str">
        <f>ORTIZ!AI31</f>
        <v>JAPON</v>
      </c>
      <c r="P70" s="36" t="s">
        <v>165</v>
      </c>
      <c r="R70" s="36" t="s">
        <v>200</v>
      </c>
    </row>
    <row r="71" spans="2:18" hidden="1">
      <c r="F71" s="65" t="s">
        <v>186</v>
      </c>
      <c r="G71" s="894"/>
      <c r="I71" s="66" t="s">
        <v>142</v>
      </c>
      <c r="J71" s="32" t="s">
        <v>76</v>
      </c>
      <c r="L71" s="36" t="s">
        <v>211</v>
      </c>
      <c r="M71" s="36" t="s">
        <v>194</v>
      </c>
      <c r="N71" s="36" t="s">
        <v>261</v>
      </c>
      <c r="O71" s="36" t="str">
        <f>ORTIZ!AI32</f>
        <v>URUGUAY</v>
      </c>
      <c r="P71" s="36" t="s">
        <v>257</v>
      </c>
      <c r="R71" s="36" t="s">
        <v>259</v>
      </c>
    </row>
    <row r="72" spans="2:18" hidden="1">
      <c r="C72" s="37" t="s">
        <v>116</v>
      </c>
      <c r="D72" s="36">
        <v>0</v>
      </c>
      <c r="F72" s="65" t="s">
        <v>214</v>
      </c>
      <c r="G72" s="895"/>
      <c r="I72" s="67" t="s">
        <v>224</v>
      </c>
      <c r="J72" s="59" t="s">
        <v>69</v>
      </c>
      <c r="N72" s="36" t="s">
        <v>198</v>
      </c>
      <c r="O72" s="36" t="str">
        <f>ORTIZ!AI33</f>
        <v>PARAGUAY</v>
      </c>
    </row>
    <row r="73" spans="2:18" hidden="1">
      <c r="C73" s="37" t="s">
        <v>117</v>
      </c>
      <c r="D73" s="36">
        <v>1</v>
      </c>
      <c r="F73" s="66" t="s">
        <v>179</v>
      </c>
      <c r="G73" s="896" t="s">
        <v>111</v>
      </c>
      <c r="I73" s="67" t="s">
        <v>175</v>
      </c>
      <c r="J73" s="59" t="s">
        <v>77</v>
      </c>
      <c r="N73" s="36" t="s">
        <v>197</v>
      </c>
      <c r="R73" s="36" t="s">
        <v>264</v>
      </c>
    </row>
    <row r="74" spans="2:18" hidden="1">
      <c r="D74" s="36">
        <v>2</v>
      </c>
      <c r="F74" s="66" t="s">
        <v>223</v>
      </c>
      <c r="G74" s="897"/>
      <c r="I74" s="68" t="s">
        <v>228</v>
      </c>
      <c r="J74" s="59" t="s">
        <v>79</v>
      </c>
      <c r="N74" s="36" t="s">
        <v>262</v>
      </c>
      <c r="R74" s="36" t="s">
        <v>261</v>
      </c>
    </row>
    <row r="75" spans="2:18" hidden="1">
      <c r="D75" s="36">
        <v>3</v>
      </c>
      <c r="F75" s="66" t="s">
        <v>225</v>
      </c>
      <c r="G75" s="897"/>
      <c r="I75" s="68" t="s">
        <v>238</v>
      </c>
      <c r="J75" s="59" t="s">
        <v>68</v>
      </c>
      <c r="N75" s="36" t="s">
        <v>263</v>
      </c>
      <c r="R75" s="36" t="s">
        <v>274</v>
      </c>
    </row>
    <row r="76" spans="2:18" hidden="1">
      <c r="D76" s="36">
        <v>4</v>
      </c>
      <c r="F76" s="66" t="s">
        <v>19</v>
      </c>
      <c r="G76" s="898"/>
      <c r="I76" s="69" t="s">
        <v>225</v>
      </c>
      <c r="J76" s="59" t="s">
        <v>82</v>
      </c>
      <c r="N76" s="36" t="s">
        <v>167</v>
      </c>
    </row>
    <row r="77" spans="2:18" hidden="1">
      <c r="D77" s="36">
        <v>5</v>
      </c>
      <c r="F77" s="67" t="s">
        <v>184</v>
      </c>
      <c r="G77" s="899" t="s">
        <v>112</v>
      </c>
      <c r="I77" s="69" t="s">
        <v>174</v>
      </c>
      <c r="J77" s="59" t="s">
        <v>75</v>
      </c>
      <c r="N77" s="36" t="s">
        <v>264</v>
      </c>
      <c r="Q77" s="36" t="s">
        <v>232</v>
      </c>
      <c r="R77" s="36" t="s">
        <v>17</v>
      </c>
    </row>
    <row r="78" spans="2:18" hidden="1">
      <c r="D78" s="36">
        <v>6</v>
      </c>
      <c r="F78" s="67" t="s">
        <v>177</v>
      </c>
      <c r="G78" s="900"/>
      <c r="I78" s="70" t="s">
        <v>240</v>
      </c>
      <c r="J78" s="59" t="s">
        <v>84</v>
      </c>
      <c r="N78" s="36" t="s">
        <v>265</v>
      </c>
      <c r="Q78" s="36" t="s">
        <v>227</v>
      </c>
      <c r="R78" s="36" t="s">
        <v>16</v>
      </c>
    </row>
    <row r="79" spans="2:18" hidden="1">
      <c r="D79" s="36">
        <v>7</v>
      </c>
      <c r="F79" s="67" t="s">
        <v>276</v>
      </c>
      <c r="G79" s="900"/>
      <c r="I79" s="70" t="s">
        <v>235</v>
      </c>
      <c r="J79" s="59" t="s">
        <v>78</v>
      </c>
      <c r="Q79" s="36" t="s">
        <v>276</v>
      </c>
      <c r="R79" s="36" t="s">
        <v>190</v>
      </c>
    </row>
    <row r="80" spans="2:18" hidden="1">
      <c r="D80" s="36">
        <v>8</v>
      </c>
      <c r="F80" s="67" t="s">
        <v>142</v>
      </c>
      <c r="G80" s="901"/>
      <c r="I80" s="71" t="s">
        <v>229</v>
      </c>
      <c r="J80" s="59" t="s">
        <v>83</v>
      </c>
      <c r="N80" s="36" t="s">
        <v>132</v>
      </c>
    </row>
    <row r="81" spans="3:18" hidden="1">
      <c r="D81" s="36">
        <v>9</v>
      </c>
      <c r="F81" s="68" t="s">
        <v>172</v>
      </c>
      <c r="G81" s="902" t="s">
        <v>113</v>
      </c>
      <c r="I81" s="71" t="s">
        <v>187</v>
      </c>
      <c r="J81" s="59" t="s">
        <v>85</v>
      </c>
      <c r="N81" s="36" t="s">
        <v>256</v>
      </c>
      <c r="Q81" s="36" t="s">
        <v>235</v>
      </c>
      <c r="R81" s="36" t="s">
        <v>18</v>
      </c>
    </row>
    <row r="82" spans="3:18" hidden="1">
      <c r="D82" s="36">
        <v>10</v>
      </c>
      <c r="F82" s="68" t="s">
        <v>224</v>
      </c>
      <c r="G82" s="903"/>
      <c r="I82" s="72" t="s">
        <v>227</v>
      </c>
      <c r="J82" s="59" t="s">
        <v>81</v>
      </c>
      <c r="N82" s="36" t="s">
        <v>266</v>
      </c>
      <c r="Q82" s="36" t="s">
        <v>238</v>
      </c>
      <c r="R82" s="36" t="s">
        <v>173</v>
      </c>
    </row>
    <row r="83" spans="3:18" hidden="1">
      <c r="D83" s="36">
        <v>11</v>
      </c>
      <c r="F83" s="68" t="s">
        <v>176</v>
      </c>
      <c r="G83" s="903"/>
      <c r="I83" s="36" t="s">
        <v>276</v>
      </c>
      <c r="J83" s="59" t="s">
        <v>86</v>
      </c>
      <c r="N83" s="36" t="s">
        <v>168</v>
      </c>
      <c r="Q83" s="36" t="s">
        <v>240</v>
      </c>
      <c r="R83" s="36" t="s">
        <v>15</v>
      </c>
    </row>
    <row r="84" spans="3:18" hidden="1">
      <c r="D84" s="36">
        <v>12</v>
      </c>
      <c r="F84" s="68" t="s">
        <v>134</v>
      </c>
      <c r="G84" s="904"/>
      <c r="I84" s="36" t="s">
        <v>231</v>
      </c>
      <c r="J84" s="59" t="s">
        <v>96</v>
      </c>
      <c r="N84" s="36" t="s">
        <v>267</v>
      </c>
    </row>
    <row r="85" spans="3:18" hidden="1">
      <c r="D85" s="36">
        <v>13</v>
      </c>
      <c r="F85" s="69" t="s">
        <v>16</v>
      </c>
      <c r="G85" s="905" t="s">
        <v>114</v>
      </c>
      <c r="I85" s="36" t="s">
        <v>223</v>
      </c>
      <c r="J85" s="59" t="s">
        <v>97</v>
      </c>
      <c r="N85" s="36" t="s">
        <v>268</v>
      </c>
      <c r="R85" s="36" t="s">
        <v>14</v>
      </c>
    </row>
    <row r="86" spans="3:18" hidden="1">
      <c r="D86" s="36">
        <v>14</v>
      </c>
      <c r="F86" s="69" t="s">
        <v>227</v>
      </c>
      <c r="G86" s="906"/>
      <c r="I86" s="36" t="s">
        <v>236</v>
      </c>
      <c r="J86" s="59" t="s">
        <v>88</v>
      </c>
      <c r="N86" s="36" t="s">
        <v>196</v>
      </c>
      <c r="R86" s="36" t="s">
        <v>184</v>
      </c>
    </row>
    <row r="87" spans="3:18" hidden="1">
      <c r="D87" s="36">
        <v>15</v>
      </c>
      <c r="F87" s="69" t="s">
        <v>228</v>
      </c>
      <c r="G87" s="906"/>
      <c r="H87" s="51"/>
      <c r="I87" s="36" t="s">
        <v>232</v>
      </c>
      <c r="J87" s="59" t="s">
        <v>98</v>
      </c>
      <c r="N87" s="36" t="s">
        <v>269</v>
      </c>
      <c r="R87" s="36" t="s">
        <v>15</v>
      </c>
    </row>
    <row r="88" spans="3:18" hidden="1">
      <c r="D88" s="36">
        <v>16</v>
      </c>
      <c r="F88" s="69" t="s">
        <v>169</v>
      </c>
      <c r="G88" s="907"/>
      <c r="J88" s="59" t="s">
        <v>99</v>
      </c>
    </row>
    <row r="89" spans="3:18" hidden="1">
      <c r="D89" s="36">
        <v>17</v>
      </c>
      <c r="F89" s="70" t="s">
        <v>190</v>
      </c>
      <c r="G89" s="890" t="s">
        <v>115</v>
      </c>
      <c r="J89" s="59" t="s">
        <v>100</v>
      </c>
      <c r="N89" s="36" t="s">
        <v>133</v>
      </c>
    </row>
    <row r="90" spans="3:18" hidden="1">
      <c r="D90" s="36">
        <v>18</v>
      </c>
      <c r="F90" s="70" t="s">
        <v>180</v>
      </c>
      <c r="G90" s="891"/>
      <c r="J90" s="59" t="s">
        <v>89</v>
      </c>
      <c r="N90" s="36" t="s">
        <v>270</v>
      </c>
    </row>
    <row r="91" spans="3:18" hidden="1">
      <c r="D91" s="36">
        <v>19</v>
      </c>
      <c r="F91" s="70" t="s">
        <v>38</v>
      </c>
      <c r="G91" s="891"/>
      <c r="J91" s="59" t="s">
        <v>93</v>
      </c>
      <c r="N91" s="36" t="s">
        <v>259</v>
      </c>
    </row>
    <row r="92" spans="3:18" hidden="1">
      <c r="C92" s="36"/>
      <c r="D92" s="36">
        <v>20</v>
      </c>
      <c r="F92" s="70" t="s">
        <v>175</v>
      </c>
      <c r="G92" s="892"/>
      <c r="J92" s="59" t="s">
        <v>101</v>
      </c>
      <c r="N92" s="36" t="s">
        <v>199</v>
      </c>
    </row>
    <row r="93" spans="3:18" hidden="1">
      <c r="F93" s="71" t="s">
        <v>39</v>
      </c>
      <c r="G93" s="930" t="s">
        <v>188</v>
      </c>
      <c r="J93" s="59" t="s">
        <v>102</v>
      </c>
      <c r="N93" s="36" t="s">
        <v>271</v>
      </c>
    </row>
    <row r="94" spans="3:18" hidden="1">
      <c r="F94" s="71" t="s">
        <v>230</v>
      </c>
      <c r="G94" s="930"/>
      <c r="J94" s="59" t="s">
        <v>103</v>
      </c>
      <c r="N94" s="36" t="s">
        <v>200</v>
      </c>
    </row>
    <row r="95" spans="3:18" hidden="1">
      <c r="F95" s="71" t="s">
        <v>171</v>
      </c>
      <c r="G95" s="930"/>
      <c r="J95" s="59" t="s">
        <v>104</v>
      </c>
      <c r="N95" s="36" t="s">
        <v>272</v>
      </c>
    </row>
    <row r="96" spans="3:18" hidden="1">
      <c r="F96" s="71" t="s">
        <v>231</v>
      </c>
      <c r="G96" s="930"/>
      <c r="J96" s="59" t="s">
        <v>105</v>
      </c>
      <c r="N96" s="36" t="s">
        <v>201</v>
      </c>
    </row>
    <row r="97" spans="6:14" hidden="1">
      <c r="F97" s="72" t="s">
        <v>18</v>
      </c>
      <c r="G97" s="929" t="s">
        <v>189</v>
      </c>
      <c r="J97" s="59" t="s">
        <v>106</v>
      </c>
      <c r="N97" s="36" t="s">
        <v>202</v>
      </c>
    </row>
    <row r="98" spans="6:14" hidden="1">
      <c r="F98" s="72" t="s">
        <v>229</v>
      </c>
      <c r="G98" s="929"/>
      <c r="J98" s="59" t="s">
        <v>107</v>
      </c>
    </row>
    <row r="99" spans="6:14" hidden="1">
      <c r="F99" s="72" t="s">
        <v>174</v>
      </c>
      <c r="G99" s="929"/>
      <c r="J99" s="59" t="s">
        <v>90</v>
      </c>
    </row>
    <row r="100" spans="6:14" hidden="1">
      <c r="F100" s="72" t="s">
        <v>185</v>
      </c>
      <c r="G100" s="929"/>
      <c r="J100" s="59" t="s">
        <v>108</v>
      </c>
    </row>
    <row r="101" spans="6:14" hidden="1">
      <c r="F101" s="36" t="s">
        <v>14</v>
      </c>
      <c r="G101" s="929" t="s">
        <v>252</v>
      </c>
      <c r="J101" s="59" t="s">
        <v>87</v>
      </c>
    </row>
    <row r="102" spans="6:14" hidden="1">
      <c r="F102" s="36" t="s">
        <v>170</v>
      </c>
      <c r="G102" s="929"/>
      <c r="J102" s="59" t="s">
        <v>109</v>
      </c>
    </row>
    <row r="103" spans="6:14" hidden="1">
      <c r="F103" s="36" t="s">
        <v>232</v>
      </c>
      <c r="G103" s="929"/>
      <c r="J103" s="59" t="s">
        <v>94</v>
      </c>
    </row>
    <row r="104" spans="6:14" hidden="1">
      <c r="F104" s="36" t="s">
        <v>233</v>
      </c>
      <c r="G104" s="929"/>
      <c r="J104" s="32" t="s">
        <v>95</v>
      </c>
    </row>
    <row r="105" spans="6:14" hidden="1">
      <c r="F105" s="36" t="s">
        <v>173</v>
      </c>
      <c r="G105" s="929" t="s">
        <v>254</v>
      </c>
    </row>
    <row r="106" spans="6:14" hidden="1">
      <c r="F106" s="36" t="s">
        <v>234</v>
      </c>
      <c r="G106" s="929"/>
    </row>
    <row r="107" spans="6:14" hidden="1">
      <c r="F107" s="36" t="s">
        <v>138</v>
      </c>
      <c r="G107" s="929"/>
    </row>
    <row r="108" spans="6:14" hidden="1">
      <c r="F108" s="36" t="s">
        <v>235</v>
      </c>
      <c r="G108" s="929"/>
    </row>
    <row r="109" spans="6:14" hidden="1">
      <c r="F109" s="36" t="s">
        <v>17</v>
      </c>
      <c r="G109" s="929" t="s">
        <v>253</v>
      </c>
    </row>
    <row r="110" spans="6:14" hidden="1">
      <c r="F110" s="36" t="s">
        <v>236</v>
      </c>
      <c r="G110" s="929"/>
    </row>
    <row r="111" spans="6:14" hidden="1">
      <c r="F111" s="36" t="s">
        <v>238</v>
      </c>
      <c r="G111" s="929"/>
    </row>
    <row r="112" spans="6:14" hidden="1">
      <c r="F112" s="36" t="s">
        <v>239</v>
      </c>
      <c r="G112" s="929"/>
    </row>
    <row r="113" spans="6:7" hidden="1">
      <c r="F113" s="36" t="s">
        <v>15</v>
      </c>
      <c r="G113" s="929" t="s">
        <v>253</v>
      </c>
    </row>
    <row r="114" spans="6:7" hidden="1">
      <c r="F114" s="36" t="s">
        <v>32</v>
      </c>
      <c r="G114" s="929"/>
    </row>
    <row r="115" spans="6:7" hidden="1">
      <c r="F115" s="36" t="s">
        <v>187</v>
      </c>
      <c r="G115" s="929"/>
    </row>
    <row r="116" spans="6:7" hidden="1">
      <c r="F116" s="36" t="s">
        <v>277</v>
      </c>
      <c r="G116" s="929"/>
    </row>
    <row r="117" spans="6:7" hidden="1"/>
  </sheetData>
  <mergeCells count="12">
    <mergeCell ref="G101:G104"/>
    <mergeCell ref="G105:G108"/>
    <mergeCell ref="G109:G112"/>
    <mergeCell ref="G113:G116"/>
    <mergeCell ref="G93:G96"/>
    <mergeCell ref="G97:G100"/>
    <mergeCell ref="G89:G92"/>
    <mergeCell ref="G69:G72"/>
    <mergeCell ref="G73:G76"/>
    <mergeCell ref="G77:G80"/>
    <mergeCell ref="G81:G84"/>
    <mergeCell ref="G85:G88"/>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84C11-FD9A-4195-A4DC-1AF61A00E723}">
  <dimension ref="A2:BA184"/>
  <sheetViews>
    <sheetView topLeftCell="A33" zoomScale="90" zoomScaleNormal="90" zoomScaleSheetLayoutView="100" workbookViewId="0">
      <selection activeCell="P64" sqref="P64:Q64"/>
    </sheetView>
  </sheetViews>
  <sheetFormatPr baseColWidth="10" defaultColWidth="11.44140625" defaultRowHeight="11.4"/>
  <cols>
    <col min="1" max="1" width="1.44140625" style="1" customWidth="1"/>
    <col min="2" max="2" width="9.21875" style="1" customWidth="1"/>
    <col min="3" max="3" width="5.44140625" style="1" customWidth="1"/>
    <col min="4" max="4" width="13.44140625" style="1" customWidth="1"/>
    <col min="5" max="5" width="5" style="1" customWidth="1"/>
    <col min="6" max="6" width="13.664062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6640625" style="1" customWidth="1"/>
    <col min="17" max="17" width="5" style="1" customWidth="1"/>
    <col min="18" max="18" width="5.88671875"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88671875" style="1" customWidth="1"/>
    <col min="25" max="25" width="4.6640625" style="1" customWidth="1"/>
    <col min="26" max="26" width="11.77734375" style="1" customWidth="1"/>
    <col min="27" max="27" width="5.44140625" style="1" bestFit="1" customWidth="1"/>
    <col min="28" max="28" width="6.44140625" style="1" bestFit="1" customWidth="1"/>
    <col min="29" max="29" width="5.109375" style="1" customWidth="1"/>
    <col min="30" max="30" width="5.44140625" style="1" customWidth="1"/>
    <col min="31" max="31" width="6.77734375" style="1" bestFit="1" customWidth="1"/>
    <col min="32" max="32" width="8.77734375" style="1" customWidth="1"/>
    <col min="33" max="33" width="5.44140625" style="1" bestFit="1" customWidth="1"/>
    <col min="34" max="35" width="15.109375" style="1" customWidth="1"/>
    <col min="36" max="36" width="10" style="1" customWidth="1"/>
    <col min="37" max="37" width="6.7773437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c r="O8" s="83"/>
      <c r="P8" s="83" t="s">
        <v>336</v>
      </c>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83"/>
      <c r="O11" s="83"/>
      <c r="P11" s="83"/>
      <c r="Q11" s="83"/>
      <c r="R11" s="133" t="s">
        <v>337</v>
      </c>
      <c r="S11" s="83"/>
      <c r="T11" s="83"/>
      <c r="U11" s="83"/>
      <c r="V11" s="83"/>
      <c r="W11" s="83"/>
    </row>
    <row r="12" spans="2:38" ht="12">
      <c r="B12" s="2"/>
      <c r="C12" s="2"/>
      <c r="D12" s="2"/>
      <c r="E12" s="2"/>
      <c r="F12" s="2"/>
    </row>
    <row r="13" spans="2:38" ht="12.6" thickBot="1">
      <c r="B13" s="2"/>
      <c r="C13" s="2"/>
      <c r="D13" s="2"/>
      <c r="E13" s="2"/>
      <c r="F13" s="2"/>
    </row>
    <row r="14" spans="2:38" ht="29.25" customHeight="1">
      <c r="B14" s="943" t="s">
        <v>213</v>
      </c>
      <c r="C14" s="944"/>
      <c r="D14" s="944"/>
      <c r="E14" s="944"/>
      <c r="F14" s="944"/>
      <c r="G14" s="944"/>
      <c r="H14" s="944"/>
      <c r="I14" s="944"/>
      <c r="J14" s="944"/>
      <c r="K14" s="944"/>
      <c r="L14" s="944"/>
      <c r="M14" s="944"/>
      <c r="N14" s="944"/>
      <c r="O14" s="944"/>
      <c r="P14" s="944"/>
      <c r="Q14" s="944"/>
      <c r="R14" s="944"/>
      <c r="S14" s="944"/>
      <c r="T14" s="944"/>
      <c r="U14" s="944"/>
      <c r="V14" s="944"/>
      <c r="W14" s="944"/>
      <c r="X14" s="944"/>
      <c r="Y14" s="944"/>
      <c r="Z14" s="944"/>
      <c r="AA14" s="944"/>
      <c r="AB14" s="944"/>
      <c r="AC14" s="944"/>
      <c r="AD14" s="944"/>
      <c r="AE14" s="944"/>
      <c r="AF14" s="944"/>
      <c r="AG14" s="944"/>
      <c r="AH14" s="944"/>
      <c r="AI14" s="944"/>
      <c r="AJ14" s="945"/>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34">
        <v>46184</v>
      </c>
      <c r="C19" s="135">
        <v>0.875</v>
      </c>
      <c r="D19" s="136" t="s">
        <v>183</v>
      </c>
      <c r="E19" s="137" t="s">
        <v>77</v>
      </c>
      <c r="F19" s="136" t="s">
        <v>240</v>
      </c>
      <c r="G19" s="138" t="s">
        <v>73</v>
      </c>
      <c r="H19" s="136"/>
      <c r="I19" s="136"/>
      <c r="J19" s="6"/>
      <c r="K19" s="6"/>
      <c r="L19" s="139">
        <v>46185</v>
      </c>
      <c r="M19" s="135">
        <v>0.875</v>
      </c>
      <c r="N19" s="136" t="s">
        <v>179</v>
      </c>
      <c r="O19" s="137" t="s">
        <v>69</v>
      </c>
      <c r="P19" s="136" t="s">
        <v>223</v>
      </c>
      <c r="Q19" s="138" t="s">
        <v>73</v>
      </c>
      <c r="R19" s="136"/>
      <c r="S19" s="136"/>
      <c r="T19" s="23"/>
      <c r="U19" s="79"/>
      <c r="V19" s="139">
        <v>46187</v>
      </c>
      <c r="W19" s="135">
        <v>0</v>
      </c>
      <c r="X19" s="136" t="s">
        <v>184</v>
      </c>
      <c r="Y19" s="137" t="s">
        <v>79</v>
      </c>
      <c r="Z19" s="136" t="s">
        <v>177</v>
      </c>
      <c r="AA19" s="138">
        <v>2</v>
      </c>
      <c r="AB19" s="136"/>
      <c r="AC19" s="136"/>
      <c r="AD19" s="19"/>
      <c r="AE19" s="105">
        <v>73</v>
      </c>
      <c r="AF19" s="140">
        <v>46201</v>
      </c>
      <c r="AG19" s="135">
        <v>0.875</v>
      </c>
      <c r="AH19" s="141" t="s">
        <v>338</v>
      </c>
      <c r="AI19" s="142" t="s">
        <v>339</v>
      </c>
      <c r="AJ19" s="143"/>
    </row>
    <row r="20" spans="2:36" ht="13.5" customHeight="1">
      <c r="B20" s="134">
        <v>46185</v>
      </c>
      <c r="C20" s="135">
        <v>0.16666666666666666</v>
      </c>
      <c r="D20" s="136" t="s">
        <v>186</v>
      </c>
      <c r="E20" s="137" t="s">
        <v>69</v>
      </c>
      <c r="F20" s="136" t="s">
        <v>214</v>
      </c>
      <c r="G20" s="138" t="s">
        <v>340</v>
      </c>
      <c r="H20" s="136"/>
      <c r="I20" s="136"/>
      <c r="J20" s="6"/>
      <c r="K20" s="6"/>
      <c r="L20" s="139">
        <v>46186</v>
      </c>
      <c r="M20" s="135">
        <v>0.875</v>
      </c>
      <c r="N20" s="136" t="s">
        <v>225</v>
      </c>
      <c r="O20" s="137" t="s">
        <v>70</v>
      </c>
      <c r="P20" s="136" t="s">
        <v>19</v>
      </c>
      <c r="Q20" s="138" t="s">
        <v>73</v>
      </c>
      <c r="R20" s="136"/>
      <c r="S20" s="136"/>
      <c r="T20" s="23"/>
      <c r="U20" s="79"/>
      <c r="V20" s="139">
        <v>46187</v>
      </c>
      <c r="W20" s="135">
        <v>0.125</v>
      </c>
      <c r="X20" s="136" t="s">
        <v>226</v>
      </c>
      <c r="Y20" s="137" t="s">
        <v>69</v>
      </c>
      <c r="Z20" s="136" t="s">
        <v>142</v>
      </c>
      <c r="AA20" s="138" t="s">
        <v>73</v>
      </c>
      <c r="AB20" s="136"/>
      <c r="AC20" s="136"/>
      <c r="AD20" s="19"/>
      <c r="AE20" s="105">
        <v>74</v>
      </c>
      <c r="AF20" s="140">
        <v>46202</v>
      </c>
      <c r="AG20" s="144">
        <v>0.9375</v>
      </c>
      <c r="AH20" s="141" t="s">
        <v>341</v>
      </c>
      <c r="AI20" s="142" t="s">
        <v>342</v>
      </c>
      <c r="AJ20" s="143"/>
    </row>
    <row r="21" spans="2:36" ht="13.5" customHeight="1">
      <c r="B21" s="134">
        <v>46191</v>
      </c>
      <c r="C21" s="135">
        <v>0.75</v>
      </c>
      <c r="D21" s="136" t="s">
        <v>214</v>
      </c>
      <c r="E21" s="137" t="s">
        <v>83</v>
      </c>
      <c r="F21" s="136" t="s">
        <v>240</v>
      </c>
      <c r="G21" s="137">
        <v>2</v>
      </c>
      <c r="H21" s="136"/>
      <c r="I21" s="136"/>
      <c r="J21" s="6"/>
      <c r="K21" s="6"/>
      <c r="L21" s="139">
        <v>46191</v>
      </c>
      <c r="M21" s="135">
        <v>0.875</v>
      </c>
      <c r="N21" s="136" t="s">
        <v>19</v>
      </c>
      <c r="O21" s="137" t="s">
        <v>71</v>
      </c>
      <c r="P21" s="136" t="s">
        <v>223</v>
      </c>
      <c r="Q21" s="138">
        <v>2</v>
      </c>
      <c r="R21" s="136"/>
      <c r="S21" s="136"/>
      <c r="T21" s="23"/>
      <c r="U21" s="79"/>
      <c r="V21" s="139">
        <v>46193</v>
      </c>
      <c r="W21" s="135">
        <v>0</v>
      </c>
      <c r="X21" s="136" t="s">
        <v>142</v>
      </c>
      <c r="Y21" s="137" t="s">
        <v>76</v>
      </c>
      <c r="Z21" s="136" t="s">
        <v>177</v>
      </c>
      <c r="AA21" s="138" t="s">
        <v>73</v>
      </c>
      <c r="AB21" s="136"/>
      <c r="AC21" s="136"/>
      <c r="AD21" s="19"/>
      <c r="AE21" s="105">
        <v>75</v>
      </c>
      <c r="AF21" s="140">
        <v>46203</v>
      </c>
      <c r="AG21" s="135">
        <v>0.125</v>
      </c>
      <c r="AH21" s="141" t="s">
        <v>343</v>
      </c>
      <c r="AI21" s="142" t="s">
        <v>344</v>
      </c>
      <c r="AJ21" s="143"/>
    </row>
    <row r="22" spans="2:36" ht="13.5" customHeight="1">
      <c r="B22" s="134">
        <v>46192</v>
      </c>
      <c r="C22" s="135">
        <v>0.125</v>
      </c>
      <c r="D22" s="136" t="s">
        <v>183</v>
      </c>
      <c r="E22" s="137" t="s">
        <v>71</v>
      </c>
      <c r="F22" s="136" t="s">
        <v>186</v>
      </c>
      <c r="G22" s="138" t="s">
        <v>340</v>
      </c>
      <c r="H22" s="136"/>
      <c r="I22" s="136"/>
      <c r="J22" s="6"/>
      <c r="K22" s="6"/>
      <c r="L22" s="139">
        <v>46192</v>
      </c>
      <c r="M22" s="135">
        <v>0</v>
      </c>
      <c r="N22" s="136" t="s">
        <v>179</v>
      </c>
      <c r="O22" s="137" t="s">
        <v>77</v>
      </c>
      <c r="P22" s="136" t="s">
        <v>225</v>
      </c>
      <c r="Q22" s="138" t="s">
        <v>73</v>
      </c>
      <c r="R22" s="136"/>
      <c r="S22" s="136"/>
      <c r="T22" s="23"/>
      <c r="U22" s="79"/>
      <c r="V22" s="139">
        <v>46193</v>
      </c>
      <c r="W22" s="135">
        <v>0.10416666666666667</v>
      </c>
      <c r="X22" s="136" t="s">
        <v>184</v>
      </c>
      <c r="Y22" s="137" t="s">
        <v>68</v>
      </c>
      <c r="Z22" s="136" t="s">
        <v>226</v>
      </c>
      <c r="AA22" s="138" t="s">
        <v>73</v>
      </c>
      <c r="AB22" s="136"/>
      <c r="AC22" s="136"/>
      <c r="AD22" s="19"/>
      <c r="AE22" s="105">
        <v>76</v>
      </c>
      <c r="AF22" s="140">
        <v>46202</v>
      </c>
      <c r="AG22" s="144">
        <v>0.79166666666666663</v>
      </c>
      <c r="AH22" s="141" t="s">
        <v>345</v>
      </c>
      <c r="AI22" s="142" t="s">
        <v>346</v>
      </c>
      <c r="AJ22" s="143"/>
    </row>
    <row r="23" spans="2:36" ht="13.5" customHeight="1">
      <c r="B23" s="134">
        <v>46198</v>
      </c>
      <c r="C23" s="135">
        <v>0.125</v>
      </c>
      <c r="D23" s="136" t="s">
        <v>214</v>
      </c>
      <c r="E23" s="137" t="s">
        <v>84</v>
      </c>
      <c r="F23" s="136" t="s">
        <v>183</v>
      </c>
      <c r="G23" s="138">
        <v>1</v>
      </c>
      <c r="H23" s="136"/>
      <c r="I23" s="136"/>
      <c r="J23" s="6"/>
      <c r="K23" s="6"/>
      <c r="L23" s="139">
        <v>46197</v>
      </c>
      <c r="M23" s="135">
        <v>0.875</v>
      </c>
      <c r="N23" s="136" t="s">
        <v>223</v>
      </c>
      <c r="O23" s="137" t="s">
        <v>72</v>
      </c>
      <c r="P23" s="136" t="s">
        <v>225</v>
      </c>
      <c r="Q23" s="138">
        <v>2</v>
      </c>
      <c r="R23" s="136"/>
      <c r="S23" s="136"/>
      <c r="T23" s="23"/>
      <c r="U23" s="79"/>
      <c r="V23" s="139">
        <v>46198</v>
      </c>
      <c r="W23" s="135">
        <v>0</v>
      </c>
      <c r="X23" s="136" t="s">
        <v>142</v>
      </c>
      <c r="Y23" s="137" t="s">
        <v>75</v>
      </c>
      <c r="Z23" s="136" t="s">
        <v>184</v>
      </c>
      <c r="AA23" s="138" t="s">
        <v>73</v>
      </c>
      <c r="AB23" s="136"/>
      <c r="AC23" s="136"/>
      <c r="AD23" s="19"/>
      <c r="AE23" s="105">
        <v>77</v>
      </c>
      <c r="AF23" s="140">
        <v>46203</v>
      </c>
      <c r="AG23" s="135">
        <v>0.95833333333333337</v>
      </c>
      <c r="AH23" s="141" t="s">
        <v>347</v>
      </c>
      <c r="AI23" s="141" t="s">
        <v>348</v>
      </c>
      <c r="AJ23" s="143"/>
    </row>
    <row r="24" spans="2:36" ht="13.5" customHeight="1">
      <c r="B24" s="134">
        <v>46198</v>
      </c>
      <c r="C24" s="135">
        <v>0.125</v>
      </c>
      <c r="D24" s="136" t="s">
        <v>240</v>
      </c>
      <c r="E24" s="137" t="s">
        <v>71</v>
      </c>
      <c r="F24" s="136" t="s">
        <v>186</v>
      </c>
      <c r="G24" s="137">
        <v>2</v>
      </c>
      <c r="H24" s="136"/>
      <c r="I24" s="136"/>
      <c r="J24" s="6"/>
      <c r="K24" s="6"/>
      <c r="L24" s="139">
        <v>46197</v>
      </c>
      <c r="M24" s="135">
        <v>0.875</v>
      </c>
      <c r="N24" s="136" t="s">
        <v>19</v>
      </c>
      <c r="O24" s="137" t="s">
        <v>68</v>
      </c>
      <c r="P24" s="136" t="s">
        <v>179</v>
      </c>
      <c r="Q24" s="138" t="s">
        <v>73</v>
      </c>
      <c r="R24" s="136"/>
      <c r="S24" s="136"/>
      <c r="T24" s="23"/>
      <c r="U24" s="79"/>
      <c r="V24" s="139">
        <v>46198</v>
      </c>
      <c r="W24" s="135">
        <v>0</v>
      </c>
      <c r="X24" s="136" t="s">
        <v>177</v>
      </c>
      <c r="Y24" s="137" t="s">
        <v>78</v>
      </c>
      <c r="Z24" s="136" t="s">
        <v>226</v>
      </c>
      <c r="AA24" s="138">
        <v>2</v>
      </c>
      <c r="AB24" s="136"/>
      <c r="AC24" s="136"/>
      <c r="AD24" s="19"/>
      <c r="AE24" s="105">
        <v>78</v>
      </c>
      <c r="AF24" s="140">
        <v>46203</v>
      </c>
      <c r="AG24" s="135">
        <v>0.79166666666666663</v>
      </c>
      <c r="AH24" s="141" t="s">
        <v>349</v>
      </c>
      <c r="AI24" s="142" t="s">
        <v>350</v>
      </c>
      <c r="AJ24" s="143"/>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140">
        <v>46204</v>
      </c>
      <c r="AG25" s="135">
        <v>4.1666666666666664E-2</v>
      </c>
      <c r="AH25" s="141" t="s">
        <v>351</v>
      </c>
      <c r="AI25" s="142" t="s">
        <v>352</v>
      </c>
      <c r="AJ25" s="143"/>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140">
        <v>46204</v>
      </c>
      <c r="AG26" s="144">
        <v>0.75</v>
      </c>
      <c r="AH26" s="142" t="s">
        <v>353</v>
      </c>
      <c r="AI26" s="142" t="s">
        <v>354</v>
      </c>
      <c r="AJ26" s="143"/>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140">
        <v>46205</v>
      </c>
      <c r="AG27" s="135">
        <v>8.3333333333333329E-2</v>
      </c>
      <c r="AH27" s="141" t="s">
        <v>355</v>
      </c>
      <c r="AI27" s="142" t="s">
        <v>356</v>
      </c>
      <c r="AJ27" s="143"/>
    </row>
    <row r="28" spans="2:36" ht="13.5" customHeight="1">
      <c r="B28" s="134">
        <v>46186</v>
      </c>
      <c r="C28" s="135">
        <v>0.125</v>
      </c>
      <c r="D28" s="136" t="s">
        <v>172</v>
      </c>
      <c r="E28" s="137" t="s">
        <v>72</v>
      </c>
      <c r="F28" s="136" t="s">
        <v>224</v>
      </c>
      <c r="G28" s="138">
        <v>2</v>
      </c>
      <c r="H28" s="136"/>
      <c r="I28" s="136"/>
      <c r="J28" s="6"/>
      <c r="K28" s="6"/>
      <c r="L28" s="139">
        <v>46187</v>
      </c>
      <c r="M28" s="135">
        <v>0.79166666666666663</v>
      </c>
      <c r="N28" s="136" t="s">
        <v>16</v>
      </c>
      <c r="O28" s="137" t="s">
        <v>68</v>
      </c>
      <c r="P28" s="136" t="s">
        <v>227</v>
      </c>
      <c r="Q28" s="138" t="s">
        <v>73</v>
      </c>
      <c r="R28" s="136"/>
      <c r="S28" s="136"/>
      <c r="T28" s="23"/>
      <c r="U28" s="23"/>
      <c r="V28" s="139">
        <v>46187</v>
      </c>
      <c r="W28" s="135">
        <v>0.91666666666666663</v>
      </c>
      <c r="X28" s="136" t="s">
        <v>190</v>
      </c>
      <c r="Y28" s="137" t="s">
        <v>78</v>
      </c>
      <c r="Z28" s="136" t="s">
        <v>180</v>
      </c>
      <c r="AA28" s="137">
        <v>2</v>
      </c>
      <c r="AB28" s="136"/>
      <c r="AC28" s="136"/>
      <c r="AD28" s="19"/>
      <c r="AE28" s="105">
        <v>82</v>
      </c>
      <c r="AF28" s="140">
        <v>46204</v>
      </c>
      <c r="AG28" s="144">
        <v>0.91666666666666663</v>
      </c>
      <c r="AH28" s="141" t="s">
        <v>357</v>
      </c>
      <c r="AI28" s="142" t="s">
        <v>358</v>
      </c>
      <c r="AJ28" s="143"/>
    </row>
    <row r="29" spans="2:36" ht="13.5" customHeight="1">
      <c r="B29" s="134">
        <v>46187</v>
      </c>
      <c r="C29" s="135">
        <v>0.25</v>
      </c>
      <c r="D29" s="136" t="s">
        <v>176</v>
      </c>
      <c r="E29" s="137" t="s">
        <v>69</v>
      </c>
      <c r="F29" s="136" t="s">
        <v>134</v>
      </c>
      <c r="G29" s="137">
        <v>1</v>
      </c>
      <c r="H29" s="136"/>
      <c r="I29" s="136"/>
      <c r="J29" s="6"/>
      <c r="K29" s="6"/>
      <c r="L29" s="139">
        <v>46188</v>
      </c>
      <c r="M29" s="135">
        <v>4.1666666666666664E-2</v>
      </c>
      <c r="N29" s="136" t="s">
        <v>228</v>
      </c>
      <c r="O29" s="137" t="s">
        <v>79</v>
      </c>
      <c r="P29" s="136" t="s">
        <v>169</v>
      </c>
      <c r="Q29" s="138">
        <v>2</v>
      </c>
      <c r="R29" s="136"/>
      <c r="S29" s="136"/>
      <c r="T29" s="23"/>
      <c r="U29" s="23"/>
      <c r="V29" s="139">
        <v>46188</v>
      </c>
      <c r="W29" s="135">
        <v>0.16666666666666666</v>
      </c>
      <c r="X29" s="136" t="s">
        <v>38</v>
      </c>
      <c r="Y29" s="137" t="s">
        <v>71</v>
      </c>
      <c r="Z29" s="136" t="s">
        <v>175</v>
      </c>
      <c r="AA29" s="138">
        <v>2</v>
      </c>
      <c r="AB29" s="136"/>
      <c r="AC29" s="136"/>
      <c r="AD29" s="19"/>
      <c r="AE29" s="105">
        <v>83</v>
      </c>
      <c r="AF29" s="140">
        <v>46206</v>
      </c>
      <c r="AG29" s="135">
        <v>4.1666666666666664E-2</v>
      </c>
      <c r="AH29" s="141" t="s">
        <v>359</v>
      </c>
      <c r="AI29" s="142" t="s">
        <v>360</v>
      </c>
      <c r="AJ29" s="143"/>
    </row>
    <row r="30" spans="2:36" ht="13.5" customHeight="1">
      <c r="B30" s="134">
        <v>46192</v>
      </c>
      <c r="C30" s="135">
        <v>0.875</v>
      </c>
      <c r="D30" s="136" t="s">
        <v>172</v>
      </c>
      <c r="E30" s="137" t="s">
        <v>71</v>
      </c>
      <c r="F30" s="136" t="s">
        <v>176</v>
      </c>
      <c r="G30" s="138">
        <v>2</v>
      </c>
      <c r="H30" s="136"/>
      <c r="I30" s="136"/>
      <c r="J30" s="6"/>
      <c r="K30" s="6"/>
      <c r="L30" s="139">
        <v>46193</v>
      </c>
      <c r="M30" s="135">
        <v>0.91666666666666663</v>
      </c>
      <c r="N30" s="136" t="s">
        <v>16</v>
      </c>
      <c r="O30" s="137" t="s">
        <v>74</v>
      </c>
      <c r="P30" s="136" t="s">
        <v>228</v>
      </c>
      <c r="Q30" s="138">
        <v>2</v>
      </c>
      <c r="R30" s="136"/>
      <c r="S30" s="136"/>
      <c r="T30" s="23"/>
      <c r="U30" s="79"/>
      <c r="V30" s="139">
        <v>46193</v>
      </c>
      <c r="W30" s="135">
        <v>0.79166666666666663</v>
      </c>
      <c r="X30" s="136" t="s">
        <v>190</v>
      </c>
      <c r="Y30" s="137" t="s">
        <v>72</v>
      </c>
      <c r="Z30" s="136" t="s">
        <v>38</v>
      </c>
      <c r="AA30" s="138">
        <v>1</v>
      </c>
      <c r="AB30" s="136"/>
      <c r="AC30" s="136"/>
      <c r="AD30" s="19"/>
      <c r="AE30" s="105">
        <v>84</v>
      </c>
      <c r="AF30" s="140">
        <v>46205</v>
      </c>
      <c r="AG30" s="144">
        <v>0.875</v>
      </c>
      <c r="AH30" s="141" t="s">
        <v>361</v>
      </c>
      <c r="AI30" s="142" t="s">
        <v>362</v>
      </c>
      <c r="AJ30" s="143"/>
    </row>
    <row r="31" spans="2:36" ht="13.5" customHeight="1">
      <c r="B31" s="134">
        <v>46193</v>
      </c>
      <c r="C31" s="135">
        <v>0.20833333333333334</v>
      </c>
      <c r="D31" s="136" t="s">
        <v>134</v>
      </c>
      <c r="E31" s="137" t="s">
        <v>76</v>
      </c>
      <c r="F31" s="136" t="s">
        <v>224</v>
      </c>
      <c r="G31" s="138" t="s">
        <v>73</v>
      </c>
      <c r="H31" s="136"/>
      <c r="I31" s="136"/>
      <c r="J31" s="6"/>
      <c r="K31" s="6"/>
      <c r="L31" s="139">
        <v>46194</v>
      </c>
      <c r="M31" s="135">
        <v>8.3333333333333329E-2</v>
      </c>
      <c r="N31" s="136" t="s">
        <v>169</v>
      </c>
      <c r="O31" s="137" t="s">
        <v>71</v>
      </c>
      <c r="P31" s="136" t="s">
        <v>227</v>
      </c>
      <c r="Q31" s="138">
        <v>2</v>
      </c>
      <c r="R31" s="136"/>
      <c r="S31" s="136"/>
      <c r="T31" s="23"/>
      <c r="U31" s="79"/>
      <c r="V31" s="139">
        <v>46194</v>
      </c>
      <c r="W31" s="135">
        <v>0.25</v>
      </c>
      <c r="X31" s="136" t="s">
        <v>175</v>
      </c>
      <c r="Y31" s="137" t="s">
        <v>70</v>
      </c>
      <c r="Z31" s="136" t="s">
        <v>180</v>
      </c>
      <c r="AA31" s="138">
        <v>1</v>
      </c>
      <c r="AB31" s="136"/>
      <c r="AC31" s="136"/>
      <c r="AD31" s="19"/>
      <c r="AE31" s="105">
        <v>85</v>
      </c>
      <c r="AF31" s="140">
        <v>46206</v>
      </c>
      <c r="AG31" s="135">
        <v>0.20833333333333334</v>
      </c>
      <c r="AH31" s="141" t="s">
        <v>363</v>
      </c>
      <c r="AI31" s="142" t="s">
        <v>364</v>
      </c>
      <c r="AJ31" s="143"/>
    </row>
    <row r="32" spans="2:36" ht="13.5" customHeight="1">
      <c r="B32" s="134">
        <v>46199</v>
      </c>
      <c r="C32" s="135">
        <v>0.16666666666666666</v>
      </c>
      <c r="D32" s="136" t="s">
        <v>134</v>
      </c>
      <c r="E32" s="137" t="s">
        <v>72</v>
      </c>
      <c r="F32" s="136" t="s">
        <v>172</v>
      </c>
      <c r="G32" s="138">
        <v>2</v>
      </c>
      <c r="H32" s="136"/>
      <c r="I32" s="136"/>
      <c r="J32" s="6"/>
      <c r="K32" s="6"/>
      <c r="L32" s="139">
        <v>46198</v>
      </c>
      <c r="M32" s="135">
        <v>0.91666666666666663</v>
      </c>
      <c r="N32" s="136" t="s">
        <v>227</v>
      </c>
      <c r="O32" s="137" t="s">
        <v>70</v>
      </c>
      <c r="P32" s="136" t="s">
        <v>228</v>
      </c>
      <c r="Q32" s="138" t="s">
        <v>73</v>
      </c>
      <c r="R32" s="136"/>
      <c r="S32" s="136"/>
      <c r="T32" s="23"/>
      <c r="U32" s="79"/>
      <c r="V32" s="139">
        <v>46199</v>
      </c>
      <c r="W32" s="135">
        <v>4.1666666666666664E-2</v>
      </c>
      <c r="X32" s="136" t="s">
        <v>180</v>
      </c>
      <c r="Y32" s="137" t="s">
        <v>76</v>
      </c>
      <c r="Z32" s="136" t="s">
        <v>38</v>
      </c>
      <c r="AA32" s="138" t="s">
        <v>73</v>
      </c>
      <c r="AB32" s="136"/>
      <c r="AC32" s="136"/>
      <c r="AD32" s="19"/>
      <c r="AE32" s="105">
        <v>86</v>
      </c>
      <c r="AF32" s="140">
        <v>46207</v>
      </c>
      <c r="AG32" s="144">
        <v>0</v>
      </c>
      <c r="AH32" s="141" t="s">
        <v>365</v>
      </c>
      <c r="AI32" s="142" t="s">
        <v>366</v>
      </c>
      <c r="AJ32" s="143"/>
    </row>
    <row r="33" spans="2:36" ht="13.5" customHeight="1">
      <c r="B33" s="134">
        <v>46199</v>
      </c>
      <c r="C33" s="135">
        <v>0.16666666666666666</v>
      </c>
      <c r="D33" s="136" t="s">
        <v>224</v>
      </c>
      <c r="E33" s="137" t="s">
        <v>79</v>
      </c>
      <c r="F33" s="136" t="s">
        <v>176</v>
      </c>
      <c r="G33" s="137">
        <v>2</v>
      </c>
      <c r="H33" s="136"/>
      <c r="I33" s="136"/>
      <c r="J33" s="6"/>
      <c r="K33" s="6"/>
      <c r="L33" s="139">
        <v>46198</v>
      </c>
      <c r="M33" s="135">
        <v>0.91666666666666663</v>
      </c>
      <c r="N33" s="136" t="s">
        <v>169</v>
      </c>
      <c r="O33" s="137" t="s">
        <v>79</v>
      </c>
      <c r="P33" s="136" t="s">
        <v>16</v>
      </c>
      <c r="Q33" s="138">
        <v>2</v>
      </c>
      <c r="R33" s="136"/>
      <c r="S33" s="136"/>
      <c r="T33" s="23"/>
      <c r="U33" s="79"/>
      <c r="V33" s="139">
        <v>46199</v>
      </c>
      <c r="W33" s="135">
        <v>4.1666666666666664E-2</v>
      </c>
      <c r="X33" s="136" t="s">
        <v>175</v>
      </c>
      <c r="Y33" s="137" t="s">
        <v>76</v>
      </c>
      <c r="Z33" s="136" t="s">
        <v>190</v>
      </c>
      <c r="AA33" s="138" t="s">
        <v>73</v>
      </c>
      <c r="AB33" s="136"/>
      <c r="AC33" s="136"/>
      <c r="AD33" s="19"/>
      <c r="AE33" s="105">
        <v>87</v>
      </c>
      <c r="AF33" s="140">
        <v>46207</v>
      </c>
      <c r="AG33" s="135">
        <v>0.14583333333333334</v>
      </c>
      <c r="AH33" s="142" t="s">
        <v>367</v>
      </c>
      <c r="AI33" s="142" t="s">
        <v>368</v>
      </c>
      <c r="AJ33" s="143"/>
    </row>
    <row r="34" spans="2:36" ht="13.5" customHeight="1">
      <c r="B34" s="5"/>
      <c r="T34" s="23"/>
      <c r="U34" s="79"/>
      <c r="AD34" s="19"/>
      <c r="AE34" s="105">
        <v>88</v>
      </c>
      <c r="AF34" s="140">
        <v>46206</v>
      </c>
      <c r="AG34" s="144">
        <v>0.83333333333333337</v>
      </c>
      <c r="AH34" s="141" t="s">
        <v>369</v>
      </c>
      <c r="AI34" s="141" t="s">
        <v>348</v>
      </c>
      <c r="AJ34" s="143"/>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34">
        <v>46188</v>
      </c>
      <c r="C37" s="135">
        <v>0.875</v>
      </c>
      <c r="D37" s="136" t="s">
        <v>39</v>
      </c>
      <c r="E37" s="137" t="s">
        <v>71</v>
      </c>
      <c r="F37" s="136" t="s">
        <v>230</v>
      </c>
      <c r="G37" s="138" t="s">
        <v>73</v>
      </c>
      <c r="H37" s="136"/>
      <c r="I37" s="136"/>
      <c r="J37" s="6"/>
      <c r="K37" s="6"/>
      <c r="L37" s="139">
        <v>46188</v>
      </c>
      <c r="M37" s="135">
        <v>0.75</v>
      </c>
      <c r="N37" s="136" t="s">
        <v>18</v>
      </c>
      <c r="O37" s="137" t="s">
        <v>85</v>
      </c>
      <c r="P37" s="136" t="s">
        <v>229</v>
      </c>
      <c r="Q37" s="138" t="s">
        <v>73</v>
      </c>
      <c r="R37" s="136"/>
      <c r="S37" s="136"/>
      <c r="T37" s="23"/>
      <c r="U37" s="79"/>
      <c r="V37" s="139">
        <v>46189</v>
      </c>
      <c r="W37" s="135">
        <v>0.875</v>
      </c>
      <c r="X37" s="136" t="s">
        <v>14</v>
      </c>
      <c r="Y37" s="137" t="s">
        <v>78</v>
      </c>
      <c r="Z37" s="136" t="s">
        <v>170</v>
      </c>
      <c r="AA37" s="138">
        <v>2</v>
      </c>
      <c r="AB37" s="136"/>
      <c r="AC37" s="136"/>
      <c r="AD37" s="19"/>
      <c r="AE37" s="106"/>
      <c r="AF37" s="22" t="s">
        <v>290</v>
      </c>
      <c r="AG37" s="19"/>
      <c r="AH37" s="19"/>
      <c r="AI37" s="19"/>
      <c r="AJ37" s="20" t="s">
        <v>1</v>
      </c>
    </row>
    <row r="38" spans="2:36" ht="13.5" customHeight="1">
      <c r="B38" s="134">
        <v>46189</v>
      </c>
      <c r="C38" s="135">
        <v>0.125</v>
      </c>
      <c r="D38" s="136" t="s">
        <v>171</v>
      </c>
      <c r="E38" s="137" t="s">
        <v>83</v>
      </c>
      <c r="F38" s="136" t="s">
        <v>231</v>
      </c>
      <c r="G38" s="138">
        <v>2</v>
      </c>
      <c r="H38" s="136"/>
      <c r="I38" s="136"/>
      <c r="J38" s="6"/>
      <c r="K38" s="6"/>
      <c r="L38" s="139">
        <v>46189</v>
      </c>
      <c r="M38" s="135">
        <v>0</v>
      </c>
      <c r="N38" s="136" t="s">
        <v>174</v>
      </c>
      <c r="O38" s="137" t="s">
        <v>76</v>
      </c>
      <c r="P38" s="136" t="s">
        <v>185</v>
      </c>
      <c r="Q38" s="138" t="s">
        <v>73</v>
      </c>
      <c r="R38" s="136"/>
      <c r="S38" s="136"/>
      <c r="T38" s="23"/>
      <c r="U38" s="79"/>
      <c r="V38" s="139">
        <v>46190</v>
      </c>
      <c r="W38" s="135">
        <v>0</v>
      </c>
      <c r="X38" s="136" t="s">
        <v>232</v>
      </c>
      <c r="Y38" s="137" t="s">
        <v>76</v>
      </c>
      <c r="Z38" s="136" t="s">
        <v>233</v>
      </c>
      <c r="AA38" s="137" t="s">
        <v>73</v>
      </c>
      <c r="AB38" s="136"/>
      <c r="AC38" s="136"/>
      <c r="AD38" s="19"/>
      <c r="AE38" s="105">
        <v>89</v>
      </c>
      <c r="AF38" s="140">
        <v>46207</v>
      </c>
      <c r="AG38" s="135">
        <v>0.95833333333333337</v>
      </c>
      <c r="AH38" s="145" t="s">
        <v>341</v>
      </c>
      <c r="AI38" s="146" t="s">
        <v>347</v>
      </c>
      <c r="AJ38" s="143"/>
    </row>
    <row r="39" spans="2:36" ht="13.5" customHeight="1">
      <c r="B39" s="134">
        <v>46194</v>
      </c>
      <c r="C39" s="135">
        <v>0.875</v>
      </c>
      <c r="D39" s="136" t="s">
        <v>39</v>
      </c>
      <c r="E39" s="137" t="s">
        <v>74</v>
      </c>
      <c r="F39" s="136" t="s">
        <v>171</v>
      </c>
      <c r="G39" s="138">
        <v>2</v>
      </c>
      <c r="H39" s="136"/>
      <c r="I39" s="136"/>
      <c r="J39" s="6"/>
      <c r="K39" s="6"/>
      <c r="L39" s="139">
        <v>46194</v>
      </c>
      <c r="M39" s="135">
        <v>0.75</v>
      </c>
      <c r="N39" s="136" t="s">
        <v>18</v>
      </c>
      <c r="O39" s="137" t="s">
        <v>71</v>
      </c>
      <c r="P39" s="136" t="s">
        <v>174</v>
      </c>
      <c r="Q39" s="138" t="s">
        <v>73</v>
      </c>
      <c r="R39" s="136"/>
      <c r="S39" s="136"/>
      <c r="T39" s="23"/>
      <c r="U39" s="7"/>
      <c r="V39" s="139">
        <v>46195</v>
      </c>
      <c r="W39" s="135">
        <v>0.95833333333333337</v>
      </c>
      <c r="X39" s="136" t="s">
        <v>14</v>
      </c>
      <c r="Y39" s="137" t="s">
        <v>71</v>
      </c>
      <c r="Z39" s="136" t="s">
        <v>232</v>
      </c>
      <c r="AA39" s="137" t="s">
        <v>73</v>
      </c>
      <c r="AB39" s="136"/>
      <c r="AC39" s="136"/>
      <c r="AD39" s="19"/>
      <c r="AE39" s="105">
        <v>90</v>
      </c>
      <c r="AF39" s="140">
        <v>46207</v>
      </c>
      <c r="AG39" s="144">
        <v>0.79166666666666663</v>
      </c>
      <c r="AH39" s="145" t="s">
        <v>370</v>
      </c>
      <c r="AI39" s="146" t="s">
        <v>344</v>
      </c>
      <c r="AJ39" s="143"/>
    </row>
    <row r="40" spans="2:36" ht="13.5" customHeight="1">
      <c r="B40" s="134">
        <v>46195</v>
      </c>
      <c r="C40" s="135">
        <v>0.125</v>
      </c>
      <c r="D40" s="136" t="s">
        <v>231</v>
      </c>
      <c r="E40" s="137" t="s">
        <v>71</v>
      </c>
      <c r="F40" s="136" t="s">
        <v>230</v>
      </c>
      <c r="G40" s="137" t="s">
        <v>73</v>
      </c>
      <c r="H40" s="136"/>
      <c r="I40" s="136"/>
      <c r="J40" s="6"/>
      <c r="K40" s="6"/>
      <c r="L40" s="139">
        <v>46195</v>
      </c>
      <c r="M40" s="135">
        <v>0</v>
      </c>
      <c r="N40" s="136" t="s">
        <v>185</v>
      </c>
      <c r="O40" s="137" t="s">
        <v>78</v>
      </c>
      <c r="P40" s="136" t="s">
        <v>229</v>
      </c>
      <c r="Q40" s="138" t="s">
        <v>73</v>
      </c>
      <c r="R40" s="136"/>
      <c r="S40" s="136"/>
      <c r="U40" s="80"/>
      <c r="V40" s="139">
        <v>46196</v>
      </c>
      <c r="W40" s="135">
        <v>8.3333333333333329E-2</v>
      </c>
      <c r="X40" s="136" t="s">
        <v>233</v>
      </c>
      <c r="Y40" s="137" t="s">
        <v>69</v>
      </c>
      <c r="Z40" s="136" t="s">
        <v>170</v>
      </c>
      <c r="AA40" s="137">
        <v>1</v>
      </c>
      <c r="AB40" s="136"/>
      <c r="AC40" s="136"/>
      <c r="AD40" s="19"/>
      <c r="AE40" s="105">
        <v>91</v>
      </c>
      <c r="AF40" s="140">
        <v>46208</v>
      </c>
      <c r="AG40" s="135">
        <v>0.91666666666666663</v>
      </c>
      <c r="AH40" s="145" t="s">
        <v>345</v>
      </c>
      <c r="AI40" s="146" t="s">
        <v>350</v>
      </c>
      <c r="AJ40" s="143"/>
    </row>
    <row r="41" spans="2:36" ht="13.5" customHeight="1">
      <c r="B41" s="134">
        <v>46200</v>
      </c>
      <c r="C41" s="135">
        <v>0.20833333333333334</v>
      </c>
      <c r="D41" s="136" t="s">
        <v>230</v>
      </c>
      <c r="E41" s="137" t="s">
        <v>69</v>
      </c>
      <c r="F41" s="136" t="s">
        <v>171</v>
      </c>
      <c r="G41" s="138" t="s">
        <v>73</v>
      </c>
      <c r="H41" s="136"/>
      <c r="I41" s="136"/>
      <c r="J41" s="6"/>
      <c r="K41" s="6"/>
      <c r="L41" s="139">
        <v>46200</v>
      </c>
      <c r="M41" s="135">
        <v>8.3333333333333329E-2</v>
      </c>
      <c r="N41" s="136" t="s">
        <v>229</v>
      </c>
      <c r="O41" s="137" t="s">
        <v>72</v>
      </c>
      <c r="P41" s="136" t="s">
        <v>174</v>
      </c>
      <c r="Q41" s="138">
        <v>2</v>
      </c>
      <c r="R41" s="136"/>
      <c r="S41" s="136"/>
      <c r="T41" s="24"/>
      <c r="U41" s="80"/>
      <c r="V41" s="139">
        <v>46199</v>
      </c>
      <c r="W41" s="135">
        <v>0.875</v>
      </c>
      <c r="X41" s="136" t="s">
        <v>233</v>
      </c>
      <c r="Y41" s="137" t="s">
        <v>76</v>
      </c>
      <c r="Z41" s="136" t="s">
        <v>14</v>
      </c>
      <c r="AA41" s="138" t="s">
        <v>73</v>
      </c>
      <c r="AB41" s="136"/>
      <c r="AC41" s="136"/>
      <c r="AD41" s="19"/>
      <c r="AE41" s="105">
        <v>92</v>
      </c>
      <c r="AF41" s="140">
        <v>46209</v>
      </c>
      <c r="AG41" s="144">
        <v>8.3333333333333329E-2</v>
      </c>
      <c r="AH41" s="145" t="s">
        <v>371</v>
      </c>
      <c r="AI41" s="146" t="s">
        <v>353</v>
      </c>
      <c r="AJ41" s="143"/>
    </row>
    <row r="42" spans="2:36" ht="13.5" customHeight="1">
      <c r="B42" s="134">
        <v>46200</v>
      </c>
      <c r="C42" s="135">
        <v>0.20833333333333334</v>
      </c>
      <c r="D42" s="136" t="s">
        <v>231</v>
      </c>
      <c r="E42" s="137" t="s">
        <v>76</v>
      </c>
      <c r="F42" s="136" t="s">
        <v>39</v>
      </c>
      <c r="G42" s="138" t="s">
        <v>73</v>
      </c>
      <c r="H42" s="136"/>
      <c r="I42" s="136"/>
      <c r="J42" s="6"/>
      <c r="K42" s="6"/>
      <c r="L42" s="139">
        <v>46200</v>
      </c>
      <c r="M42" s="135">
        <v>8.3333333333333329E-2</v>
      </c>
      <c r="N42" s="136" t="s">
        <v>185</v>
      </c>
      <c r="O42" s="137" t="s">
        <v>79</v>
      </c>
      <c r="P42" s="136" t="s">
        <v>18</v>
      </c>
      <c r="Q42" s="138">
        <v>2</v>
      </c>
      <c r="R42" s="136"/>
      <c r="S42" s="136"/>
      <c r="T42" s="24"/>
      <c r="U42" s="80"/>
      <c r="V42" s="139">
        <v>46199</v>
      </c>
      <c r="W42" s="135">
        <v>0.875</v>
      </c>
      <c r="X42" s="136" t="s">
        <v>170</v>
      </c>
      <c r="Y42" s="137" t="s">
        <v>74</v>
      </c>
      <c r="Z42" s="136" t="s">
        <v>232</v>
      </c>
      <c r="AA42" s="137" t="s">
        <v>73</v>
      </c>
      <c r="AB42" s="136"/>
      <c r="AC42" s="136"/>
      <c r="AD42" s="19"/>
      <c r="AE42" s="105">
        <v>93</v>
      </c>
      <c r="AF42" s="140">
        <v>46209</v>
      </c>
      <c r="AG42" s="135">
        <v>0.875</v>
      </c>
      <c r="AH42" s="145" t="s">
        <v>359</v>
      </c>
      <c r="AI42" s="146" t="s">
        <v>361</v>
      </c>
      <c r="AJ42" s="143"/>
    </row>
    <row r="43" spans="2:36" ht="13.5" customHeight="1">
      <c r="B43" s="5"/>
      <c r="T43" s="23"/>
      <c r="U43" s="79"/>
      <c r="AD43" s="19"/>
      <c r="AE43" s="105">
        <v>94</v>
      </c>
      <c r="AF43" s="140">
        <v>46210</v>
      </c>
      <c r="AG43" s="144">
        <v>8.3333333333333329E-2</v>
      </c>
      <c r="AH43" s="145" t="s">
        <v>355</v>
      </c>
      <c r="AI43" s="146" t="s">
        <v>357</v>
      </c>
      <c r="AJ43" s="143"/>
    </row>
    <row r="44" spans="2:36" ht="13.5" customHeight="1">
      <c r="B44" s="5"/>
      <c r="T44" s="23"/>
      <c r="AD44" s="19"/>
      <c r="AE44" s="105">
        <v>95</v>
      </c>
      <c r="AF44" s="140">
        <v>46210</v>
      </c>
      <c r="AG44" s="135">
        <v>0.75</v>
      </c>
      <c r="AH44" s="145" t="s">
        <v>365</v>
      </c>
      <c r="AI44" s="146" t="s">
        <v>348</v>
      </c>
      <c r="AJ44" s="143"/>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140">
        <v>46210</v>
      </c>
      <c r="AG45" s="144">
        <v>0.91666666666666663</v>
      </c>
      <c r="AH45" s="145" t="s">
        <v>363</v>
      </c>
      <c r="AI45" s="146" t="s">
        <v>367</v>
      </c>
      <c r="AJ45" s="143"/>
    </row>
    <row r="46" spans="2:36" ht="13.5" customHeight="1">
      <c r="B46" s="134">
        <v>46190</v>
      </c>
      <c r="C46" s="135">
        <v>0.125</v>
      </c>
      <c r="D46" s="136" t="s">
        <v>173</v>
      </c>
      <c r="E46" s="137" t="s">
        <v>71</v>
      </c>
      <c r="F46" s="136" t="s">
        <v>234</v>
      </c>
      <c r="G46" s="138" t="s">
        <v>73</v>
      </c>
      <c r="H46" s="136"/>
      <c r="I46" s="136"/>
      <c r="J46" s="6"/>
      <c r="K46" s="6"/>
      <c r="L46" s="139">
        <v>46190</v>
      </c>
      <c r="M46" s="135">
        <v>0.79166666666666663</v>
      </c>
      <c r="N46" s="136" t="s">
        <v>17</v>
      </c>
      <c r="O46" s="137" t="s">
        <v>68</v>
      </c>
      <c r="P46" s="136" t="s">
        <v>236</v>
      </c>
      <c r="Q46" s="138" t="s">
        <v>73</v>
      </c>
      <c r="R46" s="136"/>
      <c r="S46" s="136"/>
      <c r="T46" s="23"/>
      <c r="U46" s="79"/>
      <c r="V46" s="139">
        <v>46190</v>
      </c>
      <c r="W46" s="135">
        <v>0.91666666666666663</v>
      </c>
      <c r="X46" s="136" t="s">
        <v>15</v>
      </c>
      <c r="Y46" s="137" t="s">
        <v>78</v>
      </c>
      <c r="Z46" s="136" t="s">
        <v>32</v>
      </c>
      <c r="AA46" s="138">
        <v>2</v>
      </c>
      <c r="AB46" s="136"/>
      <c r="AC46" s="136"/>
      <c r="AD46" s="19"/>
      <c r="AE46" s="78"/>
      <c r="AF46" s="21"/>
      <c r="AG46" s="19"/>
      <c r="AH46" s="19"/>
      <c r="AI46" s="19"/>
      <c r="AJ46" s="20"/>
    </row>
    <row r="47" spans="2:36" ht="13.5" customHeight="1">
      <c r="B47" s="134">
        <v>46190</v>
      </c>
      <c r="C47" s="135">
        <v>0.25</v>
      </c>
      <c r="D47" s="136" t="s">
        <v>138</v>
      </c>
      <c r="E47" s="137" t="s">
        <v>86</v>
      </c>
      <c r="F47" s="136" t="s">
        <v>235</v>
      </c>
      <c r="G47" s="138" t="s">
        <v>73</v>
      </c>
      <c r="H47" s="136"/>
      <c r="I47" s="136"/>
      <c r="J47" s="6"/>
      <c r="K47" s="6"/>
      <c r="L47" s="139">
        <v>46191</v>
      </c>
      <c r="M47" s="135">
        <v>0.16666666666666666</v>
      </c>
      <c r="N47" s="136" t="s">
        <v>238</v>
      </c>
      <c r="O47" s="137" t="s">
        <v>76</v>
      </c>
      <c r="P47" s="136" t="s">
        <v>239</v>
      </c>
      <c r="Q47" s="138" t="s">
        <v>73</v>
      </c>
      <c r="R47" s="136"/>
      <c r="S47" s="136"/>
      <c r="T47" s="23"/>
      <c r="U47" s="79"/>
      <c r="V47" s="139">
        <v>46191</v>
      </c>
      <c r="W47" s="135">
        <v>4.1666666666666664E-2</v>
      </c>
      <c r="X47" s="136" t="s">
        <v>187</v>
      </c>
      <c r="Y47" s="137" t="s">
        <v>80</v>
      </c>
      <c r="Z47" s="136" t="s">
        <v>237</v>
      </c>
      <c r="AA47" s="137">
        <v>2</v>
      </c>
      <c r="AB47" s="136"/>
      <c r="AC47" s="136"/>
      <c r="AD47" s="19"/>
      <c r="AE47" s="106"/>
      <c r="AF47" s="21" t="s">
        <v>11</v>
      </c>
      <c r="AG47" s="19"/>
      <c r="AH47" s="19"/>
      <c r="AI47" s="19"/>
      <c r="AJ47" s="20"/>
    </row>
    <row r="48" spans="2:36" ht="13.5" customHeight="1">
      <c r="B48" s="134">
        <v>46195</v>
      </c>
      <c r="C48" s="135">
        <v>0.79166666666666663</v>
      </c>
      <c r="D48" s="136" t="s">
        <v>173</v>
      </c>
      <c r="E48" s="137" t="s">
        <v>71</v>
      </c>
      <c r="F48" s="136" t="s">
        <v>138</v>
      </c>
      <c r="G48" s="138">
        <v>2</v>
      </c>
      <c r="H48" s="136"/>
      <c r="I48" s="136"/>
      <c r="J48" s="6"/>
      <c r="K48" s="6"/>
      <c r="L48" s="139">
        <v>46196</v>
      </c>
      <c r="M48" s="135">
        <v>0.79166666666666663</v>
      </c>
      <c r="N48" s="136" t="s">
        <v>17</v>
      </c>
      <c r="O48" s="137" t="s">
        <v>78</v>
      </c>
      <c r="P48" s="136" t="s">
        <v>238</v>
      </c>
      <c r="Q48" s="138">
        <v>2</v>
      </c>
      <c r="R48" s="136"/>
      <c r="S48" s="136"/>
      <c r="T48" s="23"/>
      <c r="U48" s="7"/>
      <c r="V48" s="139">
        <v>46196</v>
      </c>
      <c r="W48" s="135">
        <v>0.91666666666666663</v>
      </c>
      <c r="X48" s="136" t="s">
        <v>15</v>
      </c>
      <c r="Y48" s="137" t="s">
        <v>74</v>
      </c>
      <c r="Z48" s="136" t="s">
        <v>187</v>
      </c>
      <c r="AA48" s="137">
        <v>2</v>
      </c>
      <c r="AB48" s="136"/>
      <c r="AC48" s="136"/>
      <c r="AD48" s="19"/>
      <c r="AE48" s="106"/>
      <c r="AF48" s="22" t="s">
        <v>21</v>
      </c>
      <c r="AG48" s="19"/>
      <c r="AH48" s="19"/>
      <c r="AI48" s="19"/>
      <c r="AJ48" s="20" t="s">
        <v>1</v>
      </c>
    </row>
    <row r="49" spans="2:39" ht="13.5" customHeight="1">
      <c r="B49" s="134">
        <v>46196</v>
      </c>
      <c r="C49" s="135">
        <v>0.20833333333333334</v>
      </c>
      <c r="D49" s="136" t="s">
        <v>235</v>
      </c>
      <c r="E49" s="137" t="s">
        <v>76</v>
      </c>
      <c r="F49" s="136" t="s">
        <v>234</v>
      </c>
      <c r="G49" s="137" t="s">
        <v>73</v>
      </c>
      <c r="H49" s="136"/>
      <c r="I49" s="136"/>
      <c r="J49" s="6"/>
      <c r="K49" s="6"/>
      <c r="L49" s="139">
        <v>46197</v>
      </c>
      <c r="M49" s="135">
        <v>0.16666666666666666</v>
      </c>
      <c r="N49" s="136" t="s">
        <v>239</v>
      </c>
      <c r="O49" s="137" t="s">
        <v>74</v>
      </c>
      <c r="P49" s="136" t="s">
        <v>236</v>
      </c>
      <c r="Q49" s="138" t="s">
        <v>73</v>
      </c>
      <c r="R49" s="136"/>
      <c r="S49" s="136"/>
      <c r="U49" s="80"/>
      <c r="V49" s="139">
        <v>46197</v>
      </c>
      <c r="W49" s="135">
        <v>4.1666666666666664E-2</v>
      </c>
      <c r="X49" s="136" t="s">
        <v>237</v>
      </c>
      <c r="Y49" s="137" t="s">
        <v>76</v>
      </c>
      <c r="Z49" s="136" t="s">
        <v>32</v>
      </c>
      <c r="AA49" s="137" t="s">
        <v>73</v>
      </c>
      <c r="AB49" s="136"/>
      <c r="AC49" s="136"/>
      <c r="AD49" s="19"/>
      <c r="AE49" s="105">
        <v>97</v>
      </c>
      <c r="AF49" s="140">
        <v>46212</v>
      </c>
      <c r="AG49" s="135">
        <v>0.91666666666666663</v>
      </c>
      <c r="AH49" s="145" t="s">
        <v>347</v>
      </c>
      <c r="AI49" s="146" t="s">
        <v>344</v>
      </c>
      <c r="AJ49" s="143"/>
    </row>
    <row r="50" spans="2:39" ht="13.5" customHeight="1">
      <c r="B50" s="134">
        <v>46201</v>
      </c>
      <c r="C50" s="135">
        <v>0.16666666666666666</v>
      </c>
      <c r="D50" s="136" t="s">
        <v>234</v>
      </c>
      <c r="E50" s="137" t="s">
        <v>72</v>
      </c>
      <c r="F50" s="136" t="s">
        <v>138</v>
      </c>
      <c r="G50" s="138">
        <v>2</v>
      </c>
      <c r="H50" s="136"/>
      <c r="I50" s="136"/>
      <c r="J50" s="6"/>
      <c r="K50" s="6"/>
      <c r="L50" s="139">
        <v>46201</v>
      </c>
      <c r="M50" s="135">
        <v>6.25E-2</v>
      </c>
      <c r="N50" s="136" t="s">
        <v>239</v>
      </c>
      <c r="O50" s="137" t="s">
        <v>79</v>
      </c>
      <c r="P50" s="136" t="s">
        <v>17</v>
      </c>
      <c r="Q50" s="138" t="s">
        <v>73</v>
      </c>
      <c r="R50" s="136"/>
      <c r="S50" s="136"/>
      <c r="T50" s="24"/>
      <c r="V50" s="139">
        <v>46200</v>
      </c>
      <c r="W50" s="135">
        <v>0.95833333333333337</v>
      </c>
      <c r="X50" s="136" t="s">
        <v>237</v>
      </c>
      <c r="Y50" s="137" t="s">
        <v>76</v>
      </c>
      <c r="Z50" s="136" t="s">
        <v>15</v>
      </c>
      <c r="AA50" s="138" t="s">
        <v>73</v>
      </c>
      <c r="AB50" s="136"/>
      <c r="AC50" s="136"/>
      <c r="AD50" s="19"/>
      <c r="AE50" s="105">
        <v>98</v>
      </c>
      <c r="AF50" s="140">
        <v>46213</v>
      </c>
      <c r="AG50" s="135">
        <v>0.875</v>
      </c>
      <c r="AH50" s="145" t="s">
        <v>361</v>
      </c>
      <c r="AI50" s="146" t="s">
        <v>357</v>
      </c>
      <c r="AJ50" s="143"/>
    </row>
    <row r="51" spans="2:39" ht="13.5" customHeight="1">
      <c r="B51" s="134">
        <v>46201</v>
      </c>
      <c r="C51" s="135">
        <v>0.16666666666666666</v>
      </c>
      <c r="D51" s="136" t="s">
        <v>235</v>
      </c>
      <c r="E51" s="137" t="s">
        <v>76</v>
      </c>
      <c r="F51" s="136" t="s">
        <v>173</v>
      </c>
      <c r="G51" s="138" t="s">
        <v>73</v>
      </c>
      <c r="H51" s="136"/>
      <c r="I51" s="136"/>
      <c r="J51" s="6"/>
      <c r="K51" s="6"/>
      <c r="L51" s="139">
        <v>46201</v>
      </c>
      <c r="M51" s="135">
        <v>6.25E-2</v>
      </c>
      <c r="N51" s="136" t="s">
        <v>236</v>
      </c>
      <c r="O51" s="137" t="s">
        <v>80</v>
      </c>
      <c r="P51" s="136" t="s">
        <v>238</v>
      </c>
      <c r="Q51" s="138">
        <v>2</v>
      </c>
      <c r="R51" s="136"/>
      <c r="S51" s="136"/>
      <c r="T51" s="24"/>
      <c r="V51" s="139">
        <v>46200</v>
      </c>
      <c r="W51" s="135">
        <v>0.95833333333333337</v>
      </c>
      <c r="X51" s="136" t="s">
        <v>32</v>
      </c>
      <c r="Y51" s="137" t="s">
        <v>68</v>
      </c>
      <c r="Z51" s="136" t="s">
        <v>187</v>
      </c>
      <c r="AA51" s="137">
        <v>2</v>
      </c>
      <c r="AB51" s="136"/>
      <c r="AC51" s="136"/>
      <c r="AD51" s="19"/>
      <c r="AE51" s="105">
        <v>99</v>
      </c>
      <c r="AF51" s="140">
        <v>46214</v>
      </c>
      <c r="AG51" s="135">
        <v>0.95833333333333337</v>
      </c>
      <c r="AH51" s="145" t="s">
        <v>345</v>
      </c>
      <c r="AI51" s="146" t="s">
        <v>353</v>
      </c>
      <c r="AJ51" s="143"/>
    </row>
    <row r="52" spans="2:39" ht="13.5" customHeight="1">
      <c r="B52" s="5"/>
      <c r="T52" s="23"/>
      <c r="V52" s="21"/>
      <c r="W52" s="19"/>
      <c r="X52" s="19"/>
      <c r="Z52" s="21"/>
      <c r="AA52" s="19"/>
      <c r="AB52" s="19"/>
      <c r="AC52" s="19"/>
      <c r="AD52" s="19"/>
      <c r="AE52" s="105">
        <v>100</v>
      </c>
      <c r="AF52" s="140">
        <v>46215</v>
      </c>
      <c r="AG52" s="135">
        <v>0.125</v>
      </c>
      <c r="AH52" s="145" t="s">
        <v>365</v>
      </c>
      <c r="AI52" s="146" t="s">
        <v>367</v>
      </c>
      <c r="AJ52" s="143"/>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140">
        <v>46217</v>
      </c>
      <c r="AG56" s="135">
        <v>0.875</v>
      </c>
      <c r="AH56" s="145" t="s">
        <v>347</v>
      </c>
      <c r="AI56" s="146" t="s">
        <v>357</v>
      </c>
      <c r="AJ56" s="143"/>
    </row>
    <row r="57" spans="2:39" ht="13.5" customHeight="1" thickBot="1">
      <c r="B57" s="57"/>
      <c r="C57" s="25"/>
      <c r="D57" s="6"/>
      <c r="E57" s="26"/>
      <c r="F57" s="27"/>
      <c r="G57" s="26"/>
      <c r="H57" s="27"/>
      <c r="I57" s="27"/>
      <c r="J57" s="27"/>
      <c r="K57" s="27"/>
      <c r="L57" s="28"/>
      <c r="V57" s="7"/>
      <c r="Y57" s="7"/>
      <c r="AE57" s="105">
        <v>102</v>
      </c>
      <c r="AF57" s="140">
        <v>46218</v>
      </c>
      <c r="AG57" s="135">
        <v>0.875</v>
      </c>
      <c r="AH57" s="145" t="s">
        <v>353</v>
      </c>
      <c r="AI57" s="146" t="s">
        <v>367</v>
      </c>
      <c r="AJ57" s="143"/>
    </row>
    <row r="58" spans="2:39" ht="13.5" customHeight="1">
      <c r="B58" s="116"/>
      <c r="C58" s="117"/>
      <c r="D58" s="117"/>
      <c r="E58" s="117"/>
      <c r="F58" s="117"/>
      <c r="G58" s="117" t="s">
        <v>35</v>
      </c>
      <c r="H58" s="117"/>
      <c r="I58" s="117"/>
      <c r="J58" s="117"/>
      <c r="K58" s="117"/>
      <c r="L58" s="11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c r="B59" s="5"/>
      <c r="C59" s="12"/>
      <c r="D59" s="12"/>
      <c r="E59" s="16" t="s">
        <v>2</v>
      </c>
      <c r="G59" s="1" t="s">
        <v>36</v>
      </c>
      <c r="L59" s="8"/>
      <c r="M59" s="7"/>
      <c r="N59" s="5"/>
      <c r="P59" s="147" t="s">
        <v>2</v>
      </c>
      <c r="Q59" s="148"/>
      <c r="R59" s="149" t="s">
        <v>285</v>
      </c>
      <c r="T59" s="102"/>
      <c r="U59" s="7"/>
      <c r="V59" s="5"/>
      <c r="AA59" s="108"/>
      <c r="AC59" s="18"/>
      <c r="AE59" s="107"/>
      <c r="AF59" s="21" t="s">
        <v>289</v>
      </c>
      <c r="AG59" s="19"/>
      <c r="AH59" s="19"/>
      <c r="AI59" s="19"/>
      <c r="AJ59" s="20"/>
    </row>
    <row r="60" spans="2:39" ht="13.5" customHeight="1">
      <c r="B60" s="5"/>
      <c r="C60" s="13"/>
      <c r="D60" s="13">
        <v>1</v>
      </c>
      <c r="E60" s="932" t="s">
        <v>166</v>
      </c>
      <c r="F60" s="933"/>
      <c r="G60" s="14"/>
      <c r="H60" s="14"/>
      <c r="I60" s="14"/>
      <c r="J60" s="14"/>
      <c r="L60" s="8"/>
      <c r="M60" s="15"/>
      <c r="N60" s="5"/>
      <c r="P60" s="940" t="s">
        <v>372</v>
      </c>
      <c r="Q60" s="941"/>
      <c r="R60" s="150"/>
      <c r="S60" s="15"/>
      <c r="T60" s="18"/>
      <c r="U60" s="7"/>
      <c r="V60" s="5"/>
      <c r="Y60" s="942" t="s">
        <v>222</v>
      </c>
      <c r="Z60" s="942"/>
      <c r="AA60" s="149" t="s">
        <v>286</v>
      </c>
      <c r="AB60" s="149" t="s">
        <v>292</v>
      </c>
      <c r="AC60" s="102"/>
      <c r="AE60" s="107"/>
      <c r="AF60" s="22" t="s">
        <v>291</v>
      </c>
      <c r="AG60" s="19"/>
      <c r="AH60" s="19"/>
      <c r="AI60" s="19"/>
      <c r="AJ60" s="20" t="s">
        <v>1</v>
      </c>
    </row>
    <row r="61" spans="2:39" ht="13.5" customHeight="1">
      <c r="B61" s="5"/>
      <c r="C61" s="13"/>
      <c r="D61" s="13">
        <v>2</v>
      </c>
      <c r="E61" s="932" t="s">
        <v>262</v>
      </c>
      <c r="F61" s="933"/>
      <c r="G61" s="7"/>
      <c r="H61" s="7" t="s">
        <v>27</v>
      </c>
      <c r="I61" s="14"/>
      <c r="J61" s="14"/>
      <c r="K61" s="7">
        <v>160</v>
      </c>
      <c r="L61" s="18" t="s">
        <v>26</v>
      </c>
      <c r="M61" s="7"/>
      <c r="N61" s="5"/>
      <c r="P61" s="940" t="s">
        <v>373</v>
      </c>
      <c r="Q61" s="941"/>
      <c r="R61" s="150"/>
      <c r="T61" s="18"/>
      <c r="U61" s="7"/>
      <c r="V61" s="5"/>
      <c r="Y61" s="940" t="s">
        <v>374</v>
      </c>
      <c r="Z61" s="941"/>
      <c r="AA61" s="151"/>
      <c r="AB61" s="151"/>
      <c r="AC61" s="18"/>
      <c r="AE61" s="105">
        <v>103</v>
      </c>
      <c r="AF61" s="140">
        <v>46221</v>
      </c>
      <c r="AG61" s="144">
        <v>0.95833333333333337</v>
      </c>
      <c r="AH61" s="145" t="s">
        <v>357</v>
      </c>
      <c r="AI61" s="146" t="s">
        <v>353</v>
      </c>
      <c r="AJ61" s="143"/>
    </row>
    <row r="62" spans="2:39" ht="13.5" customHeight="1">
      <c r="B62" s="5"/>
      <c r="C62" s="13"/>
      <c r="D62" s="13">
        <v>3</v>
      </c>
      <c r="E62" s="932" t="s">
        <v>198</v>
      </c>
      <c r="F62" s="933"/>
      <c r="G62" s="7"/>
      <c r="H62" s="7" t="s">
        <v>28</v>
      </c>
      <c r="I62" s="14"/>
      <c r="J62" s="14"/>
      <c r="K62" s="7">
        <v>120</v>
      </c>
      <c r="L62" s="18" t="s">
        <v>26</v>
      </c>
      <c r="M62" s="7"/>
      <c r="N62" s="5"/>
      <c r="P62" s="940" t="s">
        <v>375</v>
      </c>
      <c r="Q62" s="941"/>
      <c r="R62" s="150"/>
      <c r="S62" s="15"/>
      <c r="T62" s="18"/>
      <c r="U62" s="7"/>
      <c r="V62" s="5"/>
      <c r="Y62" s="940" t="s">
        <v>297</v>
      </c>
      <c r="Z62" s="941"/>
      <c r="AA62" s="152"/>
      <c r="AB62" s="151"/>
      <c r="AC62" s="18"/>
      <c r="AE62" s="105"/>
      <c r="AF62" s="21"/>
      <c r="AG62" s="19"/>
      <c r="AH62" s="19"/>
      <c r="AI62" s="19"/>
      <c r="AJ62" s="20"/>
      <c r="AM62" s="33"/>
    </row>
    <row r="63" spans="2:39" ht="13.2">
      <c r="B63" s="5"/>
      <c r="C63" s="13"/>
      <c r="D63" s="13">
        <v>4</v>
      </c>
      <c r="E63" s="932" t="s">
        <v>197</v>
      </c>
      <c r="F63" s="933"/>
      <c r="G63" s="7"/>
      <c r="H63" s="7" t="s">
        <v>29</v>
      </c>
      <c r="I63" s="14"/>
      <c r="J63" s="14"/>
      <c r="K63" s="7">
        <v>90</v>
      </c>
      <c r="L63" s="18" t="s">
        <v>26</v>
      </c>
      <c r="M63" s="7"/>
      <c r="N63" s="5"/>
      <c r="P63" s="940" t="s">
        <v>376</v>
      </c>
      <c r="Q63" s="941"/>
      <c r="R63" s="150"/>
      <c r="S63" s="7"/>
      <c r="T63" s="102"/>
      <c r="V63" s="5"/>
      <c r="Y63" s="940" t="s">
        <v>377</v>
      </c>
      <c r="Z63" s="941"/>
      <c r="AA63" s="150"/>
      <c r="AB63" s="151"/>
      <c r="AC63" s="18"/>
      <c r="AE63" s="107"/>
      <c r="AF63" s="21" t="s">
        <v>13</v>
      </c>
      <c r="AG63" s="19"/>
      <c r="AH63" s="19"/>
      <c r="AI63" s="19"/>
      <c r="AJ63" s="20"/>
    </row>
    <row r="64" spans="2:39" s="32" customFormat="1" ht="13.2">
      <c r="B64" s="5"/>
      <c r="C64" s="13"/>
      <c r="D64" s="13">
        <v>5</v>
      </c>
      <c r="E64" s="932" t="s">
        <v>264</v>
      </c>
      <c r="F64" s="933"/>
      <c r="G64" s="7"/>
      <c r="H64" s="7" t="s">
        <v>156</v>
      </c>
      <c r="I64" s="14"/>
      <c r="J64" s="14"/>
      <c r="K64" s="7">
        <v>60</v>
      </c>
      <c r="L64" s="18" t="s">
        <v>26</v>
      </c>
      <c r="M64" s="7"/>
      <c r="N64" s="5"/>
      <c r="O64" s="1"/>
      <c r="P64" s="940" t="s">
        <v>257</v>
      </c>
      <c r="Q64" s="941"/>
      <c r="R64" s="150"/>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932" t="s">
        <v>256</v>
      </c>
      <c r="F65" s="933"/>
      <c r="G65" s="7"/>
      <c r="H65" s="7" t="s">
        <v>157</v>
      </c>
      <c r="I65" s="1"/>
      <c r="J65" s="1"/>
      <c r="K65" s="7">
        <v>30</v>
      </c>
      <c r="L65" s="18" t="s">
        <v>26</v>
      </c>
      <c r="M65" s="7"/>
      <c r="N65" s="5"/>
      <c r="O65" s="1"/>
      <c r="P65" s="940" t="s">
        <v>378</v>
      </c>
      <c r="Q65" s="941"/>
      <c r="R65" s="150"/>
      <c r="S65" s="7"/>
      <c r="T65" s="18"/>
      <c r="U65" s="1"/>
      <c r="V65" s="5"/>
      <c r="W65" s="1"/>
      <c r="X65" s="1"/>
      <c r="Y65" s="14" t="s">
        <v>221</v>
      </c>
      <c r="Z65" s="14"/>
      <c r="AA65" s="1"/>
      <c r="AB65" s="1"/>
      <c r="AC65" s="18"/>
      <c r="AD65" s="1"/>
      <c r="AE65" s="105">
        <v>103</v>
      </c>
      <c r="AF65" s="140">
        <v>46222</v>
      </c>
      <c r="AG65" s="144">
        <v>0.875</v>
      </c>
      <c r="AH65" s="145" t="s">
        <v>347</v>
      </c>
      <c r="AI65" s="146" t="s">
        <v>367</v>
      </c>
      <c r="AJ65" s="143"/>
      <c r="AK65" s="1"/>
    </row>
    <row r="66" spans="2:37" s="32" customFormat="1" ht="13.2">
      <c r="B66" s="5"/>
      <c r="C66" s="13"/>
      <c r="D66" s="13">
        <v>7</v>
      </c>
      <c r="E66" s="932" t="s">
        <v>267</v>
      </c>
      <c r="F66" s="933"/>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932" t="s">
        <v>168</v>
      </c>
      <c r="F67" s="933"/>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932" t="s">
        <v>269</v>
      </c>
      <c r="F68" s="933"/>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932" t="s">
        <v>199</v>
      </c>
      <c r="F69" s="933"/>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932" t="s">
        <v>270</v>
      </c>
      <c r="F70" s="933"/>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21" t="s">
        <v>367</v>
      </c>
      <c r="AG70" s="922"/>
      <c r="AH70" s="922"/>
      <c r="AI70" s="922"/>
      <c r="AJ70" s="939"/>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153" t="s">
        <v>135</v>
      </c>
      <c r="G89" s="934" t="s">
        <v>110</v>
      </c>
      <c r="J89" s="153" t="s">
        <v>135</v>
      </c>
      <c r="O89" s="35"/>
      <c r="P89" s="35"/>
    </row>
    <row r="90" spans="4:36" s="32" customFormat="1" hidden="1">
      <c r="D90" s="32" t="s">
        <v>74</v>
      </c>
      <c r="E90" s="32" t="s">
        <v>73</v>
      </c>
      <c r="F90" s="153" t="s">
        <v>19</v>
      </c>
      <c r="G90" s="894"/>
      <c r="J90" s="153" t="s">
        <v>19</v>
      </c>
    </row>
    <row r="91" spans="4:36" s="32" customFormat="1" hidden="1">
      <c r="D91" s="59" t="s">
        <v>72</v>
      </c>
      <c r="E91" s="32">
        <v>2</v>
      </c>
      <c r="F91" s="153" t="s">
        <v>134</v>
      </c>
      <c r="G91" s="894"/>
      <c r="J91" s="153" t="s">
        <v>134</v>
      </c>
    </row>
    <row r="92" spans="4:36" s="32" customFormat="1" hidden="1">
      <c r="D92" s="32" t="s">
        <v>70</v>
      </c>
      <c r="F92" s="153" t="s">
        <v>136</v>
      </c>
      <c r="G92" s="895"/>
      <c r="J92" s="153" t="s">
        <v>136</v>
      </c>
    </row>
    <row r="93" spans="4:36" s="32" customFormat="1" hidden="1">
      <c r="D93" s="32" t="s">
        <v>71</v>
      </c>
      <c r="F93" s="154" t="s">
        <v>39</v>
      </c>
      <c r="G93" s="935" t="s">
        <v>111</v>
      </c>
      <c r="J93" s="155" t="s">
        <v>32</v>
      </c>
    </row>
    <row r="94" spans="4:36" s="32" customFormat="1" hidden="1">
      <c r="D94" s="32" t="s">
        <v>76</v>
      </c>
      <c r="F94" s="154" t="s">
        <v>91</v>
      </c>
      <c r="G94" s="897"/>
      <c r="J94" s="155" t="s">
        <v>141</v>
      </c>
    </row>
    <row r="95" spans="4:36" s="32" customFormat="1" hidden="1">
      <c r="D95" s="59" t="s">
        <v>69</v>
      </c>
      <c r="F95" s="154" t="s">
        <v>137</v>
      </c>
      <c r="G95" s="897"/>
      <c r="J95" s="155" t="s">
        <v>15</v>
      </c>
    </row>
    <row r="96" spans="4:36" s="32" customFormat="1" hidden="1">
      <c r="D96" s="59" t="s">
        <v>77</v>
      </c>
      <c r="F96" s="154" t="s">
        <v>33</v>
      </c>
      <c r="G96" s="898"/>
      <c r="J96" s="155" t="s">
        <v>142</v>
      </c>
    </row>
    <row r="97" spans="4:36" s="32" customFormat="1" hidden="1">
      <c r="D97" s="59" t="s">
        <v>79</v>
      </c>
      <c r="F97" s="156" t="s">
        <v>138</v>
      </c>
      <c r="G97" s="936" t="s">
        <v>112</v>
      </c>
      <c r="J97" s="157" t="s">
        <v>37</v>
      </c>
    </row>
    <row r="98" spans="4:36" s="32" customFormat="1" hidden="1">
      <c r="D98" s="59" t="s">
        <v>68</v>
      </c>
      <c r="F98" s="156" t="s">
        <v>139</v>
      </c>
      <c r="G98" s="900"/>
      <c r="J98" s="157" t="s">
        <v>143</v>
      </c>
    </row>
    <row r="99" spans="4:36" s="32" customFormat="1" hidden="1">
      <c r="D99" s="59" t="s">
        <v>82</v>
      </c>
      <c r="F99" s="156" t="s">
        <v>155</v>
      </c>
      <c r="G99" s="900"/>
      <c r="J99" s="157" t="s">
        <v>18</v>
      </c>
    </row>
    <row r="100" spans="4:36" s="32" customFormat="1" hidden="1">
      <c r="D100" s="59" t="s">
        <v>75</v>
      </c>
      <c r="F100" s="156" t="s">
        <v>140</v>
      </c>
      <c r="G100" s="901"/>
      <c r="J100" s="157" t="s">
        <v>38</v>
      </c>
    </row>
    <row r="101" spans="4:36" s="32" customFormat="1" hidden="1">
      <c r="D101" s="59" t="s">
        <v>84</v>
      </c>
      <c r="F101" s="155" t="s">
        <v>32</v>
      </c>
      <c r="G101" s="937" t="s">
        <v>113</v>
      </c>
      <c r="J101" s="158" t="s">
        <v>14</v>
      </c>
    </row>
    <row r="102" spans="4:36" s="32" customFormat="1" hidden="1">
      <c r="D102" s="59" t="s">
        <v>78</v>
      </c>
      <c r="F102" s="155" t="s">
        <v>141</v>
      </c>
      <c r="G102" s="903"/>
      <c r="J102" s="158" t="s">
        <v>16</v>
      </c>
    </row>
    <row r="103" spans="4:36" s="32" customFormat="1" hidden="1">
      <c r="D103" s="59" t="s">
        <v>83</v>
      </c>
      <c r="F103" s="155" t="s">
        <v>15</v>
      </c>
      <c r="G103" s="903"/>
      <c r="J103" s="158" t="s">
        <v>144</v>
      </c>
    </row>
    <row r="104" spans="4:36" s="32" customFormat="1" hidden="1">
      <c r="D104" s="59" t="s">
        <v>85</v>
      </c>
      <c r="F104" s="155" t="s">
        <v>142</v>
      </c>
      <c r="G104" s="904"/>
      <c r="J104" s="158" t="s">
        <v>17</v>
      </c>
    </row>
    <row r="105" spans="4:36" s="32" customFormat="1" hidden="1">
      <c r="D105" s="59" t="s">
        <v>81</v>
      </c>
      <c r="F105" s="157" t="s">
        <v>37</v>
      </c>
      <c r="G105" s="938" t="s">
        <v>114</v>
      </c>
    </row>
    <row r="106" spans="4:36" s="32" customFormat="1" hidden="1">
      <c r="D106" s="59" t="s">
        <v>86</v>
      </c>
      <c r="F106" s="157" t="s">
        <v>143</v>
      </c>
      <c r="G106" s="906"/>
    </row>
    <row r="107" spans="4:36" s="32" customFormat="1" hidden="1">
      <c r="D107" s="59" t="s">
        <v>96</v>
      </c>
      <c r="F107" s="157" t="s">
        <v>18</v>
      </c>
      <c r="G107" s="906"/>
    </row>
    <row r="108" spans="4:36" s="32" customFormat="1" hidden="1">
      <c r="D108" s="59" t="s">
        <v>97</v>
      </c>
      <c r="F108" s="157" t="s">
        <v>38</v>
      </c>
      <c r="G108" s="907"/>
    </row>
    <row r="109" spans="4:36" s="32" customFormat="1" hidden="1">
      <c r="D109" s="59" t="s">
        <v>88</v>
      </c>
      <c r="F109" s="158" t="s">
        <v>14</v>
      </c>
      <c r="G109" s="931" t="s">
        <v>115</v>
      </c>
      <c r="T109" s="1"/>
    </row>
    <row r="110" spans="4:36" s="32" customFormat="1" hidden="1">
      <c r="D110" s="59" t="s">
        <v>98</v>
      </c>
      <c r="F110" s="158"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158"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158"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AE569490-F373-4E2E-970F-08EC52F746E1}">
      <formula1>$D$89:$D$137</formula1>
    </dataValidation>
    <dataValidation type="list" allowBlank="1" showInputMessage="1" showErrorMessage="1" sqref="G19:G24 AA46:AA51 AA37:AA42 AA28:AA33 AA19:AA24 Q46:Q51 Q37:Q42 Q28:Q33 G28:G33 Q19:Q24 G37:G42 G46:G51" xr:uid="{76883735-4DC8-4EA3-8943-B40F7B9FD2D4}">
      <formula1>$E$89:$E$91</formula1>
    </dataValidation>
    <dataValidation type="list" allowBlank="1" showInputMessage="1" showErrorMessage="1" sqref="G25:G26 Q25:Q26 G55:G57 Q55:Q56 AA25:AA26 X56 AC56" xr:uid="{68B3772C-237E-49A8-8E1A-0DCC14EDB221}">
      <formula1>#REF!</formula1>
    </dataValidation>
  </dataValidations>
  <hyperlinks>
    <hyperlink ref="R11" r:id="rId1" xr:uid="{7E8D82F9-98F6-4956-A96F-A385D8E1C8E1}"/>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EA2E1-039F-4BE1-8A9C-785DC10CBA62}">
  <dimension ref="B1:R117"/>
  <sheetViews>
    <sheetView zoomScale="85" zoomScaleNormal="85" workbookViewId="0">
      <selection activeCell="F17" sqref="F17"/>
    </sheetView>
  </sheetViews>
  <sheetFormatPr baseColWidth="10" defaultColWidth="10.77734375" defaultRowHeight="13.2"/>
  <cols>
    <col min="1" max="1" width="2" style="36" customWidth="1"/>
    <col min="2" max="2" width="91.88671875" style="36" bestFit="1" customWidth="1"/>
    <col min="3" max="3" width="21.33203125" style="37" customWidth="1"/>
    <col min="4" max="4" width="4.88671875" style="36" customWidth="1"/>
    <col min="5" max="5" width="8.21875" style="36" customWidth="1"/>
    <col min="6" max="6" width="17.88671875" style="36" customWidth="1"/>
    <col min="7" max="7" width="7.5546875" style="36" bestFit="1" customWidth="1"/>
    <col min="8" max="8" width="5.21875" style="36" bestFit="1" customWidth="1"/>
    <col min="9" max="9" width="15.6640625" style="36" customWidth="1"/>
    <col min="10" max="10" width="16.5546875" style="36" bestFit="1" customWidth="1"/>
    <col min="11" max="13" width="10.77734375" style="36"/>
    <col min="14" max="14" width="15.33203125" style="36" bestFit="1" customWidth="1"/>
    <col min="15" max="256" width="10.77734375" style="36"/>
    <col min="257" max="257" width="2" style="36" customWidth="1"/>
    <col min="258" max="258" width="64.5546875" style="36" customWidth="1"/>
    <col min="259" max="259" width="21.33203125" style="36" customWidth="1"/>
    <col min="260" max="260" width="4.88671875" style="36" customWidth="1"/>
    <col min="261" max="261" width="8.21875" style="36" customWidth="1"/>
    <col min="262" max="262" width="17.88671875" style="36" customWidth="1"/>
    <col min="263" max="263" width="7.5546875" style="36" bestFit="1" customWidth="1"/>
    <col min="264" max="264" width="4.5546875" style="36" customWidth="1"/>
    <col min="265" max="265" width="15.6640625" style="36" customWidth="1"/>
    <col min="266" max="266" width="16.5546875" style="36" bestFit="1" customWidth="1"/>
    <col min="267" max="512" width="10.77734375" style="36"/>
    <col min="513" max="513" width="2" style="36" customWidth="1"/>
    <col min="514" max="514" width="64.5546875" style="36" customWidth="1"/>
    <col min="515" max="515" width="21.33203125" style="36" customWidth="1"/>
    <col min="516" max="516" width="4.88671875" style="36" customWidth="1"/>
    <col min="517" max="517" width="8.21875" style="36" customWidth="1"/>
    <col min="518" max="518" width="17.88671875" style="36" customWidth="1"/>
    <col min="519" max="519" width="7.5546875" style="36" bestFit="1" customWidth="1"/>
    <col min="520" max="520" width="4.5546875" style="36" customWidth="1"/>
    <col min="521" max="521" width="15.6640625" style="36" customWidth="1"/>
    <col min="522" max="522" width="16.5546875" style="36" bestFit="1" customWidth="1"/>
    <col min="523" max="768" width="10.77734375" style="36"/>
    <col min="769" max="769" width="2" style="36" customWidth="1"/>
    <col min="770" max="770" width="64.5546875" style="36" customWidth="1"/>
    <col min="771" max="771" width="21.33203125" style="36" customWidth="1"/>
    <col min="772" max="772" width="4.88671875" style="36" customWidth="1"/>
    <col min="773" max="773" width="8.21875" style="36" customWidth="1"/>
    <col min="774" max="774" width="17.88671875" style="36" customWidth="1"/>
    <col min="775" max="775" width="7.5546875" style="36" bestFit="1" customWidth="1"/>
    <col min="776" max="776" width="4.5546875" style="36" customWidth="1"/>
    <col min="777" max="777" width="15.6640625" style="36" customWidth="1"/>
    <col min="778" max="778" width="16.5546875" style="36" bestFit="1" customWidth="1"/>
    <col min="779" max="1024" width="10.77734375" style="36"/>
    <col min="1025" max="1025" width="2" style="36" customWidth="1"/>
    <col min="1026" max="1026" width="64.5546875" style="36" customWidth="1"/>
    <col min="1027" max="1027" width="21.33203125" style="36" customWidth="1"/>
    <col min="1028" max="1028" width="4.88671875" style="36" customWidth="1"/>
    <col min="1029" max="1029" width="8.21875" style="36" customWidth="1"/>
    <col min="1030" max="1030" width="17.88671875"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0.77734375" style="36"/>
    <col min="1281" max="1281" width="2" style="36" customWidth="1"/>
    <col min="1282" max="1282" width="64.5546875" style="36" customWidth="1"/>
    <col min="1283" max="1283" width="21.33203125" style="36" customWidth="1"/>
    <col min="1284" max="1284" width="4.88671875" style="36" customWidth="1"/>
    <col min="1285" max="1285" width="8.21875" style="36" customWidth="1"/>
    <col min="1286" max="1286" width="17.88671875"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0.77734375" style="36"/>
    <col min="1537" max="1537" width="2" style="36" customWidth="1"/>
    <col min="1538" max="1538" width="64.5546875" style="36" customWidth="1"/>
    <col min="1539" max="1539" width="21.33203125" style="36" customWidth="1"/>
    <col min="1540" max="1540" width="4.88671875" style="36" customWidth="1"/>
    <col min="1541" max="1541" width="8.21875" style="36" customWidth="1"/>
    <col min="1542" max="1542" width="17.88671875"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0.77734375" style="36"/>
    <col min="1793" max="1793" width="2" style="36" customWidth="1"/>
    <col min="1794" max="1794" width="64.5546875" style="36" customWidth="1"/>
    <col min="1795" max="1795" width="21.33203125" style="36" customWidth="1"/>
    <col min="1796" max="1796" width="4.88671875" style="36" customWidth="1"/>
    <col min="1797" max="1797" width="8.21875" style="36" customWidth="1"/>
    <col min="1798" max="1798" width="17.88671875"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0.77734375" style="36"/>
    <col min="2049" max="2049" width="2" style="36" customWidth="1"/>
    <col min="2050" max="2050" width="64.5546875" style="36" customWidth="1"/>
    <col min="2051" max="2051" width="21.33203125" style="36" customWidth="1"/>
    <col min="2052" max="2052" width="4.88671875" style="36" customWidth="1"/>
    <col min="2053" max="2053" width="8.21875" style="36" customWidth="1"/>
    <col min="2054" max="2054" width="17.88671875"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0.77734375" style="36"/>
    <col min="2305" max="2305" width="2" style="36" customWidth="1"/>
    <col min="2306" max="2306" width="64.5546875" style="36" customWidth="1"/>
    <col min="2307" max="2307" width="21.33203125" style="36" customWidth="1"/>
    <col min="2308" max="2308" width="4.88671875" style="36" customWidth="1"/>
    <col min="2309" max="2309" width="8.21875" style="36" customWidth="1"/>
    <col min="2310" max="2310" width="17.88671875"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0.77734375" style="36"/>
    <col min="2561" max="2561" width="2" style="36" customWidth="1"/>
    <col min="2562" max="2562" width="64.5546875" style="36" customWidth="1"/>
    <col min="2563" max="2563" width="21.33203125" style="36" customWidth="1"/>
    <col min="2564" max="2564" width="4.88671875" style="36" customWidth="1"/>
    <col min="2565" max="2565" width="8.21875" style="36" customWidth="1"/>
    <col min="2566" max="2566" width="17.88671875"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0.77734375" style="36"/>
    <col min="2817" max="2817" width="2" style="36" customWidth="1"/>
    <col min="2818" max="2818" width="64.5546875" style="36" customWidth="1"/>
    <col min="2819" max="2819" width="21.33203125" style="36" customWidth="1"/>
    <col min="2820" max="2820" width="4.88671875" style="36" customWidth="1"/>
    <col min="2821" max="2821" width="8.21875" style="36" customWidth="1"/>
    <col min="2822" max="2822" width="17.88671875"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0.77734375" style="36"/>
    <col min="3073" max="3073" width="2" style="36" customWidth="1"/>
    <col min="3074" max="3074" width="64.5546875" style="36" customWidth="1"/>
    <col min="3075" max="3075" width="21.33203125" style="36" customWidth="1"/>
    <col min="3076" max="3076" width="4.88671875" style="36" customWidth="1"/>
    <col min="3077" max="3077" width="8.21875" style="36" customWidth="1"/>
    <col min="3078" max="3078" width="17.88671875"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0.77734375" style="36"/>
    <col min="3329" max="3329" width="2" style="36" customWidth="1"/>
    <col min="3330" max="3330" width="64.5546875" style="36" customWidth="1"/>
    <col min="3331" max="3331" width="21.33203125" style="36" customWidth="1"/>
    <col min="3332" max="3332" width="4.88671875" style="36" customWidth="1"/>
    <col min="3333" max="3333" width="8.21875" style="36" customWidth="1"/>
    <col min="3334" max="3334" width="17.88671875"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0.77734375" style="36"/>
    <col min="3585" max="3585" width="2" style="36" customWidth="1"/>
    <col min="3586" max="3586" width="64.5546875" style="36" customWidth="1"/>
    <col min="3587" max="3587" width="21.33203125" style="36" customWidth="1"/>
    <col min="3588" max="3588" width="4.88671875" style="36" customWidth="1"/>
    <col min="3589" max="3589" width="8.21875" style="36" customWidth="1"/>
    <col min="3590" max="3590" width="17.88671875"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0.77734375" style="36"/>
    <col min="3841" max="3841" width="2" style="36" customWidth="1"/>
    <col min="3842" max="3842" width="64.5546875" style="36" customWidth="1"/>
    <col min="3843" max="3843" width="21.33203125" style="36" customWidth="1"/>
    <col min="3844" max="3844" width="4.88671875" style="36" customWidth="1"/>
    <col min="3845" max="3845" width="8.21875" style="36" customWidth="1"/>
    <col min="3846" max="3846" width="17.88671875"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0.77734375" style="36"/>
    <col min="4097" max="4097" width="2" style="36" customWidth="1"/>
    <col min="4098" max="4098" width="64.5546875" style="36" customWidth="1"/>
    <col min="4099" max="4099" width="21.33203125" style="36" customWidth="1"/>
    <col min="4100" max="4100" width="4.88671875" style="36" customWidth="1"/>
    <col min="4101" max="4101" width="8.21875" style="36" customWidth="1"/>
    <col min="4102" max="4102" width="17.88671875"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0.77734375" style="36"/>
    <col min="4353" max="4353" width="2" style="36" customWidth="1"/>
    <col min="4354" max="4354" width="64.5546875" style="36" customWidth="1"/>
    <col min="4355" max="4355" width="21.33203125" style="36" customWidth="1"/>
    <col min="4356" max="4356" width="4.88671875" style="36" customWidth="1"/>
    <col min="4357" max="4357" width="8.21875" style="36" customWidth="1"/>
    <col min="4358" max="4358" width="17.88671875"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0.77734375" style="36"/>
    <col min="4609" max="4609" width="2" style="36" customWidth="1"/>
    <col min="4610" max="4610" width="64.5546875" style="36" customWidth="1"/>
    <col min="4611" max="4611" width="21.33203125" style="36" customWidth="1"/>
    <col min="4612" max="4612" width="4.88671875" style="36" customWidth="1"/>
    <col min="4613" max="4613" width="8.21875" style="36" customWidth="1"/>
    <col min="4614" max="4614" width="17.88671875"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0.77734375" style="36"/>
    <col min="4865" max="4865" width="2" style="36" customWidth="1"/>
    <col min="4866" max="4866" width="64.5546875" style="36" customWidth="1"/>
    <col min="4867" max="4867" width="21.33203125" style="36" customWidth="1"/>
    <col min="4868" max="4868" width="4.88671875" style="36" customWidth="1"/>
    <col min="4869" max="4869" width="8.21875" style="36" customWidth="1"/>
    <col min="4870" max="4870" width="17.88671875"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0.77734375" style="36"/>
    <col min="5121" max="5121" width="2" style="36" customWidth="1"/>
    <col min="5122" max="5122" width="64.5546875" style="36" customWidth="1"/>
    <col min="5123" max="5123" width="21.33203125" style="36" customWidth="1"/>
    <col min="5124" max="5124" width="4.88671875" style="36" customWidth="1"/>
    <col min="5125" max="5125" width="8.21875" style="36" customWidth="1"/>
    <col min="5126" max="5126" width="17.88671875"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0.77734375" style="36"/>
    <col min="5377" max="5377" width="2" style="36" customWidth="1"/>
    <col min="5378" max="5378" width="64.5546875" style="36" customWidth="1"/>
    <col min="5379" max="5379" width="21.33203125" style="36" customWidth="1"/>
    <col min="5380" max="5380" width="4.88671875" style="36" customWidth="1"/>
    <col min="5381" max="5381" width="8.21875" style="36" customWidth="1"/>
    <col min="5382" max="5382" width="17.88671875"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0.77734375" style="36"/>
    <col min="5633" max="5633" width="2" style="36" customWidth="1"/>
    <col min="5634" max="5634" width="64.5546875" style="36" customWidth="1"/>
    <col min="5635" max="5635" width="21.33203125" style="36" customWidth="1"/>
    <col min="5636" max="5636" width="4.88671875" style="36" customWidth="1"/>
    <col min="5637" max="5637" width="8.21875" style="36" customWidth="1"/>
    <col min="5638" max="5638" width="17.88671875"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0.77734375" style="36"/>
    <col min="5889" max="5889" width="2" style="36" customWidth="1"/>
    <col min="5890" max="5890" width="64.5546875" style="36" customWidth="1"/>
    <col min="5891" max="5891" width="21.33203125" style="36" customWidth="1"/>
    <col min="5892" max="5892" width="4.88671875" style="36" customWidth="1"/>
    <col min="5893" max="5893" width="8.21875" style="36" customWidth="1"/>
    <col min="5894" max="5894" width="17.88671875"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0.77734375" style="36"/>
    <col min="6145" max="6145" width="2" style="36" customWidth="1"/>
    <col min="6146" max="6146" width="64.5546875" style="36" customWidth="1"/>
    <col min="6147" max="6147" width="21.33203125" style="36" customWidth="1"/>
    <col min="6148" max="6148" width="4.88671875" style="36" customWidth="1"/>
    <col min="6149" max="6149" width="8.21875" style="36" customWidth="1"/>
    <col min="6150" max="6150" width="17.88671875"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0.77734375" style="36"/>
    <col min="6401" max="6401" width="2" style="36" customWidth="1"/>
    <col min="6402" max="6402" width="64.5546875" style="36" customWidth="1"/>
    <col min="6403" max="6403" width="21.33203125" style="36" customWidth="1"/>
    <col min="6404" max="6404" width="4.88671875" style="36" customWidth="1"/>
    <col min="6405" max="6405" width="8.21875" style="36" customWidth="1"/>
    <col min="6406" max="6406" width="17.88671875"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0.77734375" style="36"/>
    <col min="6657" max="6657" width="2" style="36" customWidth="1"/>
    <col min="6658" max="6658" width="64.5546875" style="36" customWidth="1"/>
    <col min="6659" max="6659" width="21.33203125" style="36" customWidth="1"/>
    <col min="6660" max="6660" width="4.88671875" style="36" customWidth="1"/>
    <col min="6661" max="6661" width="8.21875" style="36" customWidth="1"/>
    <col min="6662" max="6662" width="17.88671875"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0.77734375" style="36"/>
    <col min="6913" max="6913" width="2" style="36" customWidth="1"/>
    <col min="6914" max="6914" width="64.5546875" style="36" customWidth="1"/>
    <col min="6915" max="6915" width="21.33203125" style="36" customWidth="1"/>
    <col min="6916" max="6916" width="4.88671875" style="36" customWidth="1"/>
    <col min="6917" max="6917" width="8.21875" style="36" customWidth="1"/>
    <col min="6918" max="6918" width="17.88671875"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0.77734375" style="36"/>
    <col min="7169" max="7169" width="2" style="36" customWidth="1"/>
    <col min="7170" max="7170" width="64.5546875" style="36" customWidth="1"/>
    <col min="7171" max="7171" width="21.33203125" style="36" customWidth="1"/>
    <col min="7172" max="7172" width="4.88671875" style="36" customWidth="1"/>
    <col min="7173" max="7173" width="8.21875" style="36" customWidth="1"/>
    <col min="7174" max="7174" width="17.88671875"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0.77734375" style="36"/>
    <col min="7425" max="7425" width="2" style="36" customWidth="1"/>
    <col min="7426" max="7426" width="64.5546875" style="36" customWidth="1"/>
    <col min="7427" max="7427" width="21.33203125" style="36" customWidth="1"/>
    <col min="7428" max="7428" width="4.88671875" style="36" customWidth="1"/>
    <col min="7429" max="7429" width="8.21875" style="36" customWidth="1"/>
    <col min="7430" max="7430" width="17.88671875"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0.77734375" style="36"/>
    <col min="7681" max="7681" width="2" style="36" customWidth="1"/>
    <col min="7682" max="7682" width="64.5546875" style="36" customWidth="1"/>
    <col min="7683" max="7683" width="21.33203125" style="36" customWidth="1"/>
    <col min="7684" max="7684" width="4.88671875" style="36" customWidth="1"/>
    <col min="7685" max="7685" width="8.21875" style="36" customWidth="1"/>
    <col min="7686" max="7686" width="17.88671875"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0.77734375" style="36"/>
    <col min="7937" max="7937" width="2" style="36" customWidth="1"/>
    <col min="7938" max="7938" width="64.5546875" style="36" customWidth="1"/>
    <col min="7939" max="7939" width="21.33203125" style="36" customWidth="1"/>
    <col min="7940" max="7940" width="4.88671875" style="36" customWidth="1"/>
    <col min="7941" max="7941" width="8.21875" style="36" customWidth="1"/>
    <col min="7942" max="7942" width="17.88671875"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0.77734375" style="36"/>
    <col min="8193" max="8193" width="2" style="36" customWidth="1"/>
    <col min="8194" max="8194" width="64.5546875" style="36" customWidth="1"/>
    <col min="8195" max="8195" width="21.33203125" style="36" customWidth="1"/>
    <col min="8196" max="8196" width="4.88671875" style="36" customWidth="1"/>
    <col min="8197" max="8197" width="8.21875" style="36" customWidth="1"/>
    <col min="8198" max="8198" width="17.88671875"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0.77734375" style="36"/>
    <col min="8449" max="8449" width="2" style="36" customWidth="1"/>
    <col min="8450" max="8450" width="64.5546875" style="36" customWidth="1"/>
    <col min="8451" max="8451" width="21.33203125" style="36" customWidth="1"/>
    <col min="8452" max="8452" width="4.88671875" style="36" customWidth="1"/>
    <col min="8453" max="8453" width="8.21875" style="36" customWidth="1"/>
    <col min="8454" max="8454" width="17.88671875"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0.77734375" style="36"/>
    <col min="8705" max="8705" width="2" style="36" customWidth="1"/>
    <col min="8706" max="8706" width="64.5546875" style="36" customWidth="1"/>
    <col min="8707" max="8707" width="21.33203125" style="36" customWidth="1"/>
    <col min="8708" max="8708" width="4.88671875" style="36" customWidth="1"/>
    <col min="8709" max="8709" width="8.21875" style="36" customWidth="1"/>
    <col min="8710" max="8710" width="17.88671875"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0.77734375" style="36"/>
    <col min="8961" max="8961" width="2" style="36" customWidth="1"/>
    <col min="8962" max="8962" width="64.5546875" style="36" customWidth="1"/>
    <col min="8963" max="8963" width="21.33203125" style="36" customWidth="1"/>
    <col min="8964" max="8964" width="4.88671875" style="36" customWidth="1"/>
    <col min="8965" max="8965" width="8.21875" style="36" customWidth="1"/>
    <col min="8966" max="8966" width="17.88671875"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0.77734375" style="36"/>
    <col min="9217" max="9217" width="2" style="36" customWidth="1"/>
    <col min="9218" max="9218" width="64.5546875" style="36" customWidth="1"/>
    <col min="9219" max="9219" width="21.33203125" style="36" customWidth="1"/>
    <col min="9220" max="9220" width="4.88671875" style="36" customWidth="1"/>
    <col min="9221" max="9221" width="8.21875" style="36" customWidth="1"/>
    <col min="9222" max="9222" width="17.88671875"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0.77734375" style="36"/>
    <col min="9473" max="9473" width="2" style="36" customWidth="1"/>
    <col min="9474" max="9474" width="64.5546875" style="36" customWidth="1"/>
    <col min="9475" max="9475" width="21.33203125" style="36" customWidth="1"/>
    <col min="9476" max="9476" width="4.88671875" style="36" customWidth="1"/>
    <col min="9477" max="9477" width="8.21875" style="36" customWidth="1"/>
    <col min="9478" max="9478" width="17.88671875"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0.77734375" style="36"/>
    <col min="9729" max="9729" width="2" style="36" customWidth="1"/>
    <col min="9730" max="9730" width="64.5546875" style="36" customWidth="1"/>
    <col min="9731" max="9731" width="21.33203125" style="36" customWidth="1"/>
    <col min="9732" max="9732" width="4.88671875" style="36" customWidth="1"/>
    <col min="9733" max="9733" width="8.21875" style="36" customWidth="1"/>
    <col min="9734" max="9734" width="17.88671875"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0.77734375" style="36"/>
    <col min="9985" max="9985" width="2" style="36" customWidth="1"/>
    <col min="9986" max="9986" width="64.5546875" style="36" customWidth="1"/>
    <col min="9987" max="9987" width="21.33203125" style="36" customWidth="1"/>
    <col min="9988" max="9988" width="4.88671875" style="36" customWidth="1"/>
    <col min="9989" max="9989" width="8.21875" style="36" customWidth="1"/>
    <col min="9990" max="9990" width="17.88671875"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0.77734375" style="36"/>
    <col min="10241" max="10241" width="2" style="36" customWidth="1"/>
    <col min="10242" max="10242" width="64.5546875" style="36" customWidth="1"/>
    <col min="10243" max="10243" width="21.33203125" style="36" customWidth="1"/>
    <col min="10244" max="10244" width="4.88671875" style="36" customWidth="1"/>
    <col min="10245" max="10245" width="8.21875" style="36" customWidth="1"/>
    <col min="10246" max="10246" width="17.88671875"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0.77734375" style="36"/>
    <col min="10497" max="10497" width="2" style="36" customWidth="1"/>
    <col min="10498" max="10498" width="64.5546875" style="36" customWidth="1"/>
    <col min="10499" max="10499" width="21.33203125" style="36" customWidth="1"/>
    <col min="10500" max="10500" width="4.88671875" style="36" customWidth="1"/>
    <col min="10501" max="10501" width="8.21875" style="36" customWidth="1"/>
    <col min="10502" max="10502" width="17.88671875"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0.77734375" style="36"/>
    <col min="10753" max="10753" width="2" style="36" customWidth="1"/>
    <col min="10754" max="10754" width="64.5546875" style="36" customWidth="1"/>
    <col min="10755" max="10755" width="21.33203125" style="36" customWidth="1"/>
    <col min="10756" max="10756" width="4.88671875" style="36" customWidth="1"/>
    <col min="10757" max="10757" width="8.21875" style="36" customWidth="1"/>
    <col min="10758" max="10758" width="17.88671875"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0.77734375" style="36"/>
    <col min="11009" max="11009" width="2" style="36" customWidth="1"/>
    <col min="11010" max="11010" width="64.5546875" style="36" customWidth="1"/>
    <col min="11011" max="11011" width="21.33203125" style="36" customWidth="1"/>
    <col min="11012" max="11012" width="4.88671875" style="36" customWidth="1"/>
    <col min="11013" max="11013" width="8.21875" style="36" customWidth="1"/>
    <col min="11014" max="11014" width="17.88671875"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0.77734375" style="36"/>
    <col min="11265" max="11265" width="2" style="36" customWidth="1"/>
    <col min="11266" max="11266" width="64.5546875" style="36" customWidth="1"/>
    <col min="11267" max="11267" width="21.33203125" style="36" customWidth="1"/>
    <col min="11268" max="11268" width="4.88671875" style="36" customWidth="1"/>
    <col min="11269" max="11269" width="8.21875" style="36" customWidth="1"/>
    <col min="11270" max="11270" width="17.88671875"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0.77734375" style="36"/>
    <col min="11521" max="11521" width="2" style="36" customWidth="1"/>
    <col min="11522" max="11522" width="64.5546875" style="36" customWidth="1"/>
    <col min="11523" max="11523" width="21.33203125" style="36" customWidth="1"/>
    <col min="11524" max="11524" width="4.88671875" style="36" customWidth="1"/>
    <col min="11525" max="11525" width="8.21875" style="36" customWidth="1"/>
    <col min="11526" max="11526" width="17.88671875"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0.77734375" style="36"/>
    <col min="11777" max="11777" width="2" style="36" customWidth="1"/>
    <col min="11778" max="11778" width="64.5546875" style="36" customWidth="1"/>
    <col min="11779" max="11779" width="21.33203125" style="36" customWidth="1"/>
    <col min="11780" max="11780" width="4.88671875" style="36" customWidth="1"/>
    <col min="11781" max="11781" width="8.21875" style="36" customWidth="1"/>
    <col min="11782" max="11782" width="17.88671875"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0.77734375" style="36"/>
    <col min="12033" max="12033" width="2" style="36" customWidth="1"/>
    <col min="12034" max="12034" width="64.5546875" style="36" customWidth="1"/>
    <col min="12035" max="12035" width="21.33203125" style="36" customWidth="1"/>
    <col min="12036" max="12036" width="4.88671875" style="36" customWidth="1"/>
    <col min="12037" max="12037" width="8.21875" style="36" customWidth="1"/>
    <col min="12038" max="12038" width="17.88671875"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0.77734375" style="36"/>
    <col min="12289" max="12289" width="2" style="36" customWidth="1"/>
    <col min="12290" max="12290" width="64.5546875" style="36" customWidth="1"/>
    <col min="12291" max="12291" width="21.33203125" style="36" customWidth="1"/>
    <col min="12292" max="12292" width="4.88671875" style="36" customWidth="1"/>
    <col min="12293" max="12293" width="8.21875" style="36" customWidth="1"/>
    <col min="12294" max="12294" width="17.88671875"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0.77734375" style="36"/>
    <col min="12545" max="12545" width="2" style="36" customWidth="1"/>
    <col min="12546" max="12546" width="64.5546875" style="36" customWidth="1"/>
    <col min="12547" max="12547" width="21.33203125" style="36" customWidth="1"/>
    <col min="12548" max="12548" width="4.88671875" style="36" customWidth="1"/>
    <col min="12549" max="12549" width="8.21875" style="36" customWidth="1"/>
    <col min="12550" max="12550" width="17.88671875"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0.77734375" style="36"/>
    <col min="12801" max="12801" width="2" style="36" customWidth="1"/>
    <col min="12802" max="12802" width="64.5546875" style="36" customWidth="1"/>
    <col min="12803" max="12803" width="21.33203125" style="36" customWidth="1"/>
    <col min="12804" max="12804" width="4.88671875" style="36" customWidth="1"/>
    <col min="12805" max="12805" width="8.21875" style="36" customWidth="1"/>
    <col min="12806" max="12806" width="17.88671875"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0.77734375" style="36"/>
    <col min="13057" max="13057" width="2" style="36" customWidth="1"/>
    <col min="13058" max="13058" width="64.5546875" style="36" customWidth="1"/>
    <col min="13059" max="13059" width="21.33203125" style="36" customWidth="1"/>
    <col min="13060" max="13060" width="4.88671875" style="36" customWidth="1"/>
    <col min="13061" max="13061" width="8.21875" style="36" customWidth="1"/>
    <col min="13062" max="13062" width="17.88671875"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0.77734375" style="36"/>
    <col min="13313" max="13313" width="2" style="36" customWidth="1"/>
    <col min="13314" max="13314" width="64.5546875" style="36" customWidth="1"/>
    <col min="13315" max="13315" width="21.33203125" style="36" customWidth="1"/>
    <col min="13316" max="13316" width="4.88671875" style="36" customWidth="1"/>
    <col min="13317" max="13317" width="8.21875" style="36" customWidth="1"/>
    <col min="13318" max="13318" width="17.88671875"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0.77734375" style="36"/>
    <col min="13569" max="13569" width="2" style="36" customWidth="1"/>
    <col min="13570" max="13570" width="64.5546875" style="36" customWidth="1"/>
    <col min="13571" max="13571" width="21.33203125" style="36" customWidth="1"/>
    <col min="13572" max="13572" width="4.88671875" style="36" customWidth="1"/>
    <col min="13573" max="13573" width="8.21875" style="36" customWidth="1"/>
    <col min="13574" max="13574" width="17.88671875"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0.77734375" style="36"/>
    <col min="13825" max="13825" width="2" style="36" customWidth="1"/>
    <col min="13826" max="13826" width="64.5546875" style="36" customWidth="1"/>
    <col min="13827" max="13827" width="21.33203125" style="36" customWidth="1"/>
    <col min="13828" max="13828" width="4.88671875" style="36" customWidth="1"/>
    <col min="13829" max="13829" width="8.21875" style="36" customWidth="1"/>
    <col min="13830" max="13830" width="17.88671875"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0.77734375" style="36"/>
    <col min="14081" max="14081" width="2" style="36" customWidth="1"/>
    <col min="14082" max="14082" width="64.5546875" style="36" customWidth="1"/>
    <col min="14083" max="14083" width="21.33203125" style="36" customWidth="1"/>
    <col min="14084" max="14084" width="4.88671875" style="36" customWidth="1"/>
    <col min="14085" max="14085" width="8.21875" style="36" customWidth="1"/>
    <col min="14086" max="14086" width="17.88671875"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0.77734375" style="36"/>
    <col min="14337" max="14337" width="2" style="36" customWidth="1"/>
    <col min="14338" max="14338" width="64.5546875" style="36" customWidth="1"/>
    <col min="14339" max="14339" width="21.33203125" style="36" customWidth="1"/>
    <col min="14340" max="14340" width="4.88671875" style="36" customWidth="1"/>
    <col min="14341" max="14341" width="8.21875" style="36" customWidth="1"/>
    <col min="14342" max="14342" width="17.88671875"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0.77734375" style="36"/>
    <col min="14593" max="14593" width="2" style="36" customWidth="1"/>
    <col min="14594" max="14594" width="64.5546875" style="36" customWidth="1"/>
    <col min="14595" max="14595" width="21.33203125" style="36" customWidth="1"/>
    <col min="14596" max="14596" width="4.88671875" style="36" customWidth="1"/>
    <col min="14597" max="14597" width="8.21875" style="36" customWidth="1"/>
    <col min="14598" max="14598" width="17.88671875"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0.77734375" style="36"/>
    <col min="14849" max="14849" width="2" style="36" customWidth="1"/>
    <col min="14850" max="14850" width="64.5546875" style="36" customWidth="1"/>
    <col min="14851" max="14851" width="21.33203125" style="36" customWidth="1"/>
    <col min="14852" max="14852" width="4.88671875" style="36" customWidth="1"/>
    <col min="14853" max="14853" width="8.21875" style="36" customWidth="1"/>
    <col min="14854" max="14854" width="17.88671875"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0.77734375" style="36"/>
    <col min="15105" max="15105" width="2" style="36" customWidth="1"/>
    <col min="15106" max="15106" width="64.5546875" style="36" customWidth="1"/>
    <col min="15107" max="15107" width="21.33203125" style="36" customWidth="1"/>
    <col min="15108" max="15108" width="4.88671875" style="36" customWidth="1"/>
    <col min="15109" max="15109" width="8.21875" style="36" customWidth="1"/>
    <col min="15110" max="15110" width="17.88671875"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0.77734375" style="36"/>
    <col min="15361" max="15361" width="2" style="36" customWidth="1"/>
    <col min="15362" max="15362" width="64.5546875" style="36" customWidth="1"/>
    <col min="15363" max="15363" width="21.33203125" style="36" customWidth="1"/>
    <col min="15364" max="15364" width="4.88671875" style="36" customWidth="1"/>
    <col min="15365" max="15365" width="8.21875" style="36" customWidth="1"/>
    <col min="15366" max="15366" width="17.88671875"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0.77734375" style="36"/>
    <col min="15617" max="15617" width="2" style="36" customWidth="1"/>
    <col min="15618" max="15618" width="64.5546875" style="36" customWidth="1"/>
    <col min="15619" max="15619" width="21.33203125" style="36" customWidth="1"/>
    <col min="15620" max="15620" width="4.88671875" style="36" customWidth="1"/>
    <col min="15621" max="15621" width="8.21875" style="36" customWidth="1"/>
    <col min="15622" max="15622" width="17.88671875"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0.77734375" style="36"/>
    <col min="15873" max="15873" width="2" style="36" customWidth="1"/>
    <col min="15874" max="15874" width="64.5546875" style="36" customWidth="1"/>
    <col min="15875" max="15875" width="21.33203125" style="36" customWidth="1"/>
    <col min="15876" max="15876" width="4.88671875" style="36" customWidth="1"/>
    <col min="15877" max="15877" width="8.21875" style="36" customWidth="1"/>
    <col min="15878" max="15878" width="17.88671875"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0.77734375" style="36"/>
    <col min="16129" max="16129" width="2" style="36" customWidth="1"/>
    <col min="16130" max="16130" width="64.5546875" style="36" customWidth="1"/>
    <col min="16131" max="16131" width="21.33203125" style="36" customWidth="1"/>
    <col min="16132" max="16132" width="4.88671875" style="36" customWidth="1"/>
    <col min="16133" max="16133" width="8.21875" style="36" customWidth="1"/>
    <col min="16134" max="16134" width="17.88671875"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0.77734375" style="36"/>
  </cols>
  <sheetData>
    <row r="1" spans="2:9" ht="6.75" customHeight="1"/>
    <row r="2" spans="2:9" ht="15.75" customHeight="1">
      <c r="B2" s="38" t="s">
        <v>42</v>
      </c>
      <c r="C2" s="39" t="s">
        <v>43</v>
      </c>
      <c r="D2" s="36" t="s">
        <v>1</v>
      </c>
      <c r="F2" s="40"/>
    </row>
    <row r="3" spans="2:9">
      <c r="B3" s="159" t="s">
        <v>44</v>
      </c>
      <c r="C3" s="160" t="s">
        <v>117</v>
      </c>
      <c r="D3" s="161"/>
      <c r="F3" s="40"/>
      <c r="G3" s="40"/>
    </row>
    <row r="4" spans="2:9">
      <c r="B4" s="162" t="s">
        <v>45</v>
      </c>
      <c r="C4" s="163" t="s">
        <v>116</v>
      </c>
      <c r="D4" s="164"/>
    </row>
    <row r="5" spans="2:9">
      <c r="B5" s="55" t="s">
        <v>161</v>
      </c>
      <c r="C5" s="165" t="s">
        <v>116</v>
      </c>
      <c r="D5" s="164"/>
    </row>
    <row r="6" spans="2:9">
      <c r="B6" s="55" t="s">
        <v>160</v>
      </c>
      <c r="C6" s="165" t="s">
        <v>116</v>
      </c>
      <c r="D6" s="164"/>
    </row>
    <row r="7" spans="2:9">
      <c r="B7" s="55" t="s">
        <v>275</v>
      </c>
      <c r="C7" s="163" t="s">
        <v>117</v>
      </c>
      <c r="D7" s="164"/>
      <c r="I7"/>
    </row>
    <row r="8" spans="2:9">
      <c r="B8" s="55" t="s">
        <v>243</v>
      </c>
      <c r="C8" s="163" t="s">
        <v>116</v>
      </c>
      <c r="D8" s="164"/>
      <c r="I8"/>
    </row>
    <row r="9" spans="2:9">
      <c r="B9" s="55" t="s">
        <v>203</v>
      </c>
      <c r="C9" s="163" t="s">
        <v>116</v>
      </c>
      <c r="D9" s="164"/>
      <c r="I9"/>
    </row>
    <row r="10" spans="2:9">
      <c r="B10" s="166" t="s">
        <v>159</v>
      </c>
      <c r="C10" s="167" t="s">
        <v>116</v>
      </c>
      <c r="D10" s="164"/>
    </row>
    <row r="11" spans="2:9">
      <c r="B11" s="52"/>
      <c r="C11" s="42" t="s">
        <v>46</v>
      </c>
    </row>
    <row r="12" spans="2:9">
      <c r="B12" s="166" t="s">
        <v>47</v>
      </c>
      <c r="C12" s="167" t="s">
        <v>198</v>
      </c>
      <c r="D12" s="164"/>
      <c r="I12"/>
    </row>
    <row r="13" spans="2:9">
      <c r="B13" s="166" t="s">
        <v>244</v>
      </c>
      <c r="C13" s="167" t="s">
        <v>271</v>
      </c>
      <c r="D13" s="164"/>
    </row>
    <row r="14" spans="2:9">
      <c r="B14" s="166" t="s">
        <v>273</v>
      </c>
      <c r="C14" s="167" t="s">
        <v>270</v>
      </c>
      <c r="D14" s="164"/>
    </row>
    <row r="15" spans="2:9">
      <c r="B15" s="166" t="s">
        <v>246</v>
      </c>
      <c r="C15" s="167" t="s">
        <v>168</v>
      </c>
      <c r="D15" s="164"/>
    </row>
    <row r="16" spans="2:9">
      <c r="B16" s="166" t="s">
        <v>245</v>
      </c>
      <c r="C16" s="167" t="s">
        <v>264</v>
      </c>
      <c r="D16" s="164"/>
    </row>
    <row r="17" spans="2:8">
      <c r="B17" s="166" t="s">
        <v>49</v>
      </c>
      <c r="C17" s="167" t="s">
        <v>267</v>
      </c>
      <c r="D17" s="164"/>
    </row>
    <row r="18" spans="2:8">
      <c r="B18" s="166" t="s">
        <v>50</v>
      </c>
      <c r="C18" s="167" t="s">
        <v>261</v>
      </c>
      <c r="D18" s="164"/>
    </row>
    <row r="19" spans="2:8">
      <c r="B19" s="168" t="s">
        <v>51</v>
      </c>
      <c r="C19" s="167">
        <v>6</v>
      </c>
      <c r="D19" s="164"/>
    </row>
    <row r="20" spans="2:8">
      <c r="B20" s="52"/>
      <c r="C20" s="42" t="s">
        <v>52</v>
      </c>
    </row>
    <row r="21" spans="2:8">
      <c r="B21" s="166" t="s">
        <v>48</v>
      </c>
      <c r="C21" s="167" t="s">
        <v>270</v>
      </c>
      <c r="D21" s="164"/>
    </row>
    <row r="22" spans="2:8">
      <c r="B22" s="169" t="s">
        <v>212</v>
      </c>
      <c r="C22" s="167" t="s">
        <v>168</v>
      </c>
      <c r="D22" s="170"/>
    </row>
    <row r="23" spans="2:8">
      <c r="B23" s="169" t="s">
        <v>53</v>
      </c>
      <c r="C23" s="167">
        <v>12</v>
      </c>
      <c r="D23" s="170"/>
    </row>
    <row r="24" spans="2:8" ht="13.8" thickBot="1">
      <c r="B24" s="169" t="s">
        <v>54</v>
      </c>
      <c r="C24" s="167">
        <v>6</v>
      </c>
      <c r="D24" s="170"/>
    </row>
    <row r="25" spans="2:8" ht="13.8" thickBot="1">
      <c r="C25" s="43"/>
      <c r="D25" s="171">
        <f>SUM(D3:D24)</f>
        <v>0</v>
      </c>
    </row>
    <row r="26" spans="2:8">
      <c r="C26" s="43"/>
    </row>
    <row r="27" spans="2:8" ht="13.5" customHeight="1">
      <c r="B27" s="38" t="s">
        <v>55</v>
      </c>
      <c r="C27" s="42" t="s">
        <v>43</v>
      </c>
      <c r="D27" s="36" t="s">
        <v>1</v>
      </c>
      <c r="H27" s="73"/>
    </row>
    <row r="28" spans="2:8">
      <c r="B28" s="166" t="s">
        <v>122</v>
      </c>
      <c r="C28" s="167" t="s">
        <v>117</v>
      </c>
      <c r="D28" s="164"/>
      <c r="H28" s="73"/>
    </row>
    <row r="29" spans="2:8">
      <c r="B29" s="166" t="s">
        <v>64</v>
      </c>
      <c r="C29" s="167">
        <v>6</v>
      </c>
      <c r="D29" s="164"/>
      <c r="H29" s="73"/>
    </row>
    <row r="30" spans="2:8">
      <c r="B30" s="166" t="s">
        <v>178</v>
      </c>
      <c r="C30" s="167" t="s">
        <v>240</v>
      </c>
      <c r="D30" s="164"/>
      <c r="F30" s="172" t="s">
        <v>66</v>
      </c>
      <c r="G30" s="170">
        <f>[1]MIGUEL!H72</f>
        <v>0</v>
      </c>
      <c r="H30" s="73"/>
    </row>
    <row r="31" spans="2:8">
      <c r="B31" s="166" t="s">
        <v>164</v>
      </c>
      <c r="C31" s="167" t="s">
        <v>240</v>
      </c>
      <c r="D31" s="164"/>
      <c r="F31" s="172" t="s">
        <v>57</v>
      </c>
      <c r="G31" s="170">
        <f>[1]MIGUEL!AB53+[1]MIGUEL!AC53</f>
        <v>0</v>
      </c>
    </row>
    <row r="32" spans="2:8">
      <c r="B32" s="166" t="s">
        <v>128</v>
      </c>
      <c r="C32" s="167">
        <v>8</v>
      </c>
      <c r="D32" s="164"/>
      <c r="F32" s="172" t="s">
        <v>58</v>
      </c>
      <c r="G32" s="170">
        <f>SUM([1]MIGUEL!R60:R64)*40</f>
        <v>0</v>
      </c>
    </row>
    <row r="33" spans="2:9">
      <c r="B33" s="166" t="s">
        <v>129</v>
      </c>
      <c r="C33" s="167">
        <v>5</v>
      </c>
      <c r="D33" s="164"/>
      <c r="F33" s="172" t="s">
        <v>130</v>
      </c>
      <c r="G33" s="170">
        <f>SUM([1]MIGUEL!AA61:AA63)*30+SUM([1]MIGUEL!AB61:AB63)*40</f>
        <v>0</v>
      </c>
      <c r="H33" s="40"/>
      <c r="I33" s="40"/>
    </row>
    <row r="34" spans="2:9" ht="13.8" thickBot="1">
      <c r="B34" s="52"/>
      <c r="C34" s="42" t="s">
        <v>46</v>
      </c>
      <c r="F34" s="172" t="s">
        <v>59</v>
      </c>
      <c r="G34" s="170">
        <f>G59</f>
        <v>0</v>
      </c>
      <c r="H34" s="40"/>
      <c r="I34" s="40"/>
    </row>
    <row r="35" spans="2:9" ht="18" thickBot="1">
      <c r="B35" s="166" t="s">
        <v>61</v>
      </c>
      <c r="C35" s="167">
        <v>8</v>
      </c>
      <c r="D35" s="164"/>
      <c r="F35" s="48" t="s">
        <v>60</v>
      </c>
      <c r="G35" s="49">
        <f>SUM(G28:G34)</f>
        <v>0</v>
      </c>
      <c r="H35" s="40"/>
      <c r="I35" s="40"/>
    </row>
    <row r="36" spans="2:9">
      <c r="B36" s="166" t="s">
        <v>62</v>
      </c>
      <c r="C36" s="167" t="s">
        <v>14</v>
      </c>
      <c r="D36" s="164"/>
      <c r="H36" s="40"/>
      <c r="I36" s="40"/>
    </row>
    <row r="37" spans="2:9">
      <c r="B37" s="166" t="s">
        <v>209</v>
      </c>
      <c r="C37" s="167" t="s">
        <v>18</v>
      </c>
      <c r="D37" s="164"/>
      <c r="H37" s="40"/>
      <c r="I37" s="40"/>
    </row>
    <row r="38" spans="2:9">
      <c r="B38" s="166" t="s">
        <v>208</v>
      </c>
      <c r="C38" s="167" t="s">
        <v>229</v>
      </c>
      <c r="D38" s="164"/>
      <c r="H38" s="40"/>
      <c r="I38" s="40"/>
    </row>
    <row r="39" spans="2:9">
      <c r="B39" s="166" t="s">
        <v>63</v>
      </c>
      <c r="C39" s="167" t="s">
        <v>39</v>
      </c>
      <c r="D39" s="164"/>
      <c r="H39" s="40"/>
      <c r="I39" s="40"/>
    </row>
    <row r="40" spans="2:9">
      <c r="B40" s="166" t="s">
        <v>163</v>
      </c>
      <c r="C40" s="167" t="s">
        <v>174</v>
      </c>
      <c r="D40" s="164"/>
      <c r="H40" s="40"/>
      <c r="I40" s="40"/>
    </row>
    <row r="41" spans="2:9">
      <c r="B41" s="166" t="s">
        <v>162</v>
      </c>
      <c r="C41" s="167" t="s">
        <v>238</v>
      </c>
      <c r="D41" s="164"/>
      <c r="H41" s="40"/>
      <c r="I41" s="40"/>
    </row>
    <row r="42" spans="2:9">
      <c r="B42" s="166" t="s">
        <v>56</v>
      </c>
      <c r="C42" s="167" t="s">
        <v>116</v>
      </c>
      <c r="D42" s="164"/>
      <c r="H42" s="40"/>
      <c r="I42" s="40"/>
    </row>
    <row r="43" spans="2:9">
      <c r="B43" s="166" t="s">
        <v>278</v>
      </c>
      <c r="C43" s="167" t="s">
        <v>227</v>
      </c>
      <c r="D43" s="164"/>
      <c r="H43" s="40"/>
      <c r="I43" s="40"/>
    </row>
    <row r="44" spans="2:9">
      <c r="B44" s="166" t="s">
        <v>280</v>
      </c>
      <c r="C44" s="167" t="s">
        <v>240</v>
      </c>
      <c r="D44" s="164"/>
      <c r="H44" s="40"/>
      <c r="I44" s="40"/>
    </row>
    <row r="45" spans="2:9">
      <c r="B45" s="166" t="s">
        <v>279</v>
      </c>
      <c r="C45" s="167" t="s">
        <v>14</v>
      </c>
      <c r="D45" s="164"/>
      <c r="H45" s="40"/>
      <c r="I45" s="40"/>
    </row>
    <row r="46" spans="2:9">
      <c r="B46" s="166" t="s">
        <v>281</v>
      </c>
      <c r="C46" s="167" t="s">
        <v>15</v>
      </c>
      <c r="D46" s="164"/>
      <c r="H46" s="40"/>
      <c r="I46" s="40"/>
    </row>
    <row r="47" spans="2:9">
      <c r="B47" s="166" t="s">
        <v>282</v>
      </c>
      <c r="C47" s="167" t="s">
        <v>17</v>
      </c>
      <c r="D47" s="164"/>
      <c r="H47" s="40"/>
      <c r="I47" s="40"/>
    </row>
    <row r="48" spans="2:9">
      <c r="B48" s="166" t="s">
        <v>247</v>
      </c>
      <c r="C48" s="167" t="s">
        <v>210</v>
      </c>
      <c r="D48" s="164"/>
    </row>
    <row r="49" spans="2:7">
      <c r="B49" s="166" t="s">
        <v>248</v>
      </c>
      <c r="C49" s="167" t="s">
        <v>126</v>
      </c>
      <c r="D49" s="164"/>
      <c r="F49" s="40"/>
    </row>
    <row r="50" spans="2:7">
      <c r="B50" s="166" t="s">
        <v>249</v>
      </c>
      <c r="C50" s="167" t="s">
        <v>193</v>
      </c>
      <c r="D50" s="164"/>
      <c r="F50" s="40"/>
    </row>
    <row r="51" spans="2:7">
      <c r="B51" s="166" t="s">
        <v>251</v>
      </c>
      <c r="C51" s="167" t="s">
        <v>165</v>
      </c>
      <c r="D51" s="164"/>
    </row>
    <row r="52" spans="2:7">
      <c r="B52" s="166" t="s">
        <v>250</v>
      </c>
      <c r="C52" s="167" t="s">
        <v>194</v>
      </c>
      <c r="D52" s="164"/>
    </row>
    <row r="53" spans="2:7">
      <c r="B53" s="166" t="s">
        <v>283</v>
      </c>
      <c r="C53" s="167" t="s">
        <v>230</v>
      </c>
      <c r="D53" s="164"/>
    </row>
    <row r="54" spans="2:7" ht="14.25" customHeight="1">
      <c r="B54" s="52"/>
      <c r="C54" s="42" t="s">
        <v>52</v>
      </c>
    </row>
    <row r="55" spans="2:7">
      <c r="B55" s="169" t="s">
        <v>123</v>
      </c>
      <c r="C55" s="173" t="s">
        <v>295</v>
      </c>
      <c r="D55" s="164"/>
    </row>
    <row r="56" spans="2:7" ht="13.8" thickBot="1">
      <c r="B56" s="55" t="s">
        <v>124</v>
      </c>
      <c r="C56" s="173" t="s">
        <v>379</v>
      </c>
      <c r="D56" s="164"/>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166" t="s">
        <v>205</v>
      </c>
      <c r="C60" s="167" t="s">
        <v>18</v>
      </c>
      <c r="D60" s="164"/>
    </row>
    <row r="61" spans="2:7">
      <c r="B61" s="166" t="s">
        <v>204</v>
      </c>
      <c r="C61" s="173" t="s">
        <v>380</v>
      </c>
      <c r="D61" s="164"/>
    </row>
    <row r="62" spans="2:7">
      <c r="B62" s="166" t="s">
        <v>125</v>
      </c>
      <c r="C62" s="167" t="s">
        <v>77</v>
      </c>
      <c r="D62" s="164"/>
    </row>
    <row r="63" spans="2:7">
      <c r="B63" s="166" t="s">
        <v>118</v>
      </c>
      <c r="C63" s="167" t="s">
        <v>119</v>
      </c>
      <c r="D63" s="164"/>
    </row>
    <row r="64" spans="2:7" ht="13.8" hidden="1" thickBot="1">
      <c r="D64" s="171">
        <f>SUM(D60:D63)</f>
        <v>0</v>
      </c>
    </row>
    <row r="65" spans="2:18" hidden="1">
      <c r="B65" s="40"/>
      <c r="J65" s="32" t="s">
        <v>40</v>
      </c>
      <c r="K65" s="36" t="s">
        <v>119</v>
      </c>
      <c r="L65" s="36" t="s">
        <v>255</v>
      </c>
      <c r="M65" s="36" t="s">
        <v>193</v>
      </c>
      <c r="N65" s="36" t="s">
        <v>130</v>
      </c>
      <c r="O65" s="36" t="str">
        <f>[1]MIGUEL!AH30</f>
        <v>españa</v>
      </c>
      <c r="P65" s="36" t="s">
        <v>127</v>
      </c>
      <c r="Q65" s="36" t="s">
        <v>272</v>
      </c>
      <c r="R65" s="36" t="s">
        <v>168</v>
      </c>
    </row>
    <row r="66" spans="2:18" hidden="1">
      <c r="B66" s="40"/>
      <c r="J66" s="32" t="s">
        <v>80</v>
      </c>
      <c r="K66" s="36" t="s">
        <v>120</v>
      </c>
      <c r="L66" s="36" t="s">
        <v>207</v>
      </c>
      <c r="M66" s="36" t="s">
        <v>191</v>
      </c>
      <c r="N66" s="36" t="s">
        <v>166</v>
      </c>
      <c r="O66" s="36" t="str">
        <f>[1]MIGUEL!AH31</f>
        <v>suiza</v>
      </c>
      <c r="P66" s="36" t="s">
        <v>165</v>
      </c>
      <c r="Q66" s="36" t="s">
        <v>271</v>
      </c>
      <c r="R66" s="36" t="s">
        <v>259</v>
      </c>
    </row>
    <row r="67" spans="2:18" hidden="1">
      <c r="C67" s="36"/>
      <c r="J67" s="32" t="s">
        <v>74</v>
      </c>
      <c r="K67" s="36" t="s">
        <v>121</v>
      </c>
      <c r="L67" s="36" t="s">
        <v>126</v>
      </c>
      <c r="M67" s="36" t="s">
        <v>192</v>
      </c>
      <c r="N67" s="36" t="s">
        <v>195</v>
      </c>
      <c r="O67" s="36" t="str">
        <f>[1]MIGUEL!AH32</f>
        <v>argentina</v>
      </c>
      <c r="P67" s="36" t="s">
        <v>257</v>
      </c>
      <c r="Q67" s="36" t="s">
        <v>202</v>
      </c>
      <c r="R67" s="36" t="s">
        <v>266</v>
      </c>
    </row>
    <row r="68" spans="2:18" hidden="1">
      <c r="F68" s="32" t="s">
        <v>92</v>
      </c>
      <c r="G68" s="32"/>
      <c r="I68" s="153" t="s">
        <v>237</v>
      </c>
      <c r="J68" s="59" t="s">
        <v>72</v>
      </c>
      <c r="N68" s="36" t="s">
        <v>260</v>
      </c>
      <c r="O68" s="36" t="str">
        <f>[1]MIGUEL!AH33</f>
        <v>portugal</v>
      </c>
    </row>
    <row r="69" spans="2:18" hidden="1">
      <c r="F69" s="153" t="s">
        <v>183</v>
      </c>
      <c r="G69" s="947" t="s">
        <v>110</v>
      </c>
      <c r="I69" s="153" t="s">
        <v>230</v>
      </c>
      <c r="J69" s="32" t="s">
        <v>70</v>
      </c>
      <c r="L69" s="36" t="s">
        <v>210</v>
      </c>
      <c r="M69" s="36" t="s">
        <v>258</v>
      </c>
      <c r="O69" s="36" t="str">
        <f>[1]MIGUEL!AI30</f>
        <v>austria</v>
      </c>
      <c r="P69" s="36" t="s">
        <v>127</v>
      </c>
      <c r="R69" s="36" t="s">
        <v>270</v>
      </c>
    </row>
    <row r="70" spans="2:18" hidden="1">
      <c r="F70" s="153" t="s">
        <v>240</v>
      </c>
      <c r="G70" s="894"/>
      <c r="I70" s="154" t="s">
        <v>234</v>
      </c>
      <c r="J70" s="32" t="s">
        <v>71</v>
      </c>
      <c r="L70" s="36" t="s">
        <v>256</v>
      </c>
      <c r="M70" s="36" t="s">
        <v>259</v>
      </c>
      <c r="N70" s="36" t="s">
        <v>131</v>
      </c>
      <c r="O70" s="36" t="str">
        <f>[1]MIGUEL!AI31</f>
        <v>costa marfil</v>
      </c>
      <c r="P70" s="36" t="s">
        <v>165</v>
      </c>
      <c r="R70" s="36" t="s">
        <v>200</v>
      </c>
    </row>
    <row r="71" spans="2:18" hidden="1">
      <c r="F71" s="153" t="s">
        <v>186</v>
      </c>
      <c r="G71" s="894"/>
      <c r="I71" s="154" t="s">
        <v>142</v>
      </c>
      <c r="J71" s="32" t="s">
        <v>76</v>
      </c>
      <c r="L71" s="36" t="s">
        <v>211</v>
      </c>
      <c r="M71" s="36" t="s">
        <v>194</v>
      </c>
      <c r="N71" s="36" t="s">
        <v>261</v>
      </c>
      <c r="O71" s="36" t="str">
        <f>[1]MIGUEL!AI32</f>
        <v>uruguay</v>
      </c>
      <c r="P71" s="36" t="s">
        <v>257</v>
      </c>
      <c r="R71" s="36" t="s">
        <v>259</v>
      </c>
    </row>
    <row r="72" spans="2:18" hidden="1">
      <c r="C72" s="37" t="s">
        <v>116</v>
      </c>
      <c r="D72" s="36">
        <v>0</v>
      </c>
      <c r="F72" s="153" t="s">
        <v>214</v>
      </c>
      <c r="G72" s="895"/>
      <c r="I72" s="156" t="s">
        <v>224</v>
      </c>
      <c r="J72" s="59" t="s">
        <v>69</v>
      </c>
      <c r="N72" s="36" t="s">
        <v>198</v>
      </c>
      <c r="O72" s="36" t="str">
        <f>[1]MIGUEL!AI33</f>
        <v>panamá</v>
      </c>
    </row>
    <row r="73" spans="2:18" hidden="1">
      <c r="C73" s="37" t="s">
        <v>117</v>
      </c>
      <c r="D73" s="36">
        <v>1</v>
      </c>
      <c r="F73" s="154" t="s">
        <v>179</v>
      </c>
      <c r="G73" s="948" t="s">
        <v>111</v>
      </c>
      <c r="I73" s="156" t="s">
        <v>175</v>
      </c>
      <c r="J73" s="59" t="s">
        <v>77</v>
      </c>
      <c r="N73" s="36" t="s">
        <v>197</v>
      </c>
      <c r="R73" s="36" t="s">
        <v>264</v>
      </c>
    </row>
    <row r="74" spans="2:18" hidden="1">
      <c r="D74" s="36">
        <v>2</v>
      </c>
      <c r="F74" s="154" t="s">
        <v>223</v>
      </c>
      <c r="G74" s="897"/>
      <c r="I74" s="155" t="s">
        <v>228</v>
      </c>
      <c r="J74" s="59" t="s">
        <v>79</v>
      </c>
      <c r="N74" s="36" t="s">
        <v>262</v>
      </c>
      <c r="R74" s="36" t="s">
        <v>261</v>
      </c>
    </row>
    <row r="75" spans="2:18" hidden="1">
      <c r="D75" s="36">
        <v>3</v>
      </c>
      <c r="F75" s="154" t="s">
        <v>225</v>
      </c>
      <c r="G75" s="897"/>
      <c r="I75" s="155" t="s">
        <v>238</v>
      </c>
      <c r="J75" s="59" t="s">
        <v>68</v>
      </c>
      <c r="N75" s="36" t="s">
        <v>263</v>
      </c>
      <c r="R75" s="36" t="s">
        <v>274</v>
      </c>
    </row>
    <row r="76" spans="2:18" hidden="1">
      <c r="D76" s="36">
        <v>4</v>
      </c>
      <c r="F76" s="154" t="s">
        <v>19</v>
      </c>
      <c r="G76" s="898"/>
      <c r="I76" s="157" t="s">
        <v>225</v>
      </c>
      <c r="J76" s="59" t="s">
        <v>82</v>
      </c>
      <c r="N76" s="36" t="s">
        <v>167</v>
      </c>
    </row>
    <row r="77" spans="2:18" hidden="1">
      <c r="D77" s="36">
        <v>5</v>
      </c>
      <c r="F77" s="156" t="s">
        <v>184</v>
      </c>
      <c r="G77" s="949" t="s">
        <v>112</v>
      </c>
      <c r="I77" s="157" t="s">
        <v>174</v>
      </c>
      <c r="J77" s="59" t="s">
        <v>75</v>
      </c>
      <c r="N77" s="36" t="s">
        <v>264</v>
      </c>
      <c r="Q77" s="36" t="s">
        <v>232</v>
      </c>
      <c r="R77" s="36" t="s">
        <v>17</v>
      </c>
    </row>
    <row r="78" spans="2:18" hidden="1">
      <c r="D78" s="36">
        <v>6</v>
      </c>
      <c r="F78" s="156" t="s">
        <v>177</v>
      </c>
      <c r="G78" s="900"/>
      <c r="I78" s="158" t="s">
        <v>240</v>
      </c>
      <c r="J78" s="59" t="s">
        <v>84</v>
      </c>
      <c r="N78" s="36" t="s">
        <v>265</v>
      </c>
      <c r="Q78" s="36" t="s">
        <v>227</v>
      </c>
      <c r="R78" s="36" t="s">
        <v>16</v>
      </c>
    </row>
    <row r="79" spans="2:18" hidden="1">
      <c r="D79" s="36">
        <v>7</v>
      </c>
      <c r="F79" s="156" t="s">
        <v>276</v>
      </c>
      <c r="G79" s="900"/>
      <c r="I79" s="158" t="s">
        <v>235</v>
      </c>
      <c r="J79" s="59" t="s">
        <v>78</v>
      </c>
      <c r="Q79" s="36" t="s">
        <v>276</v>
      </c>
      <c r="R79" s="36" t="s">
        <v>190</v>
      </c>
    </row>
    <row r="80" spans="2:18" hidden="1">
      <c r="D80" s="36">
        <v>8</v>
      </c>
      <c r="F80" s="156" t="s">
        <v>142</v>
      </c>
      <c r="G80" s="901"/>
      <c r="I80" s="175" t="s">
        <v>229</v>
      </c>
      <c r="J80" s="59" t="s">
        <v>83</v>
      </c>
      <c r="N80" s="36" t="s">
        <v>132</v>
      </c>
    </row>
    <row r="81" spans="3:18" hidden="1">
      <c r="D81" s="36">
        <v>9</v>
      </c>
      <c r="F81" s="155" t="s">
        <v>172</v>
      </c>
      <c r="G81" s="950" t="s">
        <v>113</v>
      </c>
      <c r="I81" s="175" t="s">
        <v>187</v>
      </c>
      <c r="J81" s="59" t="s">
        <v>85</v>
      </c>
      <c r="N81" s="36" t="s">
        <v>256</v>
      </c>
      <c r="Q81" s="36" t="s">
        <v>235</v>
      </c>
      <c r="R81" s="36" t="s">
        <v>18</v>
      </c>
    </row>
    <row r="82" spans="3:18" hidden="1">
      <c r="D82" s="36">
        <v>10</v>
      </c>
      <c r="F82" s="155" t="s">
        <v>224</v>
      </c>
      <c r="G82" s="903"/>
      <c r="I82" s="176" t="s">
        <v>227</v>
      </c>
      <c r="J82" s="59" t="s">
        <v>81</v>
      </c>
      <c r="N82" s="36" t="s">
        <v>266</v>
      </c>
      <c r="Q82" s="36" t="s">
        <v>238</v>
      </c>
      <c r="R82" s="36" t="s">
        <v>173</v>
      </c>
    </row>
    <row r="83" spans="3:18" hidden="1">
      <c r="D83" s="36">
        <v>11</v>
      </c>
      <c r="F83" s="155" t="s">
        <v>176</v>
      </c>
      <c r="G83" s="903"/>
      <c r="I83" s="36" t="s">
        <v>276</v>
      </c>
      <c r="J83" s="59" t="s">
        <v>86</v>
      </c>
      <c r="N83" s="36" t="s">
        <v>168</v>
      </c>
      <c r="Q83" s="36" t="s">
        <v>240</v>
      </c>
      <c r="R83" s="36" t="s">
        <v>15</v>
      </c>
    </row>
    <row r="84" spans="3:18" hidden="1">
      <c r="D84" s="36">
        <v>12</v>
      </c>
      <c r="F84" s="155" t="s">
        <v>134</v>
      </c>
      <c r="G84" s="904"/>
      <c r="I84" s="36" t="s">
        <v>231</v>
      </c>
      <c r="J84" s="59" t="s">
        <v>96</v>
      </c>
      <c r="N84" s="36" t="s">
        <v>267</v>
      </c>
    </row>
    <row r="85" spans="3:18" hidden="1">
      <c r="D85" s="36">
        <v>13</v>
      </c>
      <c r="F85" s="157" t="s">
        <v>16</v>
      </c>
      <c r="G85" s="951" t="s">
        <v>114</v>
      </c>
      <c r="I85" s="36" t="s">
        <v>223</v>
      </c>
      <c r="J85" s="59" t="s">
        <v>97</v>
      </c>
      <c r="N85" s="36" t="s">
        <v>268</v>
      </c>
      <c r="R85" s="36" t="s">
        <v>14</v>
      </c>
    </row>
    <row r="86" spans="3:18" hidden="1">
      <c r="D86" s="36">
        <v>14</v>
      </c>
      <c r="F86" s="157" t="s">
        <v>227</v>
      </c>
      <c r="G86" s="906"/>
      <c r="I86" s="36" t="s">
        <v>236</v>
      </c>
      <c r="J86" s="59" t="s">
        <v>88</v>
      </c>
      <c r="N86" s="36" t="s">
        <v>196</v>
      </c>
      <c r="R86" s="36" t="s">
        <v>184</v>
      </c>
    </row>
    <row r="87" spans="3:18" hidden="1">
      <c r="D87" s="36">
        <v>15</v>
      </c>
      <c r="F87" s="157" t="s">
        <v>228</v>
      </c>
      <c r="G87" s="906"/>
      <c r="H87" s="51"/>
      <c r="I87" s="36" t="s">
        <v>232</v>
      </c>
      <c r="J87" s="59" t="s">
        <v>98</v>
      </c>
      <c r="N87" s="36" t="s">
        <v>269</v>
      </c>
      <c r="R87" s="36" t="s">
        <v>15</v>
      </c>
    </row>
    <row r="88" spans="3:18" hidden="1">
      <c r="D88" s="36">
        <v>16</v>
      </c>
      <c r="F88" s="157" t="s">
        <v>169</v>
      </c>
      <c r="G88" s="907"/>
      <c r="J88" s="59" t="s">
        <v>99</v>
      </c>
    </row>
    <row r="89" spans="3:18" hidden="1">
      <c r="D89" s="36">
        <v>17</v>
      </c>
      <c r="F89" s="158" t="s">
        <v>190</v>
      </c>
      <c r="G89" s="952" t="s">
        <v>115</v>
      </c>
      <c r="J89" s="59" t="s">
        <v>100</v>
      </c>
      <c r="N89" s="36" t="s">
        <v>133</v>
      </c>
    </row>
    <row r="90" spans="3:18" hidden="1">
      <c r="D90" s="36">
        <v>18</v>
      </c>
      <c r="F90" s="158" t="s">
        <v>180</v>
      </c>
      <c r="G90" s="891"/>
      <c r="J90" s="59" t="s">
        <v>89</v>
      </c>
      <c r="N90" s="36" t="s">
        <v>270</v>
      </c>
    </row>
    <row r="91" spans="3:18" hidden="1">
      <c r="D91" s="36">
        <v>19</v>
      </c>
      <c r="F91" s="158" t="s">
        <v>38</v>
      </c>
      <c r="G91" s="891"/>
      <c r="J91" s="59" t="s">
        <v>93</v>
      </c>
      <c r="N91" s="36" t="s">
        <v>259</v>
      </c>
    </row>
    <row r="92" spans="3:18" hidden="1">
      <c r="C92" s="36"/>
      <c r="D92" s="36">
        <v>20</v>
      </c>
      <c r="F92" s="158" t="s">
        <v>175</v>
      </c>
      <c r="G92" s="892"/>
      <c r="J92" s="59" t="s">
        <v>101</v>
      </c>
      <c r="N92" s="36" t="s">
        <v>199</v>
      </c>
    </row>
    <row r="93" spans="3:18" hidden="1">
      <c r="F93" s="175" t="s">
        <v>39</v>
      </c>
      <c r="G93" s="953" t="s">
        <v>188</v>
      </c>
      <c r="J93" s="59" t="s">
        <v>102</v>
      </c>
      <c r="N93" s="36" t="s">
        <v>271</v>
      </c>
    </row>
    <row r="94" spans="3:18" hidden="1">
      <c r="F94" s="175" t="s">
        <v>230</v>
      </c>
      <c r="G94" s="953"/>
      <c r="J94" s="59" t="s">
        <v>103</v>
      </c>
      <c r="N94" s="36" t="s">
        <v>200</v>
      </c>
    </row>
    <row r="95" spans="3:18" hidden="1">
      <c r="F95" s="175" t="s">
        <v>171</v>
      </c>
      <c r="G95" s="953"/>
      <c r="J95" s="59" t="s">
        <v>104</v>
      </c>
      <c r="N95" s="36" t="s">
        <v>272</v>
      </c>
    </row>
    <row r="96" spans="3:18" hidden="1">
      <c r="F96" s="175" t="s">
        <v>231</v>
      </c>
      <c r="G96" s="953"/>
      <c r="J96" s="59" t="s">
        <v>105</v>
      </c>
      <c r="N96" s="36" t="s">
        <v>201</v>
      </c>
    </row>
    <row r="97" spans="6:14" hidden="1">
      <c r="F97" s="176" t="s">
        <v>18</v>
      </c>
      <c r="G97" s="946" t="s">
        <v>189</v>
      </c>
      <c r="J97" s="59" t="s">
        <v>106</v>
      </c>
      <c r="N97" s="36" t="s">
        <v>202</v>
      </c>
    </row>
    <row r="98" spans="6:14" hidden="1">
      <c r="F98" s="176" t="s">
        <v>229</v>
      </c>
      <c r="G98" s="946"/>
      <c r="J98" s="59" t="s">
        <v>107</v>
      </c>
    </row>
    <row r="99" spans="6:14" hidden="1">
      <c r="F99" s="176" t="s">
        <v>174</v>
      </c>
      <c r="G99" s="946"/>
      <c r="J99" s="59" t="s">
        <v>90</v>
      </c>
    </row>
    <row r="100" spans="6:14" hidden="1">
      <c r="F100" s="176" t="s">
        <v>185</v>
      </c>
      <c r="G100" s="946"/>
      <c r="J100" s="59" t="s">
        <v>108</v>
      </c>
    </row>
    <row r="101" spans="6:14" hidden="1">
      <c r="F101" s="36" t="s">
        <v>14</v>
      </c>
      <c r="G101" s="946" t="s">
        <v>252</v>
      </c>
      <c r="J101" s="59" t="s">
        <v>87</v>
      </c>
    </row>
    <row r="102" spans="6:14" hidden="1">
      <c r="F102" s="36" t="s">
        <v>170</v>
      </c>
      <c r="G102" s="946"/>
      <c r="J102" s="59" t="s">
        <v>109</v>
      </c>
    </row>
    <row r="103" spans="6:14" hidden="1">
      <c r="F103" s="36" t="s">
        <v>232</v>
      </c>
      <c r="G103" s="946"/>
      <c r="J103" s="59" t="s">
        <v>94</v>
      </c>
    </row>
    <row r="104" spans="6:14" hidden="1">
      <c r="F104" s="36" t="s">
        <v>233</v>
      </c>
      <c r="G104" s="946"/>
      <c r="J104" s="32" t="s">
        <v>95</v>
      </c>
    </row>
    <row r="105" spans="6:14" hidden="1">
      <c r="F105" s="36" t="s">
        <v>173</v>
      </c>
      <c r="G105" s="946" t="s">
        <v>254</v>
      </c>
    </row>
    <row r="106" spans="6:14" hidden="1">
      <c r="F106" s="36" t="s">
        <v>234</v>
      </c>
      <c r="G106" s="946"/>
    </row>
    <row r="107" spans="6:14" hidden="1">
      <c r="F107" s="36" t="s">
        <v>138</v>
      </c>
      <c r="G107" s="946"/>
    </row>
    <row r="108" spans="6:14" hidden="1">
      <c r="F108" s="36" t="s">
        <v>235</v>
      </c>
      <c r="G108" s="946"/>
    </row>
    <row r="109" spans="6:14" hidden="1">
      <c r="F109" s="36" t="s">
        <v>17</v>
      </c>
      <c r="G109" s="946" t="s">
        <v>253</v>
      </c>
    </row>
    <row r="110" spans="6:14" hidden="1">
      <c r="F110" s="36" t="s">
        <v>236</v>
      </c>
      <c r="G110" s="946"/>
    </row>
    <row r="111" spans="6:14" hidden="1">
      <c r="F111" s="36" t="s">
        <v>238</v>
      </c>
      <c r="G111" s="946"/>
    </row>
    <row r="112" spans="6:14" hidden="1">
      <c r="F112" s="36" t="s">
        <v>239</v>
      </c>
      <c r="G112" s="946"/>
    </row>
    <row r="113" spans="6:7" hidden="1">
      <c r="F113" s="36" t="s">
        <v>15</v>
      </c>
      <c r="G113" s="946" t="s">
        <v>253</v>
      </c>
    </row>
    <row r="114" spans="6:7" hidden="1">
      <c r="F114" s="36" t="s">
        <v>32</v>
      </c>
      <c r="G114" s="946"/>
    </row>
    <row r="115" spans="6:7" hidden="1">
      <c r="F115" s="36" t="s">
        <v>187</v>
      </c>
      <c r="G115" s="946"/>
    </row>
    <row r="116" spans="6:7" hidden="1">
      <c r="F116" s="36" t="s">
        <v>277</v>
      </c>
      <c r="G116" s="946"/>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99E060B0-F51B-4879-94F5-94F1E5255A9C}">
      <formula1>$R$77:$R$79</formula1>
    </dataValidation>
    <dataValidation type="list" allowBlank="1" showInputMessage="1" showErrorMessage="1" sqref="C46" xr:uid="{2B0D98F1-F77F-48B2-AFA6-0357241C6F07}">
      <formula1>$R$81:$R$83</formula1>
    </dataValidation>
    <dataValidation type="list" allowBlank="1" showInputMessage="1" showErrorMessage="1" sqref="C45" xr:uid="{DD2C252E-24E5-4F99-B332-4DA6C207F94E}">
      <formula1>$R$85:$R$87</formula1>
    </dataValidation>
    <dataValidation type="list" allowBlank="1" showInputMessage="1" showErrorMessage="1" sqref="C44" xr:uid="{26DD04AE-3EE2-4515-B9DB-1A3B66A87FC0}">
      <formula1>$Q$81:$Q$83</formula1>
    </dataValidation>
    <dataValidation type="list" allowBlank="1" showInputMessage="1" showErrorMessage="1" sqref="C43" xr:uid="{37C97ED0-8992-4FFE-B929-18F0C09A2149}">
      <formula1>$Q$77:$Q$79</formula1>
    </dataValidation>
    <dataValidation type="list" allowBlank="1" showInputMessage="1" showErrorMessage="1" sqref="C30:C31 C36:C41" xr:uid="{0D2EF5AB-FD59-4385-86BF-3AEC069F3657}">
      <formula1>$F$69:$F$116</formula1>
    </dataValidation>
    <dataValidation type="list" allowBlank="1" showInputMessage="1" showErrorMessage="1" sqref="C16" xr:uid="{D24BD05E-FF55-46E6-8ED2-A2BAC861CD9F}">
      <formula1>$R$73:$R$75</formula1>
    </dataValidation>
    <dataValidation type="list" allowBlank="1" showInputMessage="1" showErrorMessage="1" sqref="C14" xr:uid="{AA5D490B-3E49-42FF-B40B-A5E8EAFBB512}">
      <formula1>$R$69:$R$71</formula1>
    </dataValidation>
    <dataValidation type="list" allowBlank="1" showInputMessage="1" showErrorMessage="1" sqref="C48" xr:uid="{BF6BB4FB-27C2-418B-9B95-0F2217CF3588}">
      <formula1>$L$69:$L$71</formula1>
    </dataValidation>
    <dataValidation type="list" allowBlank="1" showInputMessage="1" showErrorMessage="1" sqref="C15" xr:uid="{66D9CDF6-1F4D-40EB-9989-4A6CEBE07034}">
      <formula1>$R$65:$R$67</formula1>
    </dataValidation>
    <dataValidation type="list" allowBlank="1" showInputMessage="1" showErrorMessage="1" sqref="C13" xr:uid="{D0ABAF34-1038-40F5-93CB-DB93D7477AB4}">
      <formula1>$Q$65:$Q$67</formula1>
    </dataValidation>
    <dataValidation type="list" allowBlank="1" showInputMessage="1" showErrorMessage="1" sqref="C21:C22 C17:C18 C12" xr:uid="{FAC94331-2597-4D60-8F0D-CD02F7D2347E}">
      <formula1>$N$65:$N$97</formula1>
    </dataValidation>
    <dataValidation type="list" allowBlank="1" showInputMessage="1" showErrorMessage="1" sqref="C60" xr:uid="{932FE745-5945-4CF0-B4E0-0805EE468862}">
      <formula1>$F$69:$F$100</formula1>
    </dataValidation>
    <dataValidation type="list" allowBlank="1" showInputMessage="1" showErrorMessage="1" sqref="C51" xr:uid="{71EDCCB9-D6E2-47D6-B339-28602FED3D9C}">
      <formula1>$P$65:$P$67</formula1>
    </dataValidation>
    <dataValidation type="list" allowBlank="1" showInputMessage="1" showErrorMessage="1" sqref="C52" xr:uid="{24682D96-1CAB-45C1-8B00-FFEBAA387678}">
      <formula1>$M$69:$M$71</formula1>
    </dataValidation>
    <dataValidation type="list" allowBlank="1" showInputMessage="1" showErrorMessage="1" sqref="C50" xr:uid="{741F116C-DE61-412F-9768-095B57803F93}">
      <formula1>$M$65:$M$67</formula1>
    </dataValidation>
    <dataValidation type="list" allowBlank="1" showInputMessage="1" showErrorMessage="1" sqref="C49" xr:uid="{B03898F2-4F57-49B2-B44B-69169A9EBED1}">
      <formula1>$L$65:$L$67</formula1>
    </dataValidation>
    <dataValidation type="list" allowBlank="1" showInputMessage="1" showErrorMessage="1" sqref="C63" xr:uid="{F25867AC-2A8B-40DB-BCD9-8C289C264FA5}">
      <formula1>$K$65:$K$67</formula1>
    </dataValidation>
    <dataValidation type="list" allowBlank="1" showInputMessage="1" showErrorMessage="1" sqref="C62" xr:uid="{3EAAFA2A-D45F-46CC-9EDA-39F4E1B71D33}">
      <formula1>$J$66:$J$104</formula1>
    </dataValidation>
    <dataValidation type="list" allowBlank="1" showInputMessage="1" showErrorMessage="1" sqref="C53" xr:uid="{66887EA5-A3A9-470A-89A9-5D116CA4F259}">
      <formula1>$I$68:$I$87</formula1>
    </dataValidation>
    <dataValidation type="list" allowBlank="1" showInputMessage="1" showErrorMessage="1" sqref="C32:C33 C35 C29 C23:C24" xr:uid="{0D5ADCE6-2BA1-4752-916C-1970567D27E6}">
      <formula1>$D$72:$D$92</formula1>
    </dataValidation>
    <dataValidation type="list" allowBlank="1" showInputMessage="1" showErrorMessage="1" sqref="C19" xr:uid="{670FB53F-882C-48E2-A2A9-DAA51B7E6CF6}">
      <formula1>$D$75:$D$80</formula1>
    </dataValidation>
    <dataValidation type="list" allowBlank="1" showInputMessage="1" showErrorMessage="1" sqref="C28 C3:C10 C42" xr:uid="{BF8FB524-C964-4263-BFE7-E7B5E3959B78}">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FF256B8E-E41A-4A88-A950-8CA9B1EF4070}">
      <formula1>#REF!</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AC8A-EE30-4079-8D25-7C2A6BF1B7E1}">
  <dimension ref="A2:BA184"/>
  <sheetViews>
    <sheetView topLeftCell="A28" zoomScale="80" zoomScaleNormal="80" zoomScaleSheetLayoutView="100" workbookViewId="0">
      <selection activeCell="Z71" sqref="Z71"/>
    </sheetView>
  </sheetViews>
  <sheetFormatPr baseColWidth="10" defaultColWidth="11.44140625" defaultRowHeight="11.4"/>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5" width="15.21875" style="1" customWidth="1"/>
    <col min="36" max="36" width="10" style="1" customWidth="1"/>
    <col min="37" max="37" width="6.7773437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381</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177" t="s">
        <v>382</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34">
        <v>46184</v>
      </c>
      <c r="C19" s="135">
        <v>0.875</v>
      </c>
      <c r="D19" s="136" t="s">
        <v>183</v>
      </c>
      <c r="E19" s="137" t="s">
        <v>72</v>
      </c>
      <c r="F19" s="136" t="s">
        <v>240</v>
      </c>
      <c r="G19" s="138" t="s">
        <v>73</v>
      </c>
      <c r="H19" s="136"/>
      <c r="I19" s="136"/>
      <c r="J19" s="6"/>
      <c r="K19" s="6"/>
      <c r="L19" s="139">
        <v>46185</v>
      </c>
      <c r="M19" s="135">
        <v>0.875</v>
      </c>
      <c r="N19" s="136" t="s">
        <v>179</v>
      </c>
      <c r="O19" s="137" t="s">
        <v>71</v>
      </c>
      <c r="P19" s="136" t="s">
        <v>223</v>
      </c>
      <c r="Q19" s="138">
        <v>1</v>
      </c>
      <c r="R19" s="136"/>
      <c r="S19" s="136"/>
      <c r="T19" s="23"/>
      <c r="U19" s="79"/>
      <c r="V19" s="139">
        <v>46187</v>
      </c>
      <c r="W19" s="135">
        <v>0</v>
      </c>
      <c r="X19" s="136" t="s">
        <v>184</v>
      </c>
      <c r="Y19" s="137" t="s">
        <v>71</v>
      </c>
      <c r="Z19" s="136" t="s">
        <v>177</v>
      </c>
      <c r="AA19" s="138">
        <v>1</v>
      </c>
      <c r="AB19" s="136"/>
      <c r="AC19" s="136"/>
      <c r="AD19" s="19"/>
      <c r="AE19" s="105">
        <v>73</v>
      </c>
      <c r="AF19" s="140">
        <v>46201</v>
      </c>
      <c r="AG19" s="135">
        <v>0.875</v>
      </c>
      <c r="AH19" s="141" t="s">
        <v>214</v>
      </c>
      <c r="AI19" s="142" t="s">
        <v>179</v>
      </c>
      <c r="AJ19" s="143"/>
    </row>
    <row r="20" spans="2:36" ht="13.5" customHeight="1">
      <c r="B20" s="134">
        <v>46185</v>
      </c>
      <c r="C20" s="135">
        <v>0.16666666666666666</v>
      </c>
      <c r="D20" s="136" t="s">
        <v>186</v>
      </c>
      <c r="E20" s="137" t="s">
        <v>69</v>
      </c>
      <c r="F20" s="136" t="s">
        <v>214</v>
      </c>
      <c r="G20" s="138">
        <v>2</v>
      </c>
      <c r="H20" s="136"/>
      <c r="I20" s="136"/>
      <c r="J20" s="6"/>
      <c r="K20" s="6"/>
      <c r="L20" s="139">
        <v>46186</v>
      </c>
      <c r="M20" s="135">
        <v>0.875</v>
      </c>
      <c r="N20" s="136" t="s">
        <v>225</v>
      </c>
      <c r="O20" s="137" t="s">
        <v>82</v>
      </c>
      <c r="P20" s="136" t="s">
        <v>19</v>
      </c>
      <c r="Q20" s="138">
        <v>2</v>
      </c>
      <c r="R20" s="136"/>
      <c r="S20" s="136"/>
      <c r="T20" s="23"/>
      <c r="U20" s="79"/>
      <c r="V20" s="139">
        <v>46187</v>
      </c>
      <c r="W20" s="135">
        <v>0.125</v>
      </c>
      <c r="X20" s="136" t="s">
        <v>226</v>
      </c>
      <c r="Y20" s="137" t="s">
        <v>82</v>
      </c>
      <c r="Z20" s="136" t="s">
        <v>142</v>
      </c>
      <c r="AA20" s="138">
        <v>2</v>
      </c>
      <c r="AB20" s="136"/>
      <c r="AC20" s="136"/>
      <c r="AD20" s="19"/>
      <c r="AE20" s="105">
        <v>74</v>
      </c>
      <c r="AF20" s="140">
        <v>46202</v>
      </c>
      <c r="AG20" s="144">
        <v>0.9375</v>
      </c>
      <c r="AH20" s="141" t="s">
        <v>16</v>
      </c>
      <c r="AI20" s="142" t="s">
        <v>186</v>
      </c>
      <c r="AJ20" s="143"/>
    </row>
    <row r="21" spans="2:36" ht="13.5" customHeight="1">
      <c r="B21" s="134">
        <v>46191</v>
      </c>
      <c r="C21" s="135">
        <v>0.75</v>
      </c>
      <c r="D21" s="136" t="s">
        <v>214</v>
      </c>
      <c r="E21" s="137" t="s">
        <v>74</v>
      </c>
      <c r="F21" s="136" t="s">
        <v>240</v>
      </c>
      <c r="G21" s="137">
        <v>1</v>
      </c>
      <c r="H21" s="136"/>
      <c r="I21" s="136"/>
      <c r="J21" s="6"/>
      <c r="K21" s="6"/>
      <c r="L21" s="139">
        <v>46191</v>
      </c>
      <c r="M21" s="135">
        <v>0.875</v>
      </c>
      <c r="N21" s="136" t="s">
        <v>19</v>
      </c>
      <c r="O21" s="137" t="s">
        <v>74</v>
      </c>
      <c r="P21" s="136" t="s">
        <v>223</v>
      </c>
      <c r="Q21" s="138">
        <v>1</v>
      </c>
      <c r="R21" s="136"/>
      <c r="S21" s="136"/>
      <c r="T21" s="23"/>
      <c r="U21" s="79"/>
      <c r="V21" s="139">
        <v>46193</v>
      </c>
      <c r="W21" s="135">
        <v>0</v>
      </c>
      <c r="X21" s="136" t="s">
        <v>142</v>
      </c>
      <c r="Y21" s="137" t="s">
        <v>69</v>
      </c>
      <c r="Z21" s="136" t="s">
        <v>177</v>
      </c>
      <c r="AA21" s="138">
        <v>2</v>
      </c>
      <c r="AB21" s="136"/>
      <c r="AC21" s="136"/>
      <c r="AD21" s="19"/>
      <c r="AE21" s="105">
        <v>75</v>
      </c>
      <c r="AF21" s="140">
        <v>46203</v>
      </c>
      <c r="AG21" s="135">
        <v>0.125</v>
      </c>
      <c r="AH21" s="141" t="s">
        <v>190</v>
      </c>
      <c r="AI21" s="142" t="s">
        <v>177</v>
      </c>
      <c r="AJ21" s="143"/>
    </row>
    <row r="22" spans="2:36" ht="13.5" customHeight="1">
      <c r="B22" s="134">
        <v>46192</v>
      </c>
      <c r="C22" s="135">
        <v>0.125</v>
      </c>
      <c r="D22" s="136" t="s">
        <v>183</v>
      </c>
      <c r="E22" s="137" t="s">
        <v>77</v>
      </c>
      <c r="F22" s="136" t="s">
        <v>186</v>
      </c>
      <c r="G22" s="138">
        <v>1</v>
      </c>
      <c r="H22" s="136"/>
      <c r="I22" s="136"/>
      <c r="J22" s="6"/>
      <c r="K22" s="6"/>
      <c r="L22" s="139">
        <v>46192</v>
      </c>
      <c r="M22" s="135">
        <v>0</v>
      </c>
      <c r="N22" s="136" t="s">
        <v>179</v>
      </c>
      <c r="O22" s="137" t="s">
        <v>78</v>
      </c>
      <c r="P22" s="136" t="s">
        <v>225</v>
      </c>
      <c r="Q22" s="138">
        <v>1</v>
      </c>
      <c r="R22" s="136"/>
      <c r="S22" s="136"/>
      <c r="T22" s="23"/>
      <c r="U22" s="79"/>
      <c r="V22" s="139">
        <v>46193</v>
      </c>
      <c r="W22" s="135">
        <v>0.10416666666666667</v>
      </c>
      <c r="X22" s="136" t="s">
        <v>184</v>
      </c>
      <c r="Y22" s="137" t="s">
        <v>89</v>
      </c>
      <c r="Z22" s="136" t="s">
        <v>226</v>
      </c>
      <c r="AA22" s="138">
        <v>1</v>
      </c>
      <c r="AB22" s="136"/>
      <c r="AC22" s="136"/>
      <c r="AD22" s="19"/>
      <c r="AE22" s="105">
        <v>76</v>
      </c>
      <c r="AF22" s="140">
        <v>46202</v>
      </c>
      <c r="AG22" s="144">
        <v>0.79166666666666663</v>
      </c>
      <c r="AH22" s="141" t="s">
        <v>184</v>
      </c>
      <c r="AI22" s="142" t="s">
        <v>38</v>
      </c>
      <c r="AJ22" s="143"/>
    </row>
    <row r="23" spans="2:36" ht="13.5" customHeight="1">
      <c r="B23" s="134">
        <v>46198</v>
      </c>
      <c r="C23" s="135">
        <v>0.125</v>
      </c>
      <c r="D23" s="136" t="s">
        <v>214</v>
      </c>
      <c r="E23" s="137" t="s">
        <v>80</v>
      </c>
      <c r="F23" s="136" t="s">
        <v>183</v>
      </c>
      <c r="G23" s="138" t="s">
        <v>73</v>
      </c>
      <c r="H23" s="136"/>
      <c r="I23" s="136"/>
      <c r="J23" s="6"/>
      <c r="K23" s="6"/>
      <c r="L23" s="139">
        <v>46197</v>
      </c>
      <c r="M23" s="135">
        <v>0.875</v>
      </c>
      <c r="N23" s="136" t="s">
        <v>223</v>
      </c>
      <c r="O23" s="137" t="s">
        <v>77</v>
      </c>
      <c r="P23" s="136" t="s">
        <v>225</v>
      </c>
      <c r="Q23" s="138">
        <v>1</v>
      </c>
      <c r="R23" s="136"/>
      <c r="S23" s="136"/>
      <c r="T23" s="23"/>
      <c r="U23" s="79"/>
      <c r="V23" s="139">
        <v>46198</v>
      </c>
      <c r="W23" s="135">
        <v>0</v>
      </c>
      <c r="X23" s="136" t="s">
        <v>142</v>
      </c>
      <c r="Y23" s="137" t="s">
        <v>76</v>
      </c>
      <c r="Z23" s="136" t="s">
        <v>184</v>
      </c>
      <c r="AA23" s="138">
        <v>2</v>
      </c>
      <c r="AB23" s="136"/>
      <c r="AC23" s="136"/>
      <c r="AD23" s="19"/>
      <c r="AE23" s="105">
        <v>77</v>
      </c>
      <c r="AF23" s="140">
        <v>46203</v>
      </c>
      <c r="AG23" s="135">
        <v>0.95833333333333337</v>
      </c>
      <c r="AH23" s="141" t="s">
        <v>14</v>
      </c>
      <c r="AI23" s="141" t="s">
        <v>171</v>
      </c>
      <c r="AJ23" s="143"/>
    </row>
    <row r="24" spans="2:36" ht="13.5" customHeight="1">
      <c r="B24" s="134">
        <v>46198</v>
      </c>
      <c r="C24" s="135">
        <v>0.125</v>
      </c>
      <c r="D24" s="136" t="s">
        <v>240</v>
      </c>
      <c r="E24" s="137" t="s">
        <v>69</v>
      </c>
      <c r="F24" s="136" t="s">
        <v>186</v>
      </c>
      <c r="G24" s="137">
        <v>2</v>
      </c>
      <c r="H24" s="136"/>
      <c r="I24" s="136"/>
      <c r="J24" s="6"/>
      <c r="K24" s="6"/>
      <c r="L24" s="139">
        <v>46197</v>
      </c>
      <c r="M24" s="135">
        <v>0.875</v>
      </c>
      <c r="N24" s="136" t="s">
        <v>19</v>
      </c>
      <c r="O24" s="137" t="s">
        <v>79</v>
      </c>
      <c r="P24" s="136" t="s">
        <v>179</v>
      </c>
      <c r="Q24" s="138" t="s">
        <v>73</v>
      </c>
      <c r="R24" s="136"/>
      <c r="S24" s="136"/>
      <c r="T24" s="23"/>
      <c r="U24" s="79"/>
      <c r="V24" s="139">
        <v>46198</v>
      </c>
      <c r="W24" s="135">
        <v>0</v>
      </c>
      <c r="X24" s="136" t="s">
        <v>177</v>
      </c>
      <c r="Y24" s="137" t="s">
        <v>85</v>
      </c>
      <c r="Z24" s="136" t="s">
        <v>226</v>
      </c>
      <c r="AA24" s="138">
        <v>1</v>
      </c>
      <c r="AB24" s="136"/>
      <c r="AC24" s="136"/>
      <c r="AD24" s="19"/>
      <c r="AE24" s="105">
        <v>78</v>
      </c>
      <c r="AF24" s="140">
        <v>46203</v>
      </c>
      <c r="AG24" s="135">
        <v>0.79166666666666663</v>
      </c>
      <c r="AH24" s="141" t="s">
        <v>169</v>
      </c>
      <c r="AI24" s="142" t="s">
        <v>233</v>
      </c>
      <c r="AJ24" s="143"/>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140">
        <v>46204</v>
      </c>
      <c r="AG25" s="135">
        <v>4.1666666666666664E-2</v>
      </c>
      <c r="AH25" s="141" t="s">
        <v>183</v>
      </c>
      <c r="AI25" s="142" t="s">
        <v>170</v>
      </c>
      <c r="AJ25" s="143"/>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140">
        <v>46204</v>
      </c>
      <c r="AG26" s="144">
        <v>0.75</v>
      </c>
      <c r="AH26" s="142" t="s">
        <v>15</v>
      </c>
      <c r="AI26" s="142" t="s">
        <v>238</v>
      </c>
      <c r="AJ26" s="143"/>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140">
        <v>46205</v>
      </c>
      <c r="AG27" s="135">
        <v>8.3333333333333329E-2</v>
      </c>
      <c r="AH27" s="141" t="s">
        <v>172</v>
      </c>
      <c r="AI27" s="142" t="s">
        <v>180</v>
      </c>
      <c r="AJ27" s="143"/>
    </row>
    <row r="28" spans="2:36" ht="13.5" customHeight="1">
      <c r="B28" s="134">
        <v>46186</v>
      </c>
      <c r="C28" s="135">
        <v>0.125</v>
      </c>
      <c r="D28" s="136" t="s">
        <v>172</v>
      </c>
      <c r="E28" s="137" t="s">
        <v>74</v>
      </c>
      <c r="F28" s="136" t="s">
        <v>224</v>
      </c>
      <c r="G28" s="138">
        <v>1</v>
      </c>
      <c r="H28" s="136"/>
      <c r="I28" s="136"/>
      <c r="J28" s="6"/>
      <c r="K28" s="6"/>
      <c r="L28" s="139">
        <v>46187</v>
      </c>
      <c r="M28" s="135">
        <v>0.79166666666666663</v>
      </c>
      <c r="N28" s="136" t="s">
        <v>16</v>
      </c>
      <c r="O28" s="137" t="s">
        <v>68</v>
      </c>
      <c r="P28" s="136" t="s">
        <v>227</v>
      </c>
      <c r="Q28" s="138">
        <v>1</v>
      </c>
      <c r="R28" s="136"/>
      <c r="S28" s="136"/>
      <c r="T28" s="23"/>
      <c r="U28" s="23"/>
      <c r="V28" s="139">
        <v>46187</v>
      </c>
      <c r="W28" s="135">
        <v>0.91666666666666663</v>
      </c>
      <c r="X28" s="136" t="s">
        <v>190</v>
      </c>
      <c r="Y28" s="137" t="s">
        <v>77</v>
      </c>
      <c r="Z28" s="136" t="s">
        <v>180</v>
      </c>
      <c r="AA28" s="137">
        <v>1</v>
      </c>
      <c r="AB28" s="136"/>
      <c r="AC28" s="136"/>
      <c r="AD28" s="19"/>
      <c r="AE28" s="105">
        <v>82</v>
      </c>
      <c r="AF28" s="140">
        <v>46204</v>
      </c>
      <c r="AG28" s="144">
        <v>0.91666666666666663</v>
      </c>
      <c r="AH28" s="141" t="s">
        <v>39</v>
      </c>
      <c r="AI28" s="142" t="s">
        <v>234</v>
      </c>
      <c r="AJ28" s="143"/>
    </row>
    <row r="29" spans="2:36" ht="13.5" customHeight="1">
      <c r="B29" s="134">
        <v>46187</v>
      </c>
      <c r="C29" s="135">
        <v>0.25</v>
      </c>
      <c r="D29" s="136" t="s">
        <v>176</v>
      </c>
      <c r="E29" s="137" t="s">
        <v>69</v>
      </c>
      <c r="F29" s="136" t="s">
        <v>134</v>
      </c>
      <c r="G29" s="137">
        <v>2</v>
      </c>
      <c r="H29" s="136"/>
      <c r="I29" s="136"/>
      <c r="J29" s="6"/>
      <c r="K29" s="6"/>
      <c r="L29" s="139">
        <v>46188</v>
      </c>
      <c r="M29" s="135">
        <v>4.1666666666666664E-2</v>
      </c>
      <c r="N29" s="136" t="s">
        <v>228</v>
      </c>
      <c r="O29" s="137" t="s">
        <v>72</v>
      </c>
      <c r="P29" s="136" t="s">
        <v>169</v>
      </c>
      <c r="Q29" s="138" t="s">
        <v>73</v>
      </c>
      <c r="R29" s="136"/>
      <c r="S29" s="136"/>
      <c r="T29" s="23"/>
      <c r="U29" s="23"/>
      <c r="V29" s="139">
        <v>46188</v>
      </c>
      <c r="W29" s="135">
        <v>0.16666666666666666</v>
      </c>
      <c r="X29" s="136" t="s">
        <v>38</v>
      </c>
      <c r="Y29" s="137" t="s">
        <v>74</v>
      </c>
      <c r="Z29" s="136" t="s">
        <v>175</v>
      </c>
      <c r="AA29" s="138">
        <v>1</v>
      </c>
      <c r="AB29" s="136"/>
      <c r="AC29" s="136"/>
      <c r="AD29" s="19"/>
      <c r="AE29" s="105">
        <v>83</v>
      </c>
      <c r="AF29" s="140">
        <v>46206</v>
      </c>
      <c r="AG29" s="135">
        <v>4.1666666666666664E-2</v>
      </c>
      <c r="AH29" s="141" t="s">
        <v>239</v>
      </c>
      <c r="AI29" s="142" t="s">
        <v>32</v>
      </c>
      <c r="AJ29" s="143"/>
    </row>
    <row r="30" spans="2:36" ht="13.5" customHeight="1">
      <c r="B30" s="134">
        <v>46192</v>
      </c>
      <c r="C30" s="135">
        <v>0.875</v>
      </c>
      <c r="D30" s="136" t="s">
        <v>172</v>
      </c>
      <c r="E30" s="137" t="s">
        <v>71</v>
      </c>
      <c r="F30" s="136" t="s">
        <v>176</v>
      </c>
      <c r="G30" s="138">
        <v>1</v>
      </c>
      <c r="H30" s="136"/>
      <c r="I30" s="136"/>
      <c r="J30" s="6"/>
      <c r="K30" s="6"/>
      <c r="L30" s="139">
        <v>46193</v>
      </c>
      <c r="M30" s="135">
        <v>0.91666666666666663</v>
      </c>
      <c r="N30" s="136" t="s">
        <v>16</v>
      </c>
      <c r="O30" s="137" t="s">
        <v>77</v>
      </c>
      <c r="P30" s="136" t="s">
        <v>228</v>
      </c>
      <c r="Q30" s="138">
        <v>1</v>
      </c>
      <c r="R30" s="136"/>
      <c r="S30" s="136"/>
      <c r="T30" s="23"/>
      <c r="U30" s="79"/>
      <c r="V30" s="139">
        <v>46193</v>
      </c>
      <c r="W30" s="135">
        <v>0.79166666666666663</v>
      </c>
      <c r="X30" s="136" t="s">
        <v>190</v>
      </c>
      <c r="Y30" s="137" t="s">
        <v>71</v>
      </c>
      <c r="Z30" s="136" t="s">
        <v>38</v>
      </c>
      <c r="AA30" s="138">
        <v>1</v>
      </c>
      <c r="AB30" s="136"/>
      <c r="AC30" s="136"/>
      <c r="AD30" s="19"/>
      <c r="AE30" s="105">
        <v>84</v>
      </c>
      <c r="AF30" s="140">
        <v>46205</v>
      </c>
      <c r="AG30" s="144">
        <v>0.875</v>
      </c>
      <c r="AH30" s="141" t="s">
        <v>18</v>
      </c>
      <c r="AI30" s="142" t="s">
        <v>138</v>
      </c>
      <c r="AJ30" s="143"/>
    </row>
    <row r="31" spans="2:36" ht="13.5" customHeight="1">
      <c r="B31" s="134">
        <v>46193</v>
      </c>
      <c r="C31" s="135">
        <v>0.20833333333333334</v>
      </c>
      <c r="D31" s="136" t="s">
        <v>134</v>
      </c>
      <c r="E31" s="137" t="s">
        <v>72</v>
      </c>
      <c r="F31" s="136" t="s">
        <v>224</v>
      </c>
      <c r="G31" s="138" t="s">
        <v>73</v>
      </c>
      <c r="H31" s="136"/>
      <c r="I31" s="136"/>
      <c r="J31" s="6"/>
      <c r="K31" s="6"/>
      <c r="L31" s="139">
        <v>46194</v>
      </c>
      <c r="M31" s="135">
        <v>8.3333333333333329E-2</v>
      </c>
      <c r="N31" s="136" t="s">
        <v>169</v>
      </c>
      <c r="O31" s="137" t="s">
        <v>85</v>
      </c>
      <c r="P31" s="136" t="s">
        <v>227</v>
      </c>
      <c r="Q31" s="138">
        <v>1</v>
      </c>
      <c r="R31" s="136"/>
      <c r="S31" s="136"/>
      <c r="T31" s="23"/>
      <c r="U31" s="79"/>
      <c r="V31" s="139">
        <v>46194</v>
      </c>
      <c r="W31" s="135">
        <v>0.25</v>
      </c>
      <c r="X31" s="136" t="s">
        <v>175</v>
      </c>
      <c r="Y31" s="137" t="s">
        <v>69</v>
      </c>
      <c r="Z31" s="136" t="s">
        <v>180</v>
      </c>
      <c r="AA31" s="138">
        <v>2</v>
      </c>
      <c r="AB31" s="136"/>
      <c r="AC31" s="136"/>
      <c r="AD31" s="19"/>
      <c r="AE31" s="105">
        <v>85</v>
      </c>
      <c r="AF31" s="140">
        <v>46206</v>
      </c>
      <c r="AG31" s="135">
        <v>0.20833333333333334</v>
      </c>
      <c r="AH31" s="141" t="s">
        <v>19</v>
      </c>
      <c r="AI31" s="142" t="s">
        <v>187</v>
      </c>
      <c r="AJ31" s="143"/>
    </row>
    <row r="32" spans="2:36" ht="13.5" customHeight="1">
      <c r="B32" s="134">
        <v>46199</v>
      </c>
      <c r="C32" s="135">
        <v>0.16666666666666666</v>
      </c>
      <c r="D32" s="136" t="s">
        <v>134</v>
      </c>
      <c r="E32" s="137" t="s">
        <v>79</v>
      </c>
      <c r="F32" s="136" t="s">
        <v>172</v>
      </c>
      <c r="G32" s="138" t="s">
        <v>73</v>
      </c>
      <c r="H32" s="136"/>
      <c r="I32" s="136"/>
      <c r="J32" s="6"/>
      <c r="K32" s="6"/>
      <c r="L32" s="139">
        <v>46198</v>
      </c>
      <c r="M32" s="135">
        <v>0.91666666666666663</v>
      </c>
      <c r="N32" s="136" t="s">
        <v>227</v>
      </c>
      <c r="O32" s="137" t="s">
        <v>69</v>
      </c>
      <c r="P32" s="136" t="s">
        <v>228</v>
      </c>
      <c r="Q32" s="138">
        <v>2</v>
      </c>
      <c r="R32" s="136"/>
      <c r="S32" s="136"/>
      <c r="T32" s="23"/>
      <c r="U32" s="79"/>
      <c r="V32" s="139">
        <v>46199</v>
      </c>
      <c r="W32" s="135">
        <v>4.1666666666666664E-2</v>
      </c>
      <c r="X32" s="136" t="s">
        <v>180</v>
      </c>
      <c r="Y32" s="137" t="s">
        <v>72</v>
      </c>
      <c r="Z32" s="136" t="s">
        <v>38</v>
      </c>
      <c r="AA32" s="138" t="s">
        <v>73</v>
      </c>
      <c r="AB32" s="136"/>
      <c r="AC32" s="136"/>
      <c r="AD32" s="19"/>
      <c r="AE32" s="105">
        <v>86</v>
      </c>
      <c r="AF32" s="140">
        <v>46207</v>
      </c>
      <c r="AG32" s="144">
        <v>0</v>
      </c>
      <c r="AH32" s="141" t="s">
        <v>173</v>
      </c>
      <c r="AI32" s="142" t="s">
        <v>185</v>
      </c>
      <c r="AJ32" s="143"/>
    </row>
    <row r="33" spans="2:36" ht="13.5" customHeight="1">
      <c r="B33" s="134">
        <v>46199</v>
      </c>
      <c r="C33" s="135">
        <v>0.16666666666666666</v>
      </c>
      <c r="D33" s="136" t="s">
        <v>224</v>
      </c>
      <c r="E33" s="137" t="s">
        <v>77</v>
      </c>
      <c r="F33" s="136" t="s">
        <v>176</v>
      </c>
      <c r="G33" s="137">
        <v>1</v>
      </c>
      <c r="H33" s="136"/>
      <c r="I33" s="136"/>
      <c r="J33" s="6"/>
      <c r="K33" s="6"/>
      <c r="L33" s="139">
        <v>46198</v>
      </c>
      <c r="M33" s="135">
        <v>0.91666666666666663</v>
      </c>
      <c r="N33" s="136" t="s">
        <v>169</v>
      </c>
      <c r="O33" s="137" t="s">
        <v>72</v>
      </c>
      <c r="P33" s="136" t="s">
        <v>16</v>
      </c>
      <c r="Q33" s="138" t="s">
        <v>73</v>
      </c>
      <c r="R33" s="136"/>
      <c r="S33" s="136"/>
      <c r="T33" s="23"/>
      <c r="U33" s="79"/>
      <c r="V33" s="139">
        <v>46199</v>
      </c>
      <c r="W33" s="135">
        <v>4.1666666666666664E-2</v>
      </c>
      <c r="X33" s="136" t="s">
        <v>175</v>
      </c>
      <c r="Y33" s="137" t="s">
        <v>76</v>
      </c>
      <c r="Z33" s="136" t="s">
        <v>190</v>
      </c>
      <c r="AA33" s="138">
        <v>2</v>
      </c>
      <c r="AB33" s="136"/>
      <c r="AC33" s="136"/>
      <c r="AD33" s="19"/>
      <c r="AE33" s="105">
        <v>87</v>
      </c>
      <c r="AF33" s="140">
        <v>46207</v>
      </c>
      <c r="AG33" s="135">
        <v>0.14583333333333334</v>
      </c>
      <c r="AH33" s="142" t="s">
        <v>17</v>
      </c>
      <c r="AI33" s="142" t="s">
        <v>224</v>
      </c>
      <c r="AJ33" s="143"/>
    </row>
    <row r="34" spans="2:36" ht="13.5" customHeight="1">
      <c r="B34" s="5"/>
      <c r="T34" s="23"/>
      <c r="U34" s="79"/>
      <c r="AD34" s="19"/>
      <c r="AE34" s="105">
        <v>88</v>
      </c>
      <c r="AF34" s="140">
        <v>46206</v>
      </c>
      <c r="AG34" s="144">
        <v>0.83333333333333337</v>
      </c>
      <c r="AH34" s="141" t="s">
        <v>134</v>
      </c>
      <c r="AI34" s="141" t="s">
        <v>230</v>
      </c>
      <c r="AJ34" s="143"/>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34">
        <v>46188</v>
      </c>
      <c r="C37" s="135">
        <v>0.875</v>
      </c>
      <c r="D37" s="136" t="s">
        <v>39</v>
      </c>
      <c r="E37" s="137" t="s">
        <v>71</v>
      </c>
      <c r="F37" s="136" t="s">
        <v>230</v>
      </c>
      <c r="G37" s="138">
        <v>1</v>
      </c>
      <c r="H37" s="136"/>
      <c r="I37" s="136"/>
      <c r="J37" s="6"/>
      <c r="K37" s="6"/>
      <c r="L37" s="139">
        <v>46188</v>
      </c>
      <c r="M37" s="135">
        <v>0.75</v>
      </c>
      <c r="N37" s="136" t="s">
        <v>18</v>
      </c>
      <c r="O37" s="137" t="s">
        <v>68</v>
      </c>
      <c r="P37" s="136" t="s">
        <v>229</v>
      </c>
      <c r="Q37" s="138">
        <v>1</v>
      </c>
      <c r="R37" s="136"/>
      <c r="S37" s="136"/>
      <c r="T37" s="23"/>
      <c r="U37" s="79"/>
      <c r="V37" s="139">
        <v>46189</v>
      </c>
      <c r="W37" s="135">
        <v>0.875</v>
      </c>
      <c r="X37" s="136" t="s">
        <v>14</v>
      </c>
      <c r="Y37" s="137" t="s">
        <v>71</v>
      </c>
      <c r="Z37" s="136" t="s">
        <v>170</v>
      </c>
      <c r="AA37" s="138">
        <v>1</v>
      </c>
      <c r="AB37" s="136"/>
      <c r="AC37" s="136"/>
      <c r="AD37" s="19"/>
      <c r="AE37" s="106"/>
      <c r="AF37" s="22" t="s">
        <v>290</v>
      </c>
      <c r="AG37" s="19"/>
      <c r="AH37" s="19"/>
      <c r="AI37" s="19"/>
      <c r="AJ37" s="20" t="s">
        <v>1</v>
      </c>
    </row>
    <row r="38" spans="2:36" ht="13.5" customHeight="1">
      <c r="B38" s="134">
        <v>46189</v>
      </c>
      <c r="C38" s="135">
        <v>0.125</v>
      </c>
      <c r="D38" s="136" t="s">
        <v>171</v>
      </c>
      <c r="E38" s="137" t="s">
        <v>74</v>
      </c>
      <c r="F38" s="136" t="s">
        <v>231</v>
      </c>
      <c r="G38" s="138">
        <v>1</v>
      </c>
      <c r="H38" s="136"/>
      <c r="I38" s="136"/>
      <c r="J38" s="6"/>
      <c r="K38" s="6"/>
      <c r="L38" s="139">
        <v>46189</v>
      </c>
      <c r="M38" s="135">
        <v>0</v>
      </c>
      <c r="N38" s="136" t="s">
        <v>174</v>
      </c>
      <c r="O38" s="137" t="s">
        <v>76</v>
      </c>
      <c r="P38" s="136" t="s">
        <v>185</v>
      </c>
      <c r="Q38" s="138">
        <v>2</v>
      </c>
      <c r="R38" s="136"/>
      <c r="S38" s="136"/>
      <c r="T38" s="23"/>
      <c r="U38" s="79"/>
      <c r="V38" s="139">
        <v>46190</v>
      </c>
      <c r="W38" s="135">
        <v>0</v>
      </c>
      <c r="X38" s="136" t="s">
        <v>232</v>
      </c>
      <c r="Y38" s="137" t="s">
        <v>76</v>
      </c>
      <c r="Z38" s="136" t="s">
        <v>233</v>
      </c>
      <c r="AA38" s="137">
        <v>2</v>
      </c>
      <c r="AB38" s="136"/>
      <c r="AC38" s="136"/>
      <c r="AD38" s="19"/>
      <c r="AE38" s="105">
        <v>89</v>
      </c>
      <c r="AF38" s="140">
        <v>46207</v>
      </c>
      <c r="AG38" s="135">
        <v>0.95833333333333337</v>
      </c>
      <c r="AH38" s="145" t="s">
        <v>16</v>
      </c>
      <c r="AI38" s="146" t="s">
        <v>14</v>
      </c>
      <c r="AJ38" s="143"/>
    </row>
    <row r="39" spans="2:36" ht="13.5" customHeight="1">
      <c r="B39" s="134">
        <v>46194</v>
      </c>
      <c r="C39" s="135">
        <v>0.875</v>
      </c>
      <c r="D39" s="136" t="s">
        <v>39</v>
      </c>
      <c r="E39" s="137" t="s">
        <v>78</v>
      </c>
      <c r="F39" s="136" t="s">
        <v>171</v>
      </c>
      <c r="G39" s="138">
        <v>1</v>
      </c>
      <c r="H39" s="136"/>
      <c r="I39" s="136"/>
      <c r="J39" s="6"/>
      <c r="K39" s="6"/>
      <c r="L39" s="139">
        <v>46194</v>
      </c>
      <c r="M39" s="135">
        <v>0.75</v>
      </c>
      <c r="N39" s="136" t="s">
        <v>18</v>
      </c>
      <c r="O39" s="137" t="s">
        <v>71</v>
      </c>
      <c r="P39" s="136" t="s">
        <v>174</v>
      </c>
      <c r="Q39" s="138">
        <v>1</v>
      </c>
      <c r="R39" s="136"/>
      <c r="S39" s="136"/>
      <c r="T39" s="23"/>
      <c r="U39" s="7"/>
      <c r="V39" s="139">
        <v>46195</v>
      </c>
      <c r="W39" s="135">
        <v>0.95833333333333337</v>
      </c>
      <c r="X39" s="136" t="s">
        <v>14</v>
      </c>
      <c r="Y39" s="137" t="s">
        <v>88</v>
      </c>
      <c r="Z39" s="136" t="s">
        <v>232</v>
      </c>
      <c r="AA39" s="137">
        <v>1</v>
      </c>
      <c r="AB39" s="136"/>
      <c r="AC39" s="136"/>
      <c r="AD39" s="19"/>
      <c r="AE39" s="105">
        <v>90</v>
      </c>
      <c r="AF39" s="140">
        <v>46207</v>
      </c>
      <c r="AG39" s="144">
        <v>0.79166666666666663</v>
      </c>
      <c r="AH39" s="145" t="s">
        <v>179</v>
      </c>
      <c r="AI39" s="146" t="s">
        <v>190</v>
      </c>
      <c r="AJ39" s="143"/>
    </row>
    <row r="40" spans="2:36" ht="13.5" customHeight="1">
      <c r="B40" s="134">
        <v>46195</v>
      </c>
      <c r="C40" s="135">
        <v>0.125</v>
      </c>
      <c r="D40" s="136" t="s">
        <v>231</v>
      </c>
      <c r="E40" s="137" t="s">
        <v>70</v>
      </c>
      <c r="F40" s="136" t="s">
        <v>230</v>
      </c>
      <c r="G40" s="137">
        <v>2</v>
      </c>
      <c r="H40" s="136"/>
      <c r="I40" s="136"/>
      <c r="J40" s="6"/>
      <c r="K40" s="6"/>
      <c r="L40" s="139">
        <v>46195</v>
      </c>
      <c r="M40" s="135">
        <v>0</v>
      </c>
      <c r="N40" s="136" t="s">
        <v>185</v>
      </c>
      <c r="O40" s="137" t="s">
        <v>85</v>
      </c>
      <c r="P40" s="136" t="s">
        <v>229</v>
      </c>
      <c r="Q40" s="138">
        <v>1</v>
      </c>
      <c r="R40" s="136"/>
      <c r="S40" s="136"/>
      <c r="U40" s="80"/>
      <c r="V40" s="139">
        <v>46196</v>
      </c>
      <c r="W40" s="135">
        <v>8.3333333333333329E-2</v>
      </c>
      <c r="X40" s="136" t="s">
        <v>233</v>
      </c>
      <c r="Y40" s="137" t="s">
        <v>72</v>
      </c>
      <c r="Z40" s="136" t="s">
        <v>170</v>
      </c>
      <c r="AA40" s="137" t="s">
        <v>73</v>
      </c>
      <c r="AB40" s="136"/>
      <c r="AC40" s="136"/>
      <c r="AD40" s="19"/>
      <c r="AE40" s="105">
        <v>91</v>
      </c>
      <c r="AF40" s="140">
        <v>46208</v>
      </c>
      <c r="AG40" s="135">
        <v>0.91666666666666663</v>
      </c>
      <c r="AH40" s="145" t="s">
        <v>184</v>
      </c>
      <c r="AI40" s="146" t="s">
        <v>169</v>
      </c>
      <c r="AJ40" s="143"/>
    </row>
    <row r="41" spans="2:36" ht="13.5" customHeight="1">
      <c r="B41" s="134">
        <v>46200</v>
      </c>
      <c r="C41" s="135">
        <v>0.20833333333333334</v>
      </c>
      <c r="D41" s="136" t="s">
        <v>230</v>
      </c>
      <c r="E41" s="137" t="s">
        <v>74</v>
      </c>
      <c r="F41" s="136" t="s">
        <v>171</v>
      </c>
      <c r="G41" s="138">
        <v>1</v>
      </c>
      <c r="H41" s="136"/>
      <c r="I41" s="136"/>
      <c r="J41" s="6"/>
      <c r="K41" s="6"/>
      <c r="L41" s="139">
        <v>46200</v>
      </c>
      <c r="M41" s="135">
        <v>8.3333333333333329E-2</v>
      </c>
      <c r="N41" s="136" t="s">
        <v>229</v>
      </c>
      <c r="O41" s="137" t="s">
        <v>72</v>
      </c>
      <c r="P41" s="136" t="s">
        <v>174</v>
      </c>
      <c r="Q41" s="138" t="s">
        <v>73</v>
      </c>
      <c r="R41" s="136"/>
      <c r="S41" s="136"/>
      <c r="T41" s="24"/>
      <c r="U41" s="80"/>
      <c r="V41" s="139">
        <v>46199</v>
      </c>
      <c r="W41" s="135">
        <v>0.875</v>
      </c>
      <c r="X41" s="136" t="s">
        <v>233</v>
      </c>
      <c r="Y41" s="137" t="s">
        <v>69</v>
      </c>
      <c r="Z41" s="136" t="s">
        <v>14</v>
      </c>
      <c r="AA41" s="138">
        <v>2</v>
      </c>
      <c r="AB41" s="136"/>
      <c r="AC41" s="136"/>
      <c r="AD41" s="19"/>
      <c r="AE41" s="105">
        <v>92</v>
      </c>
      <c r="AF41" s="140">
        <v>46209</v>
      </c>
      <c r="AG41" s="144">
        <v>8.3333333333333329E-2</v>
      </c>
      <c r="AH41" s="145" t="s">
        <v>183</v>
      </c>
      <c r="AI41" s="146" t="s">
        <v>15</v>
      </c>
      <c r="AJ41" s="143"/>
    </row>
    <row r="42" spans="2:36" ht="13.5" customHeight="1">
      <c r="B42" s="134">
        <v>46200</v>
      </c>
      <c r="C42" s="135">
        <v>0.20833333333333334</v>
      </c>
      <c r="D42" s="136" t="s">
        <v>231</v>
      </c>
      <c r="E42" s="137" t="s">
        <v>82</v>
      </c>
      <c r="F42" s="136" t="s">
        <v>39</v>
      </c>
      <c r="G42" s="138">
        <v>2</v>
      </c>
      <c r="H42" s="136"/>
      <c r="I42" s="136"/>
      <c r="J42" s="6"/>
      <c r="K42" s="6"/>
      <c r="L42" s="139">
        <v>46200</v>
      </c>
      <c r="M42" s="135">
        <v>8.3333333333333329E-2</v>
      </c>
      <c r="N42" s="136" t="s">
        <v>185</v>
      </c>
      <c r="O42" s="137" t="s">
        <v>69</v>
      </c>
      <c r="P42" s="136" t="s">
        <v>18</v>
      </c>
      <c r="Q42" s="138">
        <v>2</v>
      </c>
      <c r="R42" s="136"/>
      <c r="S42" s="136"/>
      <c r="T42" s="24"/>
      <c r="U42" s="80"/>
      <c r="V42" s="139">
        <v>46199</v>
      </c>
      <c r="W42" s="135">
        <v>0.875</v>
      </c>
      <c r="X42" s="136" t="s">
        <v>170</v>
      </c>
      <c r="Y42" s="137" t="s">
        <v>71</v>
      </c>
      <c r="Z42" s="136" t="s">
        <v>232</v>
      </c>
      <c r="AA42" s="137">
        <v>1</v>
      </c>
      <c r="AB42" s="136"/>
      <c r="AC42" s="136"/>
      <c r="AD42" s="19"/>
      <c r="AE42" s="105">
        <v>93</v>
      </c>
      <c r="AF42" s="140">
        <v>46209</v>
      </c>
      <c r="AG42" s="135">
        <v>0.875</v>
      </c>
      <c r="AH42" s="145" t="s">
        <v>239</v>
      </c>
      <c r="AI42" s="146" t="s">
        <v>18</v>
      </c>
      <c r="AJ42" s="143"/>
    </row>
    <row r="43" spans="2:36" ht="13.5" customHeight="1">
      <c r="B43" s="5"/>
      <c r="T43" s="23"/>
      <c r="U43" s="79"/>
      <c r="AD43" s="19"/>
      <c r="AE43" s="105">
        <v>94</v>
      </c>
      <c r="AF43" s="140">
        <v>46210</v>
      </c>
      <c r="AG43" s="144">
        <v>8.3333333333333329E-2</v>
      </c>
      <c r="AH43" s="145" t="s">
        <v>172</v>
      </c>
      <c r="AI43" s="146" t="s">
        <v>39</v>
      </c>
      <c r="AJ43" s="143"/>
    </row>
    <row r="44" spans="2:36" ht="13.5" customHeight="1">
      <c r="B44" s="5"/>
      <c r="T44" s="23"/>
      <c r="AD44" s="19"/>
      <c r="AE44" s="105">
        <v>95</v>
      </c>
      <c r="AF44" s="140">
        <v>46210</v>
      </c>
      <c r="AG44" s="135">
        <v>0.75</v>
      </c>
      <c r="AH44" s="145" t="s">
        <v>173</v>
      </c>
      <c r="AI44" s="146" t="s">
        <v>134</v>
      </c>
      <c r="AJ44" s="143"/>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140">
        <v>46210</v>
      </c>
      <c r="AG45" s="144">
        <v>0.91666666666666663</v>
      </c>
      <c r="AH45" s="145" t="s">
        <v>19</v>
      </c>
      <c r="AI45" s="146" t="s">
        <v>17</v>
      </c>
      <c r="AJ45" s="143"/>
    </row>
    <row r="46" spans="2:36" ht="13.5" customHeight="1">
      <c r="B46" s="134">
        <v>46190</v>
      </c>
      <c r="C46" s="135">
        <v>0.125</v>
      </c>
      <c r="D46" s="136" t="s">
        <v>173</v>
      </c>
      <c r="E46" s="137" t="s">
        <v>71</v>
      </c>
      <c r="F46" s="136" t="s">
        <v>234</v>
      </c>
      <c r="G46" s="138">
        <v>1</v>
      </c>
      <c r="H46" s="136"/>
      <c r="I46" s="136"/>
      <c r="J46" s="6"/>
      <c r="K46" s="6"/>
      <c r="L46" s="139">
        <v>46190</v>
      </c>
      <c r="M46" s="135">
        <v>0.79166666666666663</v>
      </c>
      <c r="N46" s="136" t="s">
        <v>17</v>
      </c>
      <c r="O46" s="137" t="s">
        <v>85</v>
      </c>
      <c r="P46" s="136" t="s">
        <v>236</v>
      </c>
      <c r="Q46" s="138">
        <v>1</v>
      </c>
      <c r="R46" s="136"/>
      <c r="S46" s="136"/>
      <c r="T46" s="23"/>
      <c r="U46" s="79"/>
      <c r="V46" s="139">
        <v>46190</v>
      </c>
      <c r="W46" s="135">
        <v>0.91666666666666663</v>
      </c>
      <c r="X46" s="136" t="s">
        <v>15</v>
      </c>
      <c r="Y46" s="137" t="s">
        <v>72</v>
      </c>
      <c r="Z46" s="136" t="s">
        <v>32</v>
      </c>
      <c r="AA46" s="138" t="s">
        <v>73</v>
      </c>
      <c r="AB46" s="136"/>
      <c r="AC46" s="136"/>
      <c r="AD46" s="19"/>
      <c r="AE46" s="78"/>
      <c r="AF46" s="21"/>
      <c r="AG46" s="19"/>
      <c r="AH46" s="19"/>
      <c r="AI46" s="19"/>
      <c r="AJ46" s="20"/>
    </row>
    <row r="47" spans="2:36" ht="13.5" customHeight="1">
      <c r="B47" s="134">
        <v>46190</v>
      </c>
      <c r="C47" s="135">
        <v>0.25</v>
      </c>
      <c r="D47" s="136" t="s">
        <v>138</v>
      </c>
      <c r="E47" s="137" t="s">
        <v>77</v>
      </c>
      <c r="F47" s="136" t="s">
        <v>235</v>
      </c>
      <c r="G47" s="138">
        <v>1</v>
      </c>
      <c r="H47" s="136"/>
      <c r="I47" s="136"/>
      <c r="J47" s="6"/>
      <c r="K47" s="6"/>
      <c r="L47" s="139">
        <v>46191</v>
      </c>
      <c r="M47" s="135">
        <v>0.16666666666666666</v>
      </c>
      <c r="N47" s="136" t="s">
        <v>238</v>
      </c>
      <c r="O47" s="137" t="s">
        <v>76</v>
      </c>
      <c r="P47" s="136" t="s">
        <v>239</v>
      </c>
      <c r="Q47" s="138">
        <v>2</v>
      </c>
      <c r="R47" s="136"/>
      <c r="S47" s="136"/>
      <c r="T47" s="23"/>
      <c r="U47" s="79"/>
      <c r="V47" s="139">
        <v>46191</v>
      </c>
      <c r="W47" s="135">
        <v>4.1666666666666664E-2</v>
      </c>
      <c r="X47" s="136" t="s">
        <v>187</v>
      </c>
      <c r="Y47" s="137" t="s">
        <v>77</v>
      </c>
      <c r="Z47" s="136" t="s">
        <v>237</v>
      </c>
      <c r="AA47" s="137">
        <v>1</v>
      </c>
      <c r="AB47" s="136"/>
      <c r="AC47" s="136"/>
      <c r="AD47" s="19"/>
      <c r="AE47" s="106"/>
      <c r="AF47" s="21" t="s">
        <v>11</v>
      </c>
      <c r="AG47" s="19"/>
      <c r="AH47" s="19"/>
      <c r="AI47" s="19"/>
      <c r="AJ47" s="20"/>
    </row>
    <row r="48" spans="2:36" ht="13.5" customHeight="1">
      <c r="B48" s="134">
        <v>46195</v>
      </c>
      <c r="C48" s="135">
        <v>0.79166666666666663</v>
      </c>
      <c r="D48" s="136" t="s">
        <v>173</v>
      </c>
      <c r="E48" s="137" t="s">
        <v>74</v>
      </c>
      <c r="F48" s="136" t="s">
        <v>138</v>
      </c>
      <c r="G48" s="138">
        <v>1</v>
      </c>
      <c r="H48" s="136"/>
      <c r="I48" s="136"/>
      <c r="J48" s="6"/>
      <c r="K48" s="6"/>
      <c r="L48" s="139">
        <v>46196</v>
      </c>
      <c r="M48" s="135">
        <v>0.79166666666666663</v>
      </c>
      <c r="N48" s="136" t="s">
        <v>17</v>
      </c>
      <c r="O48" s="137" t="s">
        <v>78</v>
      </c>
      <c r="P48" s="136" t="s">
        <v>238</v>
      </c>
      <c r="Q48" s="138">
        <v>1</v>
      </c>
      <c r="R48" s="136"/>
      <c r="S48" s="136"/>
      <c r="T48" s="23"/>
      <c r="U48" s="7"/>
      <c r="V48" s="139">
        <v>46196</v>
      </c>
      <c r="W48" s="135">
        <v>0.91666666666666663</v>
      </c>
      <c r="X48" s="136" t="s">
        <v>15</v>
      </c>
      <c r="Y48" s="137" t="s">
        <v>71</v>
      </c>
      <c r="Z48" s="136" t="s">
        <v>187</v>
      </c>
      <c r="AA48" s="137">
        <v>1</v>
      </c>
      <c r="AB48" s="136"/>
      <c r="AC48" s="136"/>
      <c r="AD48" s="19"/>
      <c r="AE48" s="106"/>
      <c r="AF48" s="22" t="s">
        <v>21</v>
      </c>
      <c r="AG48" s="19"/>
      <c r="AH48" s="19"/>
      <c r="AI48" s="19"/>
      <c r="AJ48" s="20" t="s">
        <v>1</v>
      </c>
    </row>
    <row r="49" spans="2:39" ht="13.5" customHeight="1">
      <c r="B49" s="134">
        <v>46196</v>
      </c>
      <c r="C49" s="135">
        <v>0.20833333333333334</v>
      </c>
      <c r="D49" s="136" t="s">
        <v>235</v>
      </c>
      <c r="E49" s="137" t="s">
        <v>69</v>
      </c>
      <c r="F49" s="136" t="s">
        <v>234</v>
      </c>
      <c r="G49" s="137">
        <v>2</v>
      </c>
      <c r="H49" s="136"/>
      <c r="I49" s="136"/>
      <c r="J49" s="6"/>
      <c r="K49" s="6"/>
      <c r="L49" s="139">
        <v>46197</v>
      </c>
      <c r="M49" s="135">
        <v>0.16666666666666666</v>
      </c>
      <c r="N49" s="136" t="s">
        <v>239</v>
      </c>
      <c r="O49" s="137" t="s">
        <v>68</v>
      </c>
      <c r="P49" s="136" t="s">
        <v>236</v>
      </c>
      <c r="Q49" s="138">
        <v>1</v>
      </c>
      <c r="R49" s="136"/>
      <c r="S49" s="136"/>
      <c r="U49" s="80"/>
      <c r="V49" s="139">
        <v>46197</v>
      </c>
      <c r="W49" s="135">
        <v>4.1666666666666664E-2</v>
      </c>
      <c r="X49" s="136" t="s">
        <v>237</v>
      </c>
      <c r="Y49" s="137" t="s">
        <v>76</v>
      </c>
      <c r="Z49" s="136" t="s">
        <v>32</v>
      </c>
      <c r="AA49" s="137">
        <v>2</v>
      </c>
      <c r="AB49" s="136"/>
      <c r="AC49" s="136"/>
      <c r="AD49" s="19"/>
      <c r="AE49" s="105">
        <v>97</v>
      </c>
      <c r="AF49" s="140">
        <v>46212</v>
      </c>
      <c r="AG49" s="135">
        <v>0.91666666666666663</v>
      </c>
      <c r="AH49" s="145" t="s">
        <v>14</v>
      </c>
      <c r="AI49" s="146" t="s">
        <v>190</v>
      </c>
      <c r="AJ49" s="143"/>
    </row>
    <row r="50" spans="2:39" ht="13.5" customHeight="1">
      <c r="B50" s="134">
        <v>46201</v>
      </c>
      <c r="C50" s="135">
        <v>0.16666666666666666</v>
      </c>
      <c r="D50" s="136" t="s">
        <v>234</v>
      </c>
      <c r="E50" s="137" t="s">
        <v>72</v>
      </c>
      <c r="F50" s="136" t="s">
        <v>138</v>
      </c>
      <c r="G50" s="138" t="s">
        <v>73</v>
      </c>
      <c r="H50" s="136"/>
      <c r="I50" s="136"/>
      <c r="J50" s="6"/>
      <c r="K50" s="6"/>
      <c r="L50" s="139">
        <v>46201</v>
      </c>
      <c r="M50" s="135">
        <v>6.25E-2</v>
      </c>
      <c r="N50" s="136" t="s">
        <v>239</v>
      </c>
      <c r="O50" s="137" t="s">
        <v>79</v>
      </c>
      <c r="P50" s="136" t="s">
        <v>17</v>
      </c>
      <c r="Q50" s="138" t="s">
        <v>73</v>
      </c>
      <c r="R50" s="136"/>
      <c r="S50" s="136"/>
      <c r="T50" s="24"/>
      <c r="V50" s="139">
        <v>46200</v>
      </c>
      <c r="W50" s="135">
        <v>0.95833333333333337</v>
      </c>
      <c r="X50" s="136" t="s">
        <v>237</v>
      </c>
      <c r="Y50" s="137" t="s">
        <v>82</v>
      </c>
      <c r="Z50" s="136" t="s">
        <v>15</v>
      </c>
      <c r="AA50" s="138">
        <v>2</v>
      </c>
      <c r="AB50" s="136"/>
      <c r="AC50" s="136"/>
      <c r="AD50" s="19"/>
      <c r="AE50" s="105">
        <v>98</v>
      </c>
      <c r="AF50" s="140">
        <v>46213</v>
      </c>
      <c r="AG50" s="135">
        <v>0.875</v>
      </c>
      <c r="AH50" s="145" t="s">
        <v>18</v>
      </c>
      <c r="AI50" s="146" t="s">
        <v>39</v>
      </c>
      <c r="AJ50" s="143"/>
    </row>
    <row r="51" spans="2:39" ht="13.5" customHeight="1">
      <c r="B51" s="134">
        <v>46201</v>
      </c>
      <c r="C51" s="135">
        <v>0.16666666666666666</v>
      </c>
      <c r="D51" s="136" t="s">
        <v>235</v>
      </c>
      <c r="E51" s="137" t="s">
        <v>82</v>
      </c>
      <c r="F51" s="136" t="s">
        <v>173</v>
      </c>
      <c r="G51" s="138">
        <v>2</v>
      </c>
      <c r="H51" s="136"/>
      <c r="I51" s="136"/>
      <c r="J51" s="6"/>
      <c r="K51" s="6"/>
      <c r="L51" s="139">
        <v>46201</v>
      </c>
      <c r="M51" s="135">
        <v>6.25E-2</v>
      </c>
      <c r="N51" s="136" t="s">
        <v>236</v>
      </c>
      <c r="O51" s="137" t="s">
        <v>70</v>
      </c>
      <c r="P51" s="136" t="s">
        <v>238</v>
      </c>
      <c r="Q51" s="138">
        <v>2</v>
      </c>
      <c r="R51" s="136"/>
      <c r="S51" s="136"/>
      <c r="T51" s="24"/>
      <c r="V51" s="139">
        <v>46200</v>
      </c>
      <c r="W51" s="135">
        <v>0.95833333333333337</v>
      </c>
      <c r="X51" s="136" t="s">
        <v>32</v>
      </c>
      <c r="Y51" s="137" t="s">
        <v>77</v>
      </c>
      <c r="Z51" s="136" t="s">
        <v>187</v>
      </c>
      <c r="AA51" s="137">
        <v>1</v>
      </c>
      <c r="AB51" s="136"/>
      <c r="AC51" s="136"/>
      <c r="AD51" s="19"/>
      <c r="AE51" s="105">
        <v>99</v>
      </c>
      <c r="AF51" s="140">
        <v>46214</v>
      </c>
      <c r="AG51" s="135">
        <v>0.95833333333333337</v>
      </c>
      <c r="AH51" s="145" t="s">
        <v>184</v>
      </c>
      <c r="AI51" s="146" t="s">
        <v>15</v>
      </c>
      <c r="AJ51" s="143"/>
    </row>
    <row r="52" spans="2:39" ht="13.5" customHeight="1">
      <c r="B52" s="5"/>
      <c r="T52" s="23"/>
      <c r="V52" s="21"/>
      <c r="W52" s="19"/>
      <c r="X52" s="19"/>
      <c r="Z52" s="21"/>
      <c r="AA52" s="19"/>
      <c r="AB52" s="19"/>
      <c r="AC52" s="19"/>
      <c r="AD52" s="19"/>
      <c r="AE52" s="105">
        <v>100</v>
      </c>
      <c r="AF52" s="140">
        <v>46215</v>
      </c>
      <c r="AG52" s="135">
        <v>0.125</v>
      </c>
      <c r="AH52" s="145" t="s">
        <v>173</v>
      </c>
      <c r="AI52" s="146" t="s">
        <v>17</v>
      </c>
      <c r="AJ52" s="143"/>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140">
        <v>46217</v>
      </c>
      <c r="AG56" s="135">
        <v>0.875</v>
      </c>
      <c r="AH56" s="145" t="s">
        <v>14</v>
      </c>
      <c r="AI56" s="146" t="s">
        <v>18</v>
      </c>
      <c r="AJ56" s="143"/>
    </row>
    <row r="57" spans="2:39" ht="13.5" customHeight="1" thickBot="1">
      <c r="B57" s="57"/>
      <c r="C57" s="25"/>
      <c r="D57" s="6"/>
      <c r="E57" s="26"/>
      <c r="F57" s="27"/>
      <c r="G57" s="26"/>
      <c r="H57" s="27"/>
      <c r="I57" s="27"/>
      <c r="J57" s="27"/>
      <c r="K57" s="27"/>
      <c r="L57" s="28"/>
      <c r="V57" s="7"/>
      <c r="Y57" s="7"/>
      <c r="AE57" s="105">
        <v>102</v>
      </c>
      <c r="AF57" s="140">
        <v>46218</v>
      </c>
      <c r="AG57" s="135">
        <v>0.875</v>
      </c>
      <c r="AH57" s="145" t="s">
        <v>184</v>
      </c>
      <c r="AI57" s="146" t="s">
        <v>17</v>
      </c>
      <c r="AJ57" s="143"/>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147" t="s">
        <v>2</v>
      </c>
      <c r="Q59" s="184"/>
      <c r="R59" s="149" t="s">
        <v>285</v>
      </c>
      <c r="T59" s="102"/>
      <c r="U59" s="7"/>
      <c r="V59" s="5"/>
      <c r="AA59" s="108"/>
      <c r="AC59" s="18"/>
      <c r="AE59" s="107"/>
      <c r="AF59" s="21" t="s">
        <v>289</v>
      </c>
      <c r="AG59" s="19"/>
      <c r="AH59" s="19"/>
      <c r="AI59" s="19"/>
      <c r="AJ59" s="20"/>
    </row>
    <row r="60" spans="2:39" ht="13.5" customHeight="1">
      <c r="B60" s="5"/>
      <c r="C60" s="13"/>
      <c r="D60" s="13">
        <v>1</v>
      </c>
      <c r="E60" s="955" t="s">
        <v>166</v>
      </c>
      <c r="F60" s="956"/>
      <c r="G60" s="14"/>
      <c r="H60" s="14"/>
      <c r="I60" s="14"/>
      <c r="J60" s="14"/>
      <c r="L60" s="8"/>
      <c r="M60" s="15"/>
      <c r="N60" s="5"/>
      <c r="P60" s="965" t="s">
        <v>383</v>
      </c>
      <c r="Q60" s="966"/>
      <c r="R60" s="150"/>
      <c r="S60" s="15"/>
      <c r="T60" s="18"/>
      <c r="U60" s="7"/>
      <c r="V60" s="5"/>
      <c r="Y60" s="942" t="s">
        <v>222</v>
      </c>
      <c r="Z60" s="942"/>
      <c r="AA60" s="149" t="s">
        <v>286</v>
      </c>
      <c r="AB60" s="149" t="s">
        <v>292</v>
      </c>
      <c r="AC60" s="102"/>
      <c r="AE60" s="107"/>
      <c r="AF60" s="22" t="s">
        <v>291</v>
      </c>
      <c r="AG60" s="19"/>
      <c r="AH60" s="19"/>
      <c r="AI60" s="19"/>
      <c r="AJ60" s="20" t="s">
        <v>1</v>
      </c>
    </row>
    <row r="61" spans="2:39" ht="13.5" customHeight="1">
      <c r="B61" s="5"/>
      <c r="C61" s="13"/>
      <c r="D61" s="13">
        <v>2</v>
      </c>
      <c r="E61" s="955" t="s">
        <v>264</v>
      </c>
      <c r="F61" s="956"/>
      <c r="G61" s="7"/>
      <c r="H61" s="7" t="s">
        <v>27</v>
      </c>
      <c r="I61" s="14"/>
      <c r="J61" s="14"/>
      <c r="K61" s="7">
        <v>160</v>
      </c>
      <c r="L61" s="18" t="s">
        <v>26</v>
      </c>
      <c r="M61" s="7"/>
      <c r="N61" s="5"/>
      <c r="P61" s="965" t="s">
        <v>270</v>
      </c>
      <c r="Q61" s="966"/>
      <c r="R61" s="150"/>
      <c r="T61" s="18"/>
      <c r="U61" s="7"/>
      <c r="V61" s="5"/>
      <c r="Y61" s="965" t="s">
        <v>384</v>
      </c>
      <c r="Z61" s="966"/>
      <c r="AA61" s="151"/>
      <c r="AB61" s="151"/>
      <c r="AC61" s="18"/>
      <c r="AE61" s="105">
        <v>103</v>
      </c>
      <c r="AF61" s="140">
        <v>46221</v>
      </c>
      <c r="AG61" s="144">
        <v>0.95833333333333337</v>
      </c>
      <c r="AH61" s="145" t="s">
        <v>14</v>
      </c>
      <c r="AI61" s="185" t="s">
        <v>184</v>
      </c>
      <c r="AJ61" s="143"/>
    </row>
    <row r="62" spans="2:39" ht="13.5" customHeight="1">
      <c r="B62" s="5"/>
      <c r="C62" s="13"/>
      <c r="D62" s="13">
        <v>3</v>
      </c>
      <c r="E62" s="955" t="s">
        <v>197</v>
      </c>
      <c r="F62" s="956"/>
      <c r="G62" s="7"/>
      <c r="H62" s="7" t="s">
        <v>28</v>
      </c>
      <c r="I62" s="14"/>
      <c r="J62" s="14"/>
      <c r="K62" s="7">
        <v>120</v>
      </c>
      <c r="L62" s="18" t="s">
        <v>26</v>
      </c>
      <c r="M62" s="7"/>
      <c r="N62" s="5"/>
      <c r="P62" s="965" t="s">
        <v>385</v>
      </c>
      <c r="Q62" s="966"/>
      <c r="R62" s="150"/>
      <c r="S62" s="15"/>
      <c r="T62" s="18"/>
      <c r="U62" s="7"/>
      <c r="V62" s="5"/>
      <c r="Y62" s="965" t="s">
        <v>166</v>
      </c>
      <c r="Z62" s="966"/>
      <c r="AA62" s="152"/>
      <c r="AB62" s="151"/>
      <c r="AC62" s="18"/>
      <c r="AE62" s="105"/>
      <c r="AF62" s="21"/>
      <c r="AG62" s="19"/>
      <c r="AH62" s="19"/>
      <c r="AI62" s="19"/>
      <c r="AJ62" s="20"/>
      <c r="AM62" s="33"/>
    </row>
    <row r="63" spans="2:39" ht="13.2">
      <c r="B63" s="5"/>
      <c r="C63" s="13"/>
      <c r="D63" s="13">
        <v>4</v>
      </c>
      <c r="E63" s="955" t="s">
        <v>262</v>
      </c>
      <c r="F63" s="956"/>
      <c r="G63" s="7"/>
      <c r="H63" s="7" t="s">
        <v>29</v>
      </c>
      <c r="I63" s="14"/>
      <c r="J63" s="14"/>
      <c r="K63" s="7">
        <v>90</v>
      </c>
      <c r="L63" s="18" t="s">
        <v>26</v>
      </c>
      <c r="M63" s="7"/>
      <c r="N63" s="5"/>
      <c r="P63" s="965" t="s">
        <v>386</v>
      </c>
      <c r="Q63" s="966"/>
      <c r="R63" s="150"/>
      <c r="S63" s="7"/>
      <c r="T63" s="102"/>
      <c r="V63" s="5"/>
      <c r="Y63" s="965" t="s">
        <v>374</v>
      </c>
      <c r="Z63" s="966"/>
      <c r="AA63" s="150"/>
      <c r="AB63" s="151"/>
      <c r="AC63" s="18"/>
      <c r="AE63" s="107"/>
      <c r="AF63" s="21" t="s">
        <v>13</v>
      </c>
      <c r="AG63" s="19"/>
      <c r="AH63" s="19"/>
      <c r="AI63" s="19"/>
      <c r="AJ63" s="20"/>
    </row>
    <row r="64" spans="2:39" s="32" customFormat="1" ht="13.2">
      <c r="B64" s="5"/>
      <c r="C64" s="13"/>
      <c r="D64" s="13">
        <v>5</v>
      </c>
      <c r="E64" s="955" t="s">
        <v>198</v>
      </c>
      <c r="F64" s="956"/>
      <c r="G64" s="7"/>
      <c r="H64" s="7" t="s">
        <v>156</v>
      </c>
      <c r="I64" s="14"/>
      <c r="J64" s="14"/>
      <c r="K64" s="7">
        <v>60</v>
      </c>
      <c r="L64" s="18" t="s">
        <v>26</v>
      </c>
      <c r="M64" s="7"/>
      <c r="N64" s="5"/>
      <c r="O64" s="1"/>
      <c r="P64" s="965" t="s">
        <v>387</v>
      </c>
      <c r="Q64" s="966"/>
      <c r="R64" s="150"/>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955" t="s">
        <v>256</v>
      </c>
      <c r="F65" s="956"/>
      <c r="G65" s="7"/>
      <c r="H65" s="7" t="s">
        <v>157</v>
      </c>
      <c r="I65" s="1"/>
      <c r="J65" s="1"/>
      <c r="K65" s="7">
        <v>30</v>
      </c>
      <c r="L65" s="18" t="s">
        <v>26</v>
      </c>
      <c r="M65" s="7"/>
      <c r="N65" s="5"/>
      <c r="O65" s="1"/>
      <c r="P65" s="965" t="s">
        <v>388</v>
      </c>
      <c r="Q65" s="966"/>
      <c r="R65" s="150"/>
      <c r="S65" s="7"/>
      <c r="T65" s="18"/>
      <c r="U65" s="1"/>
      <c r="V65" s="5"/>
      <c r="W65" s="1"/>
      <c r="X65" s="1"/>
      <c r="Y65" s="14" t="s">
        <v>221</v>
      </c>
      <c r="Z65" s="14"/>
      <c r="AA65" s="1"/>
      <c r="AB65" s="1"/>
      <c r="AC65" s="18"/>
      <c r="AD65" s="1"/>
      <c r="AE65" s="105">
        <v>103</v>
      </c>
      <c r="AF65" s="140">
        <v>46222</v>
      </c>
      <c r="AG65" s="144">
        <v>0.875</v>
      </c>
      <c r="AH65" s="145" t="s">
        <v>18</v>
      </c>
      <c r="AI65" s="185" t="s">
        <v>17</v>
      </c>
      <c r="AJ65" s="143"/>
      <c r="AK65" s="1"/>
    </row>
    <row r="66" spans="2:37" s="32" customFormat="1" ht="13.2">
      <c r="B66" s="5"/>
      <c r="C66" s="13"/>
      <c r="D66" s="13">
        <v>7</v>
      </c>
      <c r="E66" s="955" t="s">
        <v>168</v>
      </c>
      <c r="F66" s="956"/>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955" t="s">
        <v>267</v>
      </c>
      <c r="F67" s="956"/>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955" t="s">
        <v>199</v>
      </c>
      <c r="F68" s="956"/>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955" t="s">
        <v>200</v>
      </c>
      <c r="F69" s="956"/>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955" t="s">
        <v>270</v>
      </c>
      <c r="F70" s="956"/>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18</v>
      </c>
      <c r="AG70" s="958"/>
      <c r="AH70" s="958"/>
      <c r="AI70" s="958"/>
      <c r="AJ70" s="964"/>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153" t="s">
        <v>135</v>
      </c>
      <c r="G89" s="959" t="s">
        <v>110</v>
      </c>
      <c r="J89" s="153" t="s">
        <v>135</v>
      </c>
      <c r="O89" s="35"/>
      <c r="P89" s="35"/>
    </row>
    <row r="90" spans="4:36" s="32" customFormat="1" hidden="1">
      <c r="D90" s="32" t="s">
        <v>74</v>
      </c>
      <c r="E90" s="32" t="s">
        <v>73</v>
      </c>
      <c r="F90" s="153" t="s">
        <v>19</v>
      </c>
      <c r="G90" s="894"/>
      <c r="J90" s="153" t="s">
        <v>19</v>
      </c>
    </row>
    <row r="91" spans="4:36" s="32" customFormat="1" hidden="1">
      <c r="D91" s="59" t="s">
        <v>72</v>
      </c>
      <c r="E91" s="32">
        <v>2</v>
      </c>
      <c r="F91" s="153" t="s">
        <v>134</v>
      </c>
      <c r="G91" s="894"/>
      <c r="J91" s="153" t="s">
        <v>134</v>
      </c>
    </row>
    <row r="92" spans="4:36" s="32" customFormat="1" hidden="1">
      <c r="D92" s="32" t="s">
        <v>70</v>
      </c>
      <c r="F92" s="153" t="s">
        <v>136</v>
      </c>
      <c r="G92" s="895"/>
      <c r="J92" s="153" t="s">
        <v>136</v>
      </c>
    </row>
    <row r="93" spans="4:36" s="32" customFormat="1" hidden="1">
      <c r="D93" s="32" t="s">
        <v>71</v>
      </c>
      <c r="F93" s="154" t="s">
        <v>39</v>
      </c>
      <c r="G93" s="960" t="s">
        <v>111</v>
      </c>
      <c r="J93" s="155" t="s">
        <v>32</v>
      </c>
    </row>
    <row r="94" spans="4:36" s="32" customFormat="1" hidden="1">
      <c r="D94" s="32" t="s">
        <v>76</v>
      </c>
      <c r="F94" s="154" t="s">
        <v>91</v>
      </c>
      <c r="G94" s="897"/>
      <c r="J94" s="155" t="s">
        <v>141</v>
      </c>
    </row>
    <row r="95" spans="4:36" s="32" customFormat="1" hidden="1">
      <c r="D95" s="59" t="s">
        <v>69</v>
      </c>
      <c r="F95" s="154" t="s">
        <v>137</v>
      </c>
      <c r="G95" s="897"/>
      <c r="J95" s="155" t="s">
        <v>15</v>
      </c>
    </row>
    <row r="96" spans="4:36" s="32" customFormat="1" hidden="1">
      <c r="D96" s="59" t="s">
        <v>77</v>
      </c>
      <c r="F96" s="154" t="s">
        <v>33</v>
      </c>
      <c r="G96" s="898"/>
      <c r="J96" s="155" t="s">
        <v>142</v>
      </c>
    </row>
    <row r="97" spans="4:36" s="32" customFormat="1" hidden="1">
      <c r="D97" s="59" t="s">
        <v>79</v>
      </c>
      <c r="F97" s="156" t="s">
        <v>138</v>
      </c>
      <c r="G97" s="961" t="s">
        <v>112</v>
      </c>
      <c r="J97" s="157" t="s">
        <v>37</v>
      </c>
    </row>
    <row r="98" spans="4:36" s="32" customFormat="1" hidden="1">
      <c r="D98" s="59" t="s">
        <v>68</v>
      </c>
      <c r="F98" s="156" t="s">
        <v>139</v>
      </c>
      <c r="G98" s="900"/>
      <c r="J98" s="157" t="s">
        <v>143</v>
      </c>
    </row>
    <row r="99" spans="4:36" s="32" customFormat="1" hidden="1">
      <c r="D99" s="59" t="s">
        <v>82</v>
      </c>
      <c r="F99" s="156" t="s">
        <v>155</v>
      </c>
      <c r="G99" s="900"/>
      <c r="J99" s="157" t="s">
        <v>18</v>
      </c>
    </row>
    <row r="100" spans="4:36" s="32" customFormat="1" hidden="1">
      <c r="D100" s="59" t="s">
        <v>75</v>
      </c>
      <c r="F100" s="156" t="s">
        <v>140</v>
      </c>
      <c r="G100" s="901"/>
      <c r="J100" s="157" t="s">
        <v>38</v>
      </c>
    </row>
    <row r="101" spans="4:36" s="32" customFormat="1" hidden="1">
      <c r="D101" s="59" t="s">
        <v>84</v>
      </c>
      <c r="F101" s="155" t="s">
        <v>32</v>
      </c>
      <c r="G101" s="962" t="s">
        <v>113</v>
      </c>
      <c r="J101" s="158" t="s">
        <v>14</v>
      </c>
    </row>
    <row r="102" spans="4:36" s="32" customFormat="1" hidden="1">
      <c r="D102" s="59" t="s">
        <v>78</v>
      </c>
      <c r="F102" s="155" t="s">
        <v>141</v>
      </c>
      <c r="G102" s="903"/>
      <c r="J102" s="158" t="s">
        <v>16</v>
      </c>
    </row>
    <row r="103" spans="4:36" s="32" customFormat="1" hidden="1">
      <c r="D103" s="59" t="s">
        <v>83</v>
      </c>
      <c r="F103" s="155" t="s">
        <v>15</v>
      </c>
      <c r="G103" s="903"/>
      <c r="J103" s="158" t="s">
        <v>144</v>
      </c>
    </row>
    <row r="104" spans="4:36" s="32" customFormat="1" hidden="1">
      <c r="D104" s="59" t="s">
        <v>85</v>
      </c>
      <c r="F104" s="155" t="s">
        <v>142</v>
      </c>
      <c r="G104" s="904"/>
      <c r="J104" s="158" t="s">
        <v>17</v>
      </c>
    </row>
    <row r="105" spans="4:36" s="32" customFormat="1" hidden="1">
      <c r="D105" s="59" t="s">
        <v>81</v>
      </c>
      <c r="F105" s="157" t="s">
        <v>37</v>
      </c>
      <c r="G105" s="963" t="s">
        <v>114</v>
      </c>
    </row>
    <row r="106" spans="4:36" s="32" customFormat="1" hidden="1">
      <c r="D106" s="59" t="s">
        <v>86</v>
      </c>
      <c r="F106" s="157" t="s">
        <v>143</v>
      </c>
      <c r="G106" s="906"/>
    </row>
    <row r="107" spans="4:36" s="32" customFormat="1" hidden="1">
      <c r="D107" s="59" t="s">
        <v>96</v>
      </c>
      <c r="F107" s="157" t="s">
        <v>18</v>
      </c>
      <c r="G107" s="906"/>
    </row>
    <row r="108" spans="4:36" s="32" customFormat="1" hidden="1">
      <c r="D108" s="59" t="s">
        <v>97</v>
      </c>
      <c r="F108" s="157" t="s">
        <v>38</v>
      </c>
      <c r="G108" s="907"/>
    </row>
    <row r="109" spans="4:36" s="32" customFormat="1" hidden="1">
      <c r="D109" s="59" t="s">
        <v>88</v>
      </c>
      <c r="F109" s="158" t="s">
        <v>14</v>
      </c>
      <c r="G109" s="954" t="s">
        <v>115</v>
      </c>
      <c r="T109" s="1"/>
    </row>
    <row r="110" spans="4:36" s="32" customFormat="1" hidden="1">
      <c r="D110" s="59" t="s">
        <v>98</v>
      </c>
      <c r="F110" s="158"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158"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158"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98C7BF4B-74AF-4EE8-8DEA-0D2C62CA0A46}">
      <formula1>$D$89:$D$137</formula1>
    </dataValidation>
    <dataValidation type="list" allowBlank="1" showInputMessage="1" showErrorMessage="1" sqref="G19:G24 AA46:AA51 AA37:AA42 AA28:AA33 AA19:AA24 Q46:Q51 Q37:Q42 Q28:Q33 G28:G33 Q19:Q24 G37:G42 G46:G51" xr:uid="{571A02BB-3FD3-4A71-85B7-E99BF30EED45}">
      <formula1>$E$89:$E$91</formula1>
    </dataValidation>
    <dataValidation type="list" allowBlank="1" showInputMessage="1" showErrorMessage="1" sqref="G25:G26 Q25:Q26 G55:G57 Q55:Q56 AA25:AA26 X56 AC56" xr:uid="{C2895860-B470-40CC-8CCF-7821FDB0F2A8}">
      <formula1>#REF!</formula1>
    </dataValidation>
  </dataValidations>
  <hyperlinks>
    <hyperlink ref="M11" r:id="rId1" xr:uid="{1F025CCF-65E8-4D41-9EA0-866F24D6BC29}"/>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C24C-45D7-49E0-9056-D9E8B7A01AEF}">
  <dimension ref="B1:R117"/>
  <sheetViews>
    <sheetView zoomScale="85" zoomScaleNormal="85" workbookViewId="0">
      <selection activeCell="I53" sqref="I53"/>
    </sheetView>
  </sheetViews>
  <sheetFormatPr baseColWidth="10" defaultRowHeight="13.2"/>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554687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554687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554687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554687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554687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554687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554687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554687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554687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554687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554687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554687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554687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554687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554687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554687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554687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554687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554687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554687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554687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554687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554687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554687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554687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554687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554687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554687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554687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554687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554687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554687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554687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554687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554687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554687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554687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554687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554687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554687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554687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554687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554687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554687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554687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554687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554687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554687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554687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554687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554687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554687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554687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554687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554687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554687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554687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554687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554687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554687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554687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554687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186" t="s">
        <v>44</v>
      </c>
      <c r="C3" s="187" t="s">
        <v>117</v>
      </c>
      <c r="D3" s="188"/>
      <c r="F3" s="40"/>
      <c r="G3" s="40"/>
    </row>
    <row r="4" spans="2:9">
      <c r="B4" s="189" t="s">
        <v>45</v>
      </c>
      <c r="C4" s="160" t="s">
        <v>116</v>
      </c>
      <c r="D4" s="164"/>
    </row>
    <row r="5" spans="2:9">
      <c r="B5" s="55" t="s">
        <v>161</v>
      </c>
      <c r="C5" s="165" t="s">
        <v>116</v>
      </c>
      <c r="D5" s="164"/>
    </row>
    <row r="6" spans="2:9">
      <c r="B6" s="55" t="s">
        <v>160</v>
      </c>
      <c r="C6" s="165" t="s">
        <v>116</v>
      </c>
      <c r="D6" s="164"/>
    </row>
    <row r="7" spans="2:9">
      <c r="B7" s="55" t="s">
        <v>275</v>
      </c>
      <c r="C7" s="160" t="s">
        <v>117</v>
      </c>
      <c r="D7" s="164"/>
      <c r="I7"/>
    </row>
    <row r="8" spans="2:9">
      <c r="B8" s="55" t="s">
        <v>243</v>
      </c>
      <c r="C8" s="160" t="s">
        <v>117</v>
      </c>
      <c r="D8" s="164"/>
      <c r="I8"/>
    </row>
    <row r="9" spans="2:9">
      <c r="B9" s="55" t="s">
        <v>203</v>
      </c>
      <c r="C9" s="160" t="s">
        <v>116</v>
      </c>
      <c r="D9" s="164"/>
      <c r="I9"/>
    </row>
    <row r="10" spans="2:9">
      <c r="B10" s="166" t="s">
        <v>159</v>
      </c>
      <c r="C10" s="167" t="s">
        <v>116</v>
      </c>
      <c r="D10" s="164"/>
    </row>
    <row r="11" spans="2:9">
      <c r="B11" s="52"/>
      <c r="C11" s="42" t="s">
        <v>46</v>
      </c>
    </row>
    <row r="12" spans="2:9">
      <c r="B12" s="166" t="s">
        <v>47</v>
      </c>
      <c r="C12" s="167" t="s">
        <v>264</v>
      </c>
      <c r="D12" s="164"/>
      <c r="I12"/>
    </row>
    <row r="13" spans="2:9">
      <c r="B13" s="166" t="s">
        <v>244</v>
      </c>
      <c r="C13" s="167" t="s">
        <v>202</v>
      </c>
      <c r="D13" s="164"/>
    </row>
    <row r="14" spans="2:9">
      <c r="B14" s="166" t="s">
        <v>273</v>
      </c>
      <c r="C14" s="167" t="s">
        <v>270</v>
      </c>
      <c r="D14" s="164"/>
    </row>
    <row r="15" spans="2:9">
      <c r="B15" s="166" t="s">
        <v>246</v>
      </c>
      <c r="C15" s="167" t="s">
        <v>259</v>
      </c>
      <c r="D15" s="164"/>
    </row>
    <row r="16" spans="2:9">
      <c r="B16" s="166" t="s">
        <v>245</v>
      </c>
      <c r="C16" s="167" t="s">
        <v>264</v>
      </c>
      <c r="D16" s="164"/>
    </row>
    <row r="17" spans="2:8">
      <c r="B17" s="166" t="s">
        <v>49</v>
      </c>
      <c r="C17" s="167" t="s">
        <v>200</v>
      </c>
      <c r="D17" s="164"/>
    </row>
    <row r="18" spans="2:8">
      <c r="B18" s="166" t="s">
        <v>50</v>
      </c>
      <c r="C18" s="167" t="s">
        <v>269</v>
      </c>
      <c r="D18" s="164"/>
    </row>
    <row r="19" spans="2:8">
      <c r="B19" s="168" t="s">
        <v>51</v>
      </c>
      <c r="C19" s="167">
        <v>7</v>
      </c>
      <c r="D19" s="164"/>
    </row>
    <row r="20" spans="2:8">
      <c r="B20" s="52"/>
      <c r="C20" s="42" t="s">
        <v>52</v>
      </c>
    </row>
    <row r="21" spans="2:8">
      <c r="B21" s="166" t="s">
        <v>48</v>
      </c>
      <c r="C21" s="167" t="s">
        <v>270</v>
      </c>
      <c r="D21" s="164"/>
    </row>
    <row r="22" spans="2:8">
      <c r="B22" s="169" t="s">
        <v>212</v>
      </c>
      <c r="C22" s="167" t="s">
        <v>259</v>
      </c>
      <c r="D22" s="170"/>
    </row>
    <row r="23" spans="2:8">
      <c r="B23" s="169" t="s">
        <v>53</v>
      </c>
      <c r="C23" s="167">
        <v>17</v>
      </c>
      <c r="D23" s="170"/>
    </row>
    <row r="24" spans="2:8" ht="13.8" thickBot="1">
      <c r="B24" s="169" t="s">
        <v>54</v>
      </c>
      <c r="C24" s="167">
        <v>5</v>
      </c>
      <c r="D24" s="170"/>
    </row>
    <row r="25" spans="2:8" ht="13.8" thickBot="1">
      <c r="C25" s="43"/>
      <c r="D25" s="171">
        <f>SUM(D3:D24)</f>
        <v>0</v>
      </c>
    </row>
    <row r="26" spans="2:8">
      <c r="C26" s="43"/>
    </row>
    <row r="27" spans="2:8" ht="13.5" customHeight="1">
      <c r="B27" s="38" t="s">
        <v>55</v>
      </c>
      <c r="C27" s="42" t="s">
        <v>43</v>
      </c>
      <c r="D27" s="36" t="s">
        <v>1</v>
      </c>
      <c r="H27" s="73"/>
    </row>
    <row r="28" spans="2:8">
      <c r="B28" s="166" t="s">
        <v>122</v>
      </c>
      <c r="C28" s="167" t="s">
        <v>116</v>
      </c>
      <c r="D28" s="164"/>
      <c r="H28" s="73"/>
    </row>
    <row r="29" spans="2:8">
      <c r="B29" s="166" t="s">
        <v>64</v>
      </c>
      <c r="C29" s="167">
        <v>4</v>
      </c>
      <c r="D29" s="164"/>
      <c r="H29" s="73"/>
    </row>
    <row r="30" spans="2:8">
      <c r="B30" s="166" t="s">
        <v>178</v>
      </c>
      <c r="C30" s="167" t="s">
        <v>183</v>
      </c>
      <c r="D30" s="164"/>
      <c r="F30" s="172" t="s">
        <v>66</v>
      </c>
      <c r="G30" s="170">
        <f>[2]LEO!H72</f>
        <v>0</v>
      </c>
      <c r="H30" s="73"/>
    </row>
    <row r="31" spans="2:8">
      <c r="B31" s="166" t="s">
        <v>164</v>
      </c>
      <c r="C31" s="167" t="s">
        <v>240</v>
      </c>
      <c r="D31" s="164"/>
      <c r="F31" s="172" t="s">
        <v>57</v>
      </c>
      <c r="G31" s="170">
        <f>[2]LEO!AB53+[2]LEO!AC53</f>
        <v>0</v>
      </c>
    </row>
    <row r="32" spans="2:8">
      <c r="B32" s="166" t="s">
        <v>128</v>
      </c>
      <c r="C32" s="167">
        <v>5</v>
      </c>
      <c r="D32" s="164"/>
      <c r="F32" s="172" t="s">
        <v>58</v>
      </c>
      <c r="G32" s="170">
        <f>SUM([2]LEO!R60:R64)*40</f>
        <v>0</v>
      </c>
    </row>
    <row r="33" spans="2:9">
      <c r="B33" s="166" t="s">
        <v>129</v>
      </c>
      <c r="C33" s="167">
        <v>5</v>
      </c>
      <c r="D33" s="164"/>
      <c r="F33" s="172" t="s">
        <v>130</v>
      </c>
      <c r="G33" s="170">
        <f>SUM([2]LEO!AA61:AA63)*30+SUM([2]LEO!AB61:AB63)*40</f>
        <v>0</v>
      </c>
      <c r="H33" s="40"/>
      <c r="I33" s="40"/>
    </row>
    <row r="34" spans="2:9" ht="13.8" thickBot="1">
      <c r="B34" s="52"/>
      <c r="C34" s="42" t="s">
        <v>46</v>
      </c>
      <c r="F34" s="172" t="s">
        <v>59</v>
      </c>
      <c r="G34" s="170">
        <f>G59</f>
        <v>0</v>
      </c>
      <c r="H34" s="40"/>
      <c r="I34" s="40"/>
    </row>
    <row r="35" spans="2:9" ht="18" thickBot="1">
      <c r="B35" s="166" t="s">
        <v>61</v>
      </c>
      <c r="C35" s="167">
        <v>8</v>
      </c>
      <c r="D35" s="164"/>
      <c r="F35" s="48" t="s">
        <v>60</v>
      </c>
      <c r="G35" s="49">
        <f>SUM(G28:G34)</f>
        <v>0</v>
      </c>
      <c r="H35" s="40"/>
      <c r="I35" s="40"/>
    </row>
    <row r="36" spans="2:9">
      <c r="B36" s="166" t="s">
        <v>62</v>
      </c>
      <c r="C36" s="167" t="s">
        <v>14</v>
      </c>
      <c r="D36" s="164"/>
      <c r="H36" s="40"/>
      <c r="I36" s="40"/>
    </row>
    <row r="37" spans="2:9">
      <c r="B37" s="166" t="s">
        <v>209</v>
      </c>
      <c r="C37" s="167" t="s">
        <v>18</v>
      </c>
      <c r="D37" s="164"/>
      <c r="H37" s="40"/>
      <c r="I37" s="40"/>
    </row>
    <row r="38" spans="2:9">
      <c r="B38" s="166" t="s">
        <v>208</v>
      </c>
      <c r="C38" s="167" t="s">
        <v>276</v>
      </c>
      <c r="D38" s="164"/>
      <c r="H38" s="40"/>
      <c r="I38" s="40"/>
    </row>
    <row r="39" spans="2:9">
      <c r="B39" s="166" t="s">
        <v>63</v>
      </c>
      <c r="C39" s="167" t="s">
        <v>236</v>
      </c>
      <c r="D39" s="164"/>
      <c r="H39" s="40"/>
      <c r="I39" s="40"/>
    </row>
    <row r="40" spans="2:9">
      <c r="B40" s="166" t="s">
        <v>163</v>
      </c>
      <c r="C40" s="167" t="s">
        <v>17</v>
      </c>
      <c r="D40" s="164"/>
      <c r="H40" s="40"/>
      <c r="I40" s="40"/>
    </row>
    <row r="41" spans="2:9">
      <c r="B41" s="166" t="s">
        <v>162</v>
      </c>
      <c r="C41" s="167" t="s">
        <v>224</v>
      </c>
      <c r="D41" s="164"/>
      <c r="H41" s="40"/>
      <c r="I41" s="40"/>
    </row>
    <row r="42" spans="2:9">
      <c r="B42" s="166" t="s">
        <v>56</v>
      </c>
      <c r="C42" s="167" t="s">
        <v>116</v>
      </c>
      <c r="D42" s="164"/>
      <c r="H42" s="40"/>
      <c r="I42" s="40"/>
    </row>
    <row r="43" spans="2:9">
      <c r="B43" s="166" t="s">
        <v>278</v>
      </c>
      <c r="C43" s="167" t="s">
        <v>276</v>
      </c>
      <c r="D43" s="164"/>
      <c r="H43" s="40"/>
      <c r="I43" s="40"/>
    </row>
    <row r="44" spans="2:9">
      <c r="B44" s="166" t="s">
        <v>280</v>
      </c>
      <c r="C44" s="167" t="s">
        <v>235</v>
      </c>
      <c r="D44" s="164"/>
      <c r="H44" s="40"/>
      <c r="I44" s="40"/>
    </row>
    <row r="45" spans="2:9">
      <c r="B45" s="166" t="s">
        <v>279</v>
      </c>
      <c r="C45" s="167" t="s">
        <v>14</v>
      </c>
      <c r="D45" s="164"/>
      <c r="H45" s="40"/>
      <c r="I45" s="40"/>
    </row>
    <row r="46" spans="2:9">
      <c r="B46" s="166" t="s">
        <v>281</v>
      </c>
      <c r="C46" s="167" t="s">
        <v>18</v>
      </c>
      <c r="D46" s="164"/>
      <c r="H46" s="40"/>
      <c r="I46" s="40"/>
    </row>
    <row r="47" spans="2:9">
      <c r="B47" s="166" t="s">
        <v>282</v>
      </c>
      <c r="C47" s="167" t="s">
        <v>17</v>
      </c>
      <c r="D47" s="164"/>
      <c r="H47" s="40"/>
      <c r="I47" s="40"/>
    </row>
    <row r="48" spans="2:9">
      <c r="B48" s="166" t="s">
        <v>247</v>
      </c>
      <c r="C48" s="167" t="s">
        <v>210</v>
      </c>
      <c r="D48" s="164"/>
    </row>
    <row r="49" spans="2:7">
      <c r="B49" s="166" t="s">
        <v>248</v>
      </c>
      <c r="C49" s="167" t="s">
        <v>207</v>
      </c>
      <c r="D49" s="164"/>
      <c r="F49" s="40"/>
    </row>
    <row r="50" spans="2:7">
      <c r="B50" s="166" t="s">
        <v>249</v>
      </c>
      <c r="C50" s="167" t="s">
        <v>192</v>
      </c>
      <c r="D50" s="164"/>
      <c r="F50" s="40"/>
    </row>
    <row r="51" spans="2:7">
      <c r="B51" s="166" t="s">
        <v>251</v>
      </c>
      <c r="C51" s="167" t="s">
        <v>165</v>
      </c>
      <c r="D51" s="164"/>
    </row>
    <row r="52" spans="2:7">
      <c r="B52" s="166" t="s">
        <v>250</v>
      </c>
      <c r="C52" s="167" t="s">
        <v>194</v>
      </c>
      <c r="D52" s="164"/>
    </row>
    <row r="53" spans="2:7">
      <c r="B53" s="166" t="s">
        <v>283</v>
      </c>
      <c r="C53" s="167" t="s">
        <v>228</v>
      </c>
      <c r="D53" s="164"/>
    </row>
    <row r="54" spans="2:7" ht="14.25" customHeight="1">
      <c r="B54" s="52"/>
      <c r="C54" s="42" t="s">
        <v>52</v>
      </c>
    </row>
    <row r="55" spans="2:7">
      <c r="B55" s="169" t="s">
        <v>123</v>
      </c>
      <c r="C55" s="173" t="s">
        <v>270</v>
      </c>
      <c r="D55" s="164"/>
    </row>
    <row r="56" spans="2:7" ht="13.8" thickBot="1">
      <c r="B56" s="55" t="s">
        <v>124</v>
      </c>
      <c r="C56" s="173" t="s">
        <v>386</v>
      </c>
      <c r="D56" s="164"/>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166" t="s">
        <v>205</v>
      </c>
      <c r="C60" s="167"/>
      <c r="D60" s="164"/>
      <c r="E60" s="36" t="s">
        <v>306</v>
      </c>
    </row>
    <row r="61" spans="2:7">
      <c r="B61" s="166" t="s">
        <v>204</v>
      </c>
      <c r="C61" s="173" t="s">
        <v>388</v>
      </c>
      <c r="D61" s="164"/>
    </row>
    <row r="62" spans="2:7">
      <c r="B62" s="166" t="s">
        <v>125</v>
      </c>
      <c r="C62" s="167" t="s">
        <v>77</v>
      </c>
      <c r="D62" s="164"/>
    </row>
    <row r="63" spans="2:7">
      <c r="B63" s="166" t="s">
        <v>118</v>
      </c>
      <c r="C63" s="167" t="s">
        <v>119</v>
      </c>
      <c r="D63" s="164"/>
    </row>
    <row r="64" spans="2:7" ht="13.8" hidden="1" thickBot="1">
      <c r="D64" s="171">
        <f>SUM(D60:D63)</f>
        <v>0</v>
      </c>
    </row>
    <row r="65" spans="2:18" hidden="1">
      <c r="B65" s="40"/>
      <c r="J65" s="32" t="s">
        <v>40</v>
      </c>
      <c r="K65" s="36" t="s">
        <v>119</v>
      </c>
      <c r="L65" s="36" t="s">
        <v>255</v>
      </c>
      <c r="M65" s="36" t="s">
        <v>193</v>
      </c>
      <c r="N65" s="36" t="s">
        <v>130</v>
      </c>
      <c r="O65" s="36" t="str">
        <f>[2]LEO!AH30</f>
        <v>España</v>
      </c>
      <c r="P65" s="36" t="s">
        <v>127</v>
      </c>
      <c r="Q65" s="36" t="s">
        <v>272</v>
      </c>
      <c r="R65" s="36" t="s">
        <v>168</v>
      </c>
    </row>
    <row r="66" spans="2:18" hidden="1">
      <c r="B66" s="40"/>
      <c r="J66" s="32" t="s">
        <v>80</v>
      </c>
      <c r="K66" s="36" t="s">
        <v>120</v>
      </c>
      <c r="L66" s="36" t="s">
        <v>207</v>
      </c>
      <c r="M66" s="36" t="s">
        <v>191</v>
      </c>
      <c r="N66" s="36" t="s">
        <v>166</v>
      </c>
      <c r="O66" s="36" t="str">
        <f>[2]LEO!AH31</f>
        <v>Suiza</v>
      </c>
      <c r="P66" s="36" t="s">
        <v>165</v>
      </c>
      <c r="Q66" s="36" t="s">
        <v>271</v>
      </c>
      <c r="R66" s="36" t="s">
        <v>259</v>
      </c>
    </row>
    <row r="67" spans="2:18" hidden="1">
      <c r="C67" s="36"/>
      <c r="J67" s="32" t="s">
        <v>74</v>
      </c>
      <c r="K67" s="36" t="s">
        <v>121</v>
      </c>
      <c r="L67" s="36" t="s">
        <v>126</v>
      </c>
      <c r="M67" s="36" t="s">
        <v>192</v>
      </c>
      <c r="N67" s="36" t="s">
        <v>195</v>
      </c>
      <c r="O67" s="36" t="str">
        <f>[2]LEO!AH32</f>
        <v>Argentina</v>
      </c>
      <c r="P67" s="36" t="s">
        <v>257</v>
      </c>
      <c r="Q67" s="36" t="s">
        <v>202</v>
      </c>
      <c r="R67" s="36" t="s">
        <v>266</v>
      </c>
    </row>
    <row r="68" spans="2:18" hidden="1">
      <c r="F68" s="32" t="s">
        <v>92</v>
      </c>
      <c r="G68" s="32"/>
      <c r="I68" s="153" t="s">
        <v>237</v>
      </c>
      <c r="J68" s="59" t="s">
        <v>72</v>
      </c>
      <c r="N68" s="36" t="s">
        <v>260</v>
      </c>
      <c r="O68" s="36" t="str">
        <f>[2]LEO!AH33</f>
        <v>Portugal</v>
      </c>
    </row>
    <row r="69" spans="2:18" hidden="1">
      <c r="F69" s="153" t="s">
        <v>183</v>
      </c>
      <c r="G69" s="947" t="s">
        <v>110</v>
      </c>
      <c r="I69" s="153" t="s">
        <v>230</v>
      </c>
      <c r="J69" s="32" t="s">
        <v>70</v>
      </c>
      <c r="L69" s="36" t="s">
        <v>210</v>
      </c>
      <c r="M69" s="36" t="s">
        <v>258</v>
      </c>
      <c r="O69" s="36" t="str">
        <f>[2]LEO!AI30</f>
        <v>Austria</v>
      </c>
      <c r="P69" s="36" t="s">
        <v>127</v>
      </c>
      <c r="R69" s="36" t="s">
        <v>270</v>
      </c>
    </row>
    <row r="70" spans="2:18" hidden="1">
      <c r="F70" s="153" t="s">
        <v>240</v>
      </c>
      <c r="G70" s="894"/>
      <c r="I70" s="154" t="s">
        <v>234</v>
      </c>
      <c r="J70" s="32" t="s">
        <v>71</v>
      </c>
      <c r="L70" s="36" t="s">
        <v>256</v>
      </c>
      <c r="M70" s="36" t="s">
        <v>259</v>
      </c>
      <c r="N70" s="36" t="s">
        <v>131</v>
      </c>
      <c r="O70" s="36" t="str">
        <f>[2]LEO!AI31</f>
        <v>Ghana</v>
      </c>
      <c r="P70" s="36" t="s">
        <v>165</v>
      </c>
      <c r="R70" s="36" t="s">
        <v>200</v>
      </c>
    </row>
    <row r="71" spans="2:18" hidden="1">
      <c r="F71" s="153" t="s">
        <v>186</v>
      </c>
      <c r="G71" s="894"/>
      <c r="I71" s="154" t="s">
        <v>142</v>
      </c>
      <c r="J71" s="32" t="s">
        <v>76</v>
      </c>
      <c r="L71" s="36" t="s">
        <v>211</v>
      </c>
      <c r="M71" s="36" t="s">
        <v>194</v>
      </c>
      <c r="N71" s="36" t="s">
        <v>261</v>
      </c>
      <c r="O71" s="36" t="str">
        <f>[2]LEO!AI32</f>
        <v>Uruguay</v>
      </c>
      <c r="P71" s="36" t="s">
        <v>257</v>
      </c>
      <c r="R71" s="36" t="s">
        <v>259</v>
      </c>
    </row>
    <row r="72" spans="2:18" hidden="1">
      <c r="C72" s="37" t="s">
        <v>116</v>
      </c>
      <c r="D72" s="36">
        <v>0</v>
      </c>
      <c r="F72" s="153" t="s">
        <v>214</v>
      </c>
      <c r="G72" s="895"/>
      <c r="I72" s="156" t="s">
        <v>224</v>
      </c>
      <c r="J72" s="59" t="s">
        <v>69</v>
      </c>
      <c r="N72" s="36" t="s">
        <v>198</v>
      </c>
      <c r="O72" s="36" t="str">
        <f>[2]LEO!AI33</f>
        <v>Paraguay</v>
      </c>
    </row>
    <row r="73" spans="2:18" hidden="1">
      <c r="C73" s="37" t="s">
        <v>117</v>
      </c>
      <c r="D73" s="36">
        <v>1</v>
      </c>
      <c r="F73" s="154" t="s">
        <v>179</v>
      </c>
      <c r="G73" s="948" t="s">
        <v>111</v>
      </c>
      <c r="I73" s="156" t="s">
        <v>175</v>
      </c>
      <c r="J73" s="59" t="s">
        <v>77</v>
      </c>
      <c r="N73" s="36" t="s">
        <v>197</v>
      </c>
      <c r="R73" s="36" t="s">
        <v>264</v>
      </c>
    </row>
    <row r="74" spans="2:18" hidden="1">
      <c r="D74" s="36">
        <v>2</v>
      </c>
      <c r="F74" s="154" t="s">
        <v>223</v>
      </c>
      <c r="G74" s="897"/>
      <c r="I74" s="155" t="s">
        <v>228</v>
      </c>
      <c r="J74" s="59" t="s">
        <v>79</v>
      </c>
      <c r="N74" s="36" t="s">
        <v>262</v>
      </c>
      <c r="R74" s="36" t="s">
        <v>261</v>
      </c>
    </row>
    <row r="75" spans="2:18" hidden="1">
      <c r="D75" s="36">
        <v>3</v>
      </c>
      <c r="F75" s="154" t="s">
        <v>225</v>
      </c>
      <c r="G75" s="897"/>
      <c r="I75" s="155" t="s">
        <v>238</v>
      </c>
      <c r="J75" s="59" t="s">
        <v>68</v>
      </c>
      <c r="N75" s="36" t="s">
        <v>263</v>
      </c>
      <c r="R75" s="36" t="s">
        <v>274</v>
      </c>
    </row>
    <row r="76" spans="2:18" hidden="1">
      <c r="D76" s="36">
        <v>4</v>
      </c>
      <c r="F76" s="154" t="s">
        <v>19</v>
      </c>
      <c r="G76" s="898"/>
      <c r="I76" s="157" t="s">
        <v>225</v>
      </c>
      <c r="J76" s="59" t="s">
        <v>82</v>
      </c>
      <c r="N76" s="36" t="s">
        <v>167</v>
      </c>
    </row>
    <row r="77" spans="2:18" hidden="1">
      <c r="D77" s="36">
        <v>5</v>
      </c>
      <c r="F77" s="156" t="s">
        <v>184</v>
      </c>
      <c r="G77" s="949" t="s">
        <v>112</v>
      </c>
      <c r="I77" s="157" t="s">
        <v>174</v>
      </c>
      <c r="J77" s="59" t="s">
        <v>75</v>
      </c>
      <c r="N77" s="36" t="s">
        <v>264</v>
      </c>
      <c r="Q77" s="36" t="s">
        <v>232</v>
      </c>
      <c r="R77" s="36" t="s">
        <v>17</v>
      </c>
    </row>
    <row r="78" spans="2:18" hidden="1">
      <c r="D78" s="36">
        <v>6</v>
      </c>
      <c r="F78" s="156" t="s">
        <v>177</v>
      </c>
      <c r="G78" s="900"/>
      <c r="I78" s="158" t="s">
        <v>240</v>
      </c>
      <c r="J78" s="59" t="s">
        <v>84</v>
      </c>
      <c r="N78" s="36" t="s">
        <v>265</v>
      </c>
      <c r="Q78" s="36" t="s">
        <v>227</v>
      </c>
      <c r="R78" s="36" t="s">
        <v>16</v>
      </c>
    </row>
    <row r="79" spans="2:18" hidden="1">
      <c r="D79" s="36">
        <v>7</v>
      </c>
      <c r="F79" s="156" t="s">
        <v>276</v>
      </c>
      <c r="G79" s="900"/>
      <c r="I79" s="158" t="s">
        <v>235</v>
      </c>
      <c r="J79" s="59" t="s">
        <v>78</v>
      </c>
      <c r="Q79" s="36" t="s">
        <v>276</v>
      </c>
      <c r="R79" s="36" t="s">
        <v>190</v>
      </c>
    </row>
    <row r="80" spans="2:18" hidden="1">
      <c r="D80" s="36">
        <v>8</v>
      </c>
      <c r="F80" s="156" t="s">
        <v>142</v>
      </c>
      <c r="G80" s="901"/>
      <c r="I80" s="175" t="s">
        <v>229</v>
      </c>
      <c r="J80" s="59" t="s">
        <v>83</v>
      </c>
      <c r="N80" s="36" t="s">
        <v>132</v>
      </c>
    </row>
    <row r="81" spans="3:18" hidden="1">
      <c r="D81" s="36">
        <v>9</v>
      </c>
      <c r="F81" s="155" t="s">
        <v>172</v>
      </c>
      <c r="G81" s="950" t="s">
        <v>113</v>
      </c>
      <c r="I81" s="175" t="s">
        <v>187</v>
      </c>
      <c r="J81" s="59" t="s">
        <v>85</v>
      </c>
      <c r="N81" s="36" t="s">
        <v>256</v>
      </c>
      <c r="Q81" s="36" t="s">
        <v>235</v>
      </c>
      <c r="R81" s="36" t="s">
        <v>18</v>
      </c>
    </row>
    <row r="82" spans="3:18" hidden="1">
      <c r="D82" s="36">
        <v>10</v>
      </c>
      <c r="F82" s="155" t="s">
        <v>224</v>
      </c>
      <c r="G82" s="903"/>
      <c r="I82" s="176" t="s">
        <v>227</v>
      </c>
      <c r="J82" s="59" t="s">
        <v>81</v>
      </c>
      <c r="N82" s="36" t="s">
        <v>266</v>
      </c>
      <c r="Q82" s="36" t="s">
        <v>238</v>
      </c>
      <c r="R82" s="36" t="s">
        <v>173</v>
      </c>
    </row>
    <row r="83" spans="3:18" hidden="1">
      <c r="D83" s="36">
        <v>11</v>
      </c>
      <c r="F83" s="155" t="s">
        <v>176</v>
      </c>
      <c r="G83" s="903"/>
      <c r="I83" s="36" t="s">
        <v>276</v>
      </c>
      <c r="J83" s="59" t="s">
        <v>86</v>
      </c>
      <c r="N83" s="36" t="s">
        <v>168</v>
      </c>
      <c r="Q83" s="36" t="s">
        <v>240</v>
      </c>
      <c r="R83" s="36" t="s">
        <v>15</v>
      </c>
    </row>
    <row r="84" spans="3:18" hidden="1">
      <c r="D84" s="36">
        <v>12</v>
      </c>
      <c r="F84" s="155" t="s">
        <v>134</v>
      </c>
      <c r="G84" s="904"/>
      <c r="I84" s="36" t="s">
        <v>231</v>
      </c>
      <c r="J84" s="59" t="s">
        <v>96</v>
      </c>
      <c r="N84" s="36" t="s">
        <v>267</v>
      </c>
    </row>
    <row r="85" spans="3:18" hidden="1">
      <c r="D85" s="36">
        <v>13</v>
      </c>
      <c r="F85" s="157" t="s">
        <v>16</v>
      </c>
      <c r="G85" s="951" t="s">
        <v>114</v>
      </c>
      <c r="I85" s="36" t="s">
        <v>223</v>
      </c>
      <c r="J85" s="59" t="s">
        <v>97</v>
      </c>
      <c r="N85" s="36" t="s">
        <v>268</v>
      </c>
      <c r="R85" s="36" t="s">
        <v>14</v>
      </c>
    </row>
    <row r="86" spans="3:18" hidden="1">
      <c r="D86" s="36">
        <v>14</v>
      </c>
      <c r="F86" s="157" t="s">
        <v>227</v>
      </c>
      <c r="G86" s="906"/>
      <c r="I86" s="36" t="s">
        <v>236</v>
      </c>
      <c r="J86" s="59" t="s">
        <v>88</v>
      </c>
      <c r="N86" s="36" t="s">
        <v>196</v>
      </c>
      <c r="R86" s="36" t="s">
        <v>184</v>
      </c>
    </row>
    <row r="87" spans="3:18" hidden="1">
      <c r="D87" s="36">
        <v>15</v>
      </c>
      <c r="F87" s="157" t="s">
        <v>228</v>
      </c>
      <c r="G87" s="906"/>
      <c r="H87" s="51"/>
      <c r="I87" s="36" t="s">
        <v>232</v>
      </c>
      <c r="J87" s="59" t="s">
        <v>98</v>
      </c>
      <c r="N87" s="36" t="s">
        <v>269</v>
      </c>
      <c r="R87" s="36" t="s">
        <v>15</v>
      </c>
    </row>
    <row r="88" spans="3:18" hidden="1">
      <c r="D88" s="36">
        <v>16</v>
      </c>
      <c r="F88" s="157" t="s">
        <v>169</v>
      </c>
      <c r="G88" s="907"/>
      <c r="J88" s="59" t="s">
        <v>99</v>
      </c>
    </row>
    <row r="89" spans="3:18" hidden="1">
      <c r="D89" s="36">
        <v>17</v>
      </c>
      <c r="F89" s="158" t="s">
        <v>190</v>
      </c>
      <c r="G89" s="952" t="s">
        <v>115</v>
      </c>
      <c r="J89" s="59" t="s">
        <v>100</v>
      </c>
      <c r="N89" s="36" t="s">
        <v>133</v>
      </c>
    </row>
    <row r="90" spans="3:18" hidden="1">
      <c r="D90" s="36">
        <v>18</v>
      </c>
      <c r="F90" s="158" t="s">
        <v>180</v>
      </c>
      <c r="G90" s="891"/>
      <c r="J90" s="59" t="s">
        <v>89</v>
      </c>
      <c r="N90" s="36" t="s">
        <v>270</v>
      </c>
    </row>
    <row r="91" spans="3:18" hidden="1">
      <c r="D91" s="36">
        <v>19</v>
      </c>
      <c r="F91" s="158" t="s">
        <v>38</v>
      </c>
      <c r="G91" s="891"/>
      <c r="J91" s="59" t="s">
        <v>93</v>
      </c>
      <c r="N91" s="36" t="s">
        <v>259</v>
      </c>
    </row>
    <row r="92" spans="3:18" hidden="1">
      <c r="C92" s="36"/>
      <c r="D92" s="36">
        <v>20</v>
      </c>
      <c r="F92" s="158" t="s">
        <v>175</v>
      </c>
      <c r="G92" s="892"/>
      <c r="J92" s="59" t="s">
        <v>101</v>
      </c>
      <c r="N92" s="36" t="s">
        <v>199</v>
      </c>
    </row>
    <row r="93" spans="3:18" hidden="1">
      <c r="F93" s="175" t="s">
        <v>39</v>
      </c>
      <c r="G93" s="953" t="s">
        <v>188</v>
      </c>
      <c r="J93" s="59" t="s">
        <v>102</v>
      </c>
      <c r="N93" s="36" t="s">
        <v>271</v>
      </c>
    </row>
    <row r="94" spans="3:18" hidden="1">
      <c r="F94" s="175" t="s">
        <v>230</v>
      </c>
      <c r="G94" s="953"/>
      <c r="J94" s="59" t="s">
        <v>103</v>
      </c>
      <c r="N94" s="36" t="s">
        <v>200</v>
      </c>
    </row>
    <row r="95" spans="3:18" hidden="1">
      <c r="F95" s="175" t="s">
        <v>171</v>
      </c>
      <c r="G95" s="953"/>
      <c r="J95" s="59" t="s">
        <v>104</v>
      </c>
      <c r="N95" s="36" t="s">
        <v>272</v>
      </c>
    </row>
    <row r="96" spans="3:18" hidden="1">
      <c r="F96" s="175" t="s">
        <v>231</v>
      </c>
      <c r="G96" s="953"/>
      <c r="J96" s="59" t="s">
        <v>105</v>
      </c>
      <c r="N96" s="36" t="s">
        <v>201</v>
      </c>
    </row>
    <row r="97" spans="6:14" hidden="1">
      <c r="F97" s="176" t="s">
        <v>18</v>
      </c>
      <c r="G97" s="946" t="s">
        <v>189</v>
      </c>
      <c r="J97" s="59" t="s">
        <v>106</v>
      </c>
      <c r="N97" s="36" t="s">
        <v>202</v>
      </c>
    </row>
    <row r="98" spans="6:14" hidden="1">
      <c r="F98" s="176" t="s">
        <v>229</v>
      </c>
      <c r="G98" s="946"/>
      <c r="J98" s="59" t="s">
        <v>107</v>
      </c>
    </row>
    <row r="99" spans="6:14" hidden="1">
      <c r="F99" s="176" t="s">
        <v>174</v>
      </c>
      <c r="G99" s="946"/>
      <c r="J99" s="59" t="s">
        <v>90</v>
      </c>
    </row>
    <row r="100" spans="6:14" hidden="1">
      <c r="F100" s="176" t="s">
        <v>185</v>
      </c>
      <c r="G100" s="946"/>
      <c r="J100" s="59" t="s">
        <v>108</v>
      </c>
    </row>
    <row r="101" spans="6:14" hidden="1">
      <c r="F101" s="36" t="s">
        <v>14</v>
      </c>
      <c r="G101" s="946" t="s">
        <v>252</v>
      </c>
      <c r="J101" s="59" t="s">
        <v>87</v>
      </c>
    </row>
    <row r="102" spans="6:14" hidden="1">
      <c r="F102" s="36" t="s">
        <v>170</v>
      </c>
      <c r="G102" s="946"/>
      <c r="J102" s="59" t="s">
        <v>109</v>
      </c>
    </row>
    <row r="103" spans="6:14" hidden="1">
      <c r="F103" s="36" t="s">
        <v>232</v>
      </c>
      <c r="G103" s="946"/>
      <c r="J103" s="59" t="s">
        <v>94</v>
      </c>
    </row>
    <row r="104" spans="6:14" hidden="1">
      <c r="F104" s="36" t="s">
        <v>233</v>
      </c>
      <c r="G104" s="946"/>
      <c r="J104" s="32" t="s">
        <v>95</v>
      </c>
    </row>
    <row r="105" spans="6:14" hidden="1">
      <c r="F105" s="36" t="s">
        <v>173</v>
      </c>
      <c r="G105" s="946" t="s">
        <v>254</v>
      </c>
    </row>
    <row r="106" spans="6:14" hidden="1">
      <c r="F106" s="36" t="s">
        <v>234</v>
      </c>
      <c r="G106" s="946"/>
    </row>
    <row r="107" spans="6:14" hidden="1">
      <c r="F107" s="36" t="s">
        <v>138</v>
      </c>
      <c r="G107" s="946"/>
    </row>
    <row r="108" spans="6:14" hidden="1">
      <c r="F108" s="36" t="s">
        <v>235</v>
      </c>
      <c r="G108" s="946"/>
    </row>
    <row r="109" spans="6:14" hidden="1">
      <c r="F109" s="36" t="s">
        <v>17</v>
      </c>
      <c r="G109" s="946" t="s">
        <v>253</v>
      </c>
    </row>
    <row r="110" spans="6:14" hidden="1">
      <c r="F110" s="36" t="s">
        <v>236</v>
      </c>
      <c r="G110" s="946"/>
    </row>
    <row r="111" spans="6:14" hidden="1">
      <c r="F111" s="36" t="s">
        <v>238</v>
      </c>
      <c r="G111" s="946"/>
    </row>
    <row r="112" spans="6:14" hidden="1">
      <c r="F112" s="36" t="s">
        <v>239</v>
      </c>
      <c r="G112" s="946"/>
    </row>
    <row r="113" spans="6:7" hidden="1">
      <c r="F113" s="36" t="s">
        <v>15</v>
      </c>
      <c r="G113" s="946" t="s">
        <v>253</v>
      </c>
    </row>
    <row r="114" spans="6:7" hidden="1">
      <c r="F114" s="36" t="s">
        <v>32</v>
      </c>
      <c r="G114" s="946"/>
    </row>
    <row r="115" spans="6:7" hidden="1">
      <c r="F115" s="36" t="s">
        <v>187</v>
      </c>
      <c r="G115" s="946"/>
    </row>
    <row r="116" spans="6:7" hidden="1">
      <c r="F116" s="36" t="s">
        <v>277</v>
      </c>
      <c r="G116" s="946"/>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052183D6-2EF9-4955-BEAA-4736B43C8629}">
      <formula1>$R$77:$R$79</formula1>
    </dataValidation>
    <dataValidation type="list" allowBlank="1" showInputMessage="1" showErrorMessage="1" sqref="C46" xr:uid="{F7E74DC8-DC6D-49A1-8764-2CE7A0166ED4}">
      <formula1>$R$81:$R$83</formula1>
    </dataValidation>
    <dataValidation type="list" allowBlank="1" showInputMessage="1" showErrorMessage="1" sqref="C45" xr:uid="{626BBDAA-7A61-47F1-9309-548CE2B738D9}">
      <formula1>$R$85:$R$87</formula1>
    </dataValidation>
    <dataValidation type="list" allowBlank="1" showInputMessage="1" showErrorMessage="1" sqref="C44" xr:uid="{00B53F93-2307-43B0-9CF2-63E92B1EFDDC}">
      <formula1>$Q$81:$Q$83</formula1>
    </dataValidation>
    <dataValidation type="list" allowBlank="1" showInputMessage="1" showErrorMessage="1" sqref="C43" xr:uid="{1D715871-DEAE-4983-A5C9-9FD4FDB71875}">
      <formula1>$Q$77:$Q$79</formula1>
    </dataValidation>
    <dataValidation type="list" allowBlank="1" showInputMessage="1" showErrorMessage="1" sqref="C30:C31 C36:C41" xr:uid="{0119E0DC-EBF0-4753-8A51-E4334956D796}">
      <formula1>$F$69:$F$116</formula1>
    </dataValidation>
    <dataValidation type="list" allowBlank="1" showInputMessage="1" showErrorMessage="1" sqref="C16" xr:uid="{3E814384-007F-441B-8293-8112FA01B0C9}">
      <formula1>$R$73:$R$75</formula1>
    </dataValidation>
    <dataValidation type="list" allowBlank="1" showInputMessage="1" showErrorMessage="1" sqref="C14" xr:uid="{51D6FB10-D222-4C76-A7E4-4BF79B89B8EB}">
      <formula1>$R$69:$R$71</formula1>
    </dataValidation>
    <dataValidation type="list" allowBlank="1" showInputMessage="1" showErrorMessage="1" sqref="C48" xr:uid="{67648431-2488-4B42-B32C-4BE49AAD9820}">
      <formula1>$L$69:$L$71</formula1>
    </dataValidation>
    <dataValidation type="list" allowBlank="1" showInputMessage="1" showErrorMessage="1" sqref="C15" xr:uid="{2F68FFA7-3B4A-4225-A38A-B4D5727AD464}">
      <formula1>$R$65:$R$67</formula1>
    </dataValidation>
    <dataValidation type="list" allowBlank="1" showInputMessage="1" showErrorMessage="1" sqref="C13" xr:uid="{9CE1CAEA-CE1A-401C-A8C9-920C41608763}">
      <formula1>$Q$65:$Q$67</formula1>
    </dataValidation>
    <dataValidation type="list" allowBlank="1" showInputMessage="1" showErrorMessage="1" sqref="C21:C22 C17:C18 C12" xr:uid="{2D29A165-641F-42AC-9339-8065FFB7BBBB}">
      <formula1>$N$65:$N$97</formula1>
    </dataValidation>
    <dataValidation type="list" allowBlank="1" showInputMessage="1" showErrorMessage="1" sqref="C60" xr:uid="{5F4AB709-1CA4-4A0E-8A3E-56A586E4CE12}">
      <formula1>$F$69:$F$100</formula1>
    </dataValidation>
    <dataValidation type="list" allowBlank="1" showInputMessage="1" showErrorMessage="1" sqref="C51" xr:uid="{7763F606-5546-47E5-AAC4-A1E14B08C7E5}">
      <formula1>$P$65:$P$67</formula1>
    </dataValidation>
    <dataValidation type="list" allowBlank="1" showInputMessage="1" showErrorMessage="1" sqref="C52" xr:uid="{9B8B4C6A-A6FB-4BF5-9756-663CFD39679F}">
      <formula1>$M$69:$M$71</formula1>
    </dataValidation>
    <dataValidation type="list" allowBlank="1" showInputMessage="1" showErrorMessage="1" sqref="C50" xr:uid="{E2474229-701E-40E9-AD1D-9EB348D478EB}">
      <formula1>$M$65:$M$67</formula1>
    </dataValidation>
    <dataValidation type="list" allowBlank="1" showInputMessage="1" showErrorMessage="1" sqref="C49" xr:uid="{E5369978-FF15-4C6C-803A-3E2E718B7B24}">
      <formula1>$L$65:$L$67</formula1>
    </dataValidation>
    <dataValidation type="list" allowBlank="1" showInputMessage="1" showErrorMessage="1" sqref="C63" xr:uid="{B470F2EF-077C-42ED-A60E-DE55561C83EA}">
      <formula1>$K$65:$K$67</formula1>
    </dataValidation>
    <dataValidation type="list" allowBlank="1" showInputMessage="1" showErrorMessage="1" sqref="C62" xr:uid="{3F15A9DC-F2BD-411E-A5AC-62C038F20BA4}">
      <formula1>$J$66:$J$104</formula1>
    </dataValidation>
    <dataValidation type="list" allowBlank="1" showInputMessage="1" showErrorMessage="1" sqref="C53" xr:uid="{CDCCCCA0-0554-4B42-9853-13727D22A94A}">
      <formula1>$I$68:$I$87</formula1>
    </dataValidation>
    <dataValidation type="list" allowBlank="1" showInputMessage="1" showErrorMessage="1" sqref="C32:C33 C35 C29 C23:C24" xr:uid="{EDBCA215-E61B-4236-A150-B3CAF2CC124E}">
      <formula1>$D$72:$D$92</formula1>
    </dataValidation>
    <dataValidation type="list" allowBlank="1" showInputMessage="1" showErrorMessage="1" sqref="C19" xr:uid="{3CF29774-93EC-4809-AD2E-AFE7DCC853E6}">
      <formula1>$D$75:$D$80</formula1>
    </dataValidation>
    <dataValidation type="list" allowBlank="1" showInputMessage="1" showErrorMessage="1" sqref="C28 C3:C10 C42" xr:uid="{BFB53529-600E-465F-B51F-025340D568CE}">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EC1371AB-12DA-4511-9D05-8BC0FAE97390}">
      <formula1>#REF!</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F656-DA0C-48A5-84C1-562012B9ED5B}">
  <dimension ref="A2:BA184"/>
  <sheetViews>
    <sheetView topLeftCell="A28" zoomScale="90" zoomScaleNormal="90" zoomScaleSheetLayoutView="100" workbookViewId="0">
      <selection activeCell="V74" sqref="V74"/>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389</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190" t="s">
        <v>390</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34">
        <v>46184</v>
      </c>
      <c r="C19" s="135">
        <v>0.875</v>
      </c>
      <c r="D19" s="136" t="s">
        <v>183</v>
      </c>
      <c r="E19" s="137" t="s">
        <v>71</v>
      </c>
      <c r="F19" s="136" t="s">
        <v>240</v>
      </c>
      <c r="G19" s="138">
        <v>1</v>
      </c>
      <c r="H19" s="136"/>
      <c r="I19" s="136"/>
      <c r="J19" s="6"/>
      <c r="K19" s="6"/>
      <c r="L19" s="139">
        <v>46185</v>
      </c>
      <c r="M19" s="135">
        <v>0.875</v>
      </c>
      <c r="N19" s="136" t="s">
        <v>179</v>
      </c>
      <c r="O19" s="137" t="s">
        <v>72</v>
      </c>
      <c r="P19" s="136" t="s">
        <v>223</v>
      </c>
      <c r="Q19" s="138" t="s">
        <v>73</v>
      </c>
      <c r="R19" s="136"/>
      <c r="S19" s="136"/>
      <c r="T19" s="23"/>
      <c r="U19" s="79"/>
      <c r="V19" s="139">
        <v>46187</v>
      </c>
      <c r="W19" s="135">
        <v>0</v>
      </c>
      <c r="X19" s="136" t="s">
        <v>184</v>
      </c>
      <c r="Y19" s="137" t="s">
        <v>77</v>
      </c>
      <c r="Z19" s="136" t="s">
        <v>177</v>
      </c>
      <c r="AA19" s="138">
        <v>1</v>
      </c>
      <c r="AB19" s="136"/>
      <c r="AC19" s="136"/>
      <c r="AD19" s="19"/>
      <c r="AE19" s="105">
        <v>73</v>
      </c>
      <c r="AF19" s="140">
        <v>46201</v>
      </c>
      <c r="AG19" s="135">
        <v>0.875</v>
      </c>
      <c r="AH19" s="141" t="s">
        <v>186</v>
      </c>
      <c r="AI19" s="191" t="s">
        <v>179</v>
      </c>
      <c r="AJ19" s="143"/>
    </row>
    <row r="20" spans="2:36" ht="13.5" customHeight="1">
      <c r="B20" s="134">
        <v>46185</v>
      </c>
      <c r="C20" s="135">
        <v>0.16666666666666666</v>
      </c>
      <c r="D20" s="136" t="s">
        <v>186</v>
      </c>
      <c r="E20" s="137" t="s">
        <v>77</v>
      </c>
      <c r="F20" s="136" t="s">
        <v>214</v>
      </c>
      <c r="G20" s="138">
        <v>1</v>
      </c>
      <c r="H20" s="136"/>
      <c r="I20" s="136"/>
      <c r="J20" s="6"/>
      <c r="K20" s="6"/>
      <c r="L20" s="139">
        <v>46186</v>
      </c>
      <c r="M20" s="135">
        <v>0.875</v>
      </c>
      <c r="N20" s="136" t="s">
        <v>225</v>
      </c>
      <c r="O20" s="137" t="s">
        <v>76</v>
      </c>
      <c r="P20" s="136" t="s">
        <v>19</v>
      </c>
      <c r="Q20" s="138">
        <v>2</v>
      </c>
      <c r="R20" s="136"/>
      <c r="S20" s="136"/>
      <c r="T20" s="23"/>
      <c r="U20" s="79"/>
      <c r="V20" s="139">
        <v>46187</v>
      </c>
      <c r="W20" s="135">
        <v>0.125</v>
      </c>
      <c r="X20" s="136" t="s">
        <v>226</v>
      </c>
      <c r="Y20" s="137" t="s">
        <v>76</v>
      </c>
      <c r="Z20" s="136" t="s">
        <v>142</v>
      </c>
      <c r="AA20" s="138">
        <v>2</v>
      </c>
      <c r="AB20" s="136"/>
      <c r="AC20" s="136"/>
      <c r="AD20" s="19"/>
      <c r="AE20" s="105">
        <v>74</v>
      </c>
      <c r="AF20" s="140">
        <v>46202</v>
      </c>
      <c r="AG20" s="144">
        <v>0.9375</v>
      </c>
      <c r="AH20" s="141" t="s">
        <v>16</v>
      </c>
      <c r="AI20" s="191" t="s">
        <v>224</v>
      </c>
      <c r="AJ20" s="143"/>
    </row>
    <row r="21" spans="2:36" ht="13.5" customHeight="1">
      <c r="B21" s="134">
        <v>46191</v>
      </c>
      <c r="C21" s="135">
        <v>0.75</v>
      </c>
      <c r="D21" s="136" t="s">
        <v>214</v>
      </c>
      <c r="E21" s="137" t="s">
        <v>71</v>
      </c>
      <c r="F21" s="136" t="s">
        <v>240</v>
      </c>
      <c r="G21" s="137">
        <v>1</v>
      </c>
      <c r="H21" s="136"/>
      <c r="I21" s="136"/>
      <c r="J21" s="6"/>
      <c r="K21" s="6"/>
      <c r="L21" s="139">
        <v>46191</v>
      </c>
      <c r="M21" s="135">
        <v>0.875</v>
      </c>
      <c r="N21" s="136" t="s">
        <v>19</v>
      </c>
      <c r="O21" s="137" t="s">
        <v>71</v>
      </c>
      <c r="P21" s="136" t="s">
        <v>223</v>
      </c>
      <c r="Q21" s="138">
        <v>1</v>
      </c>
      <c r="R21" s="136"/>
      <c r="S21" s="136"/>
      <c r="T21" s="23"/>
      <c r="U21" s="79"/>
      <c r="V21" s="139">
        <v>46193</v>
      </c>
      <c r="W21" s="135">
        <v>0</v>
      </c>
      <c r="X21" s="136" t="s">
        <v>142</v>
      </c>
      <c r="Y21" s="137" t="s">
        <v>69</v>
      </c>
      <c r="Z21" s="136" t="s">
        <v>177</v>
      </c>
      <c r="AA21" s="138">
        <v>2</v>
      </c>
      <c r="AB21" s="136"/>
      <c r="AC21" s="136"/>
      <c r="AD21" s="19"/>
      <c r="AE21" s="105">
        <v>75</v>
      </c>
      <c r="AF21" s="140">
        <v>46203</v>
      </c>
      <c r="AG21" s="135">
        <v>0.125</v>
      </c>
      <c r="AH21" s="141" t="s">
        <v>190</v>
      </c>
      <c r="AI21" s="191" t="s">
        <v>177</v>
      </c>
      <c r="AJ21" s="143"/>
    </row>
    <row r="22" spans="2:36" ht="13.5" customHeight="1">
      <c r="B22" s="134">
        <v>46192</v>
      </c>
      <c r="C22" s="135">
        <v>0.125</v>
      </c>
      <c r="D22" s="136" t="s">
        <v>183</v>
      </c>
      <c r="E22" s="137" t="s">
        <v>72</v>
      </c>
      <c r="F22" s="136" t="s">
        <v>186</v>
      </c>
      <c r="G22" s="138" t="s">
        <v>73</v>
      </c>
      <c r="H22" s="136"/>
      <c r="I22" s="136"/>
      <c r="J22" s="6"/>
      <c r="K22" s="6"/>
      <c r="L22" s="139">
        <v>46192</v>
      </c>
      <c r="M22" s="135">
        <v>0</v>
      </c>
      <c r="N22" s="136" t="s">
        <v>179</v>
      </c>
      <c r="O22" s="137" t="s">
        <v>77</v>
      </c>
      <c r="P22" s="136" t="s">
        <v>225</v>
      </c>
      <c r="Q22" s="138">
        <v>1</v>
      </c>
      <c r="R22" s="136"/>
      <c r="S22" s="136"/>
      <c r="T22" s="23"/>
      <c r="U22" s="79"/>
      <c r="V22" s="139">
        <v>46193</v>
      </c>
      <c r="W22" s="135">
        <v>0.10416666666666667</v>
      </c>
      <c r="X22" s="136" t="s">
        <v>184</v>
      </c>
      <c r="Y22" s="137" t="s">
        <v>85</v>
      </c>
      <c r="Z22" s="136" t="s">
        <v>226</v>
      </c>
      <c r="AA22" s="138">
        <v>1</v>
      </c>
      <c r="AB22" s="136"/>
      <c r="AC22" s="136"/>
      <c r="AD22" s="19"/>
      <c r="AE22" s="105">
        <v>76</v>
      </c>
      <c r="AF22" s="140">
        <v>46202</v>
      </c>
      <c r="AG22" s="144">
        <v>0.79166666666666663</v>
      </c>
      <c r="AH22" s="141" t="s">
        <v>184</v>
      </c>
      <c r="AI22" s="191" t="s">
        <v>180</v>
      </c>
      <c r="AJ22" s="143"/>
    </row>
    <row r="23" spans="2:36" ht="13.5" customHeight="1">
      <c r="B23" s="134">
        <v>46198</v>
      </c>
      <c r="C23" s="135">
        <v>0.125</v>
      </c>
      <c r="D23" s="136" t="s">
        <v>214</v>
      </c>
      <c r="E23" s="137" t="s">
        <v>69</v>
      </c>
      <c r="F23" s="136" t="s">
        <v>183</v>
      </c>
      <c r="G23" s="138">
        <v>2</v>
      </c>
      <c r="H23" s="136"/>
      <c r="I23" s="136"/>
      <c r="J23" s="6"/>
      <c r="K23" s="6"/>
      <c r="L23" s="139">
        <v>46197</v>
      </c>
      <c r="M23" s="135">
        <v>0.875</v>
      </c>
      <c r="N23" s="136" t="s">
        <v>223</v>
      </c>
      <c r="O23" s="137" t="s">
        <v>74</v>
      </c>
      <c r="P23" s="136" t="s">
        <v>225</v>
      </c>
      <c r="Q23" s="138">
        <v>1</v>
      </c>
      <c r="R23" s="136"/>
      <c r="S23" s="136"/>
      <c r="T23" s="23"/>
      <c r="U23" s="79"/>
      <c r="V23" s="139">
        <v>46198</v>
      </c>
      <c r="W23" s="135">
        <v>0</v>
      </c>
      <c r="X23" s="136" t="s">
        <v>142</v>
      </c>
      <c r="Y23" s="137" t="s">
        <v>76</v>
      </c>
      <c r="Z23" s="136" t="s">
        <v>184</v>
      </c>
      <c r="AA23" s="138">
        <v>2</v>
      </c>
      <c r="AB23" s="136"/>
      <c r="AC23" s="136"/>
      <c r="AD23" s="19"/>
      <c r="AE23" s="105">
        <v>77</v>
      </c>
      <c r="AF23" s="140">
        <v>46203</v>
      </c>
      <c r="AG23" s="135">
        <v>0.95833333333333337</v>
      </c>
      <c r="AH23" s="141" t="s">
        <v>14</v>
      </c>
      <c r="AI23" s="141" t="s">
        <v>38</v>
      </c>
      <c r="AJ23" s="143"/>
    </row>
    <row r="24" spans="2:36" ht="13.5" customHeight="1">
      <c r="B24" s="134">
        <v>46198</v>
      </c>
      <c r="C24" s="135">
        <v>0.125</v>
      </c>
      <c r="D24" s="136" t="s">
        <v>240</v>
      </c>
      <c r="E24" s="137" t="s">
        <v>76</v>
      </c>
      <c r="F24" s="136" t="s">
        <v>186</v>
      </c>
      <c r="G24" s="137">
        <v>2</v>
      </c>
      <c r="H24" s="136"/>
      <c r="I24" s="136"/>
      <c r="J24" s="6"/>
      <c r="K24" s="6"/>
      <c r="L24" s="139">
        <v>46197</v>
      </c>
      <c r="M24" s="135">
        <v>0.875</v>
      </c>
      <c r="N24" s="136" t="s">
        <v>19</v>
      </c>
      <c r="O24" s="137" t="s">
        <v>77</v>
      </c>
      <c r="P24" s="136" t="s">
        <v>179</v>
      </c>
      <c r="Q24" s="138">
        <v>1</v>
      </c>
      <c r="R24" s="136"/>
      <c r="S24" s="136"/>
      <c r="T24" s="23"/>
      <c r="U24" s="79"/>
      <c r="V24" s="139">
        <v>46198</v>
      </c>
      <c r="W24" s="135">
        <v>0</v>
      </c>
      <c r="X24" s="136" t="s">
        <v>177</v>
      </c>
      <c r="Y24" s="137" t="s">
        <v>71</v>
      </c>
      <c r="Z24" s="136" t="s">
        <v>226</v>
      </c>
      <c r="AA24" s="138">
        <v>1</v>
      </c>
      <c r="AB24" s="136"/>
      <c r="AC24" s="136"/>
      <c r="AD24" s="19"/>
      <c r="AE24" s="105">
        <v>78</v>
      </c>
      <c r="AF24" s="140">
        <v>46203</v>
      </c>
      <c r="AG24" s="135">
        <v>0.79166666666666663</v>
      </c>
      <c r="AH24" s="141" t="s">
        <v>169</v>
      </c>
      <c r="AI24" s="191" t="s">
        <v>233</v>
      </c>
      <c r="AJ24" s="143"/>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140">
        <v>46204</v>
      </c>
      <c r="AG25" s="135">
        <v>4.1666666666666664E-2</v>
      </c>
      <c r="AH25" s="141" t="s">
        <v>183</v>
      </c>
      <c r="AI25" s="191" t="s">
        <v>170</v>
      </c>
      <c r="AJ25" s="143"/>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140">
        <v>46204</v>
      </c>
      <c r="AG26" s="144">
        <v>0.75</v>
      </c>
      <c r="AH26" s="191" t="s">
        <v>15</v>
      </c>
      <c r="AI26" s="191" t="s">
        <v>234</v>
      </c>
      <c r="AJ26" s="143"/>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140">
        <v>46205</v>
      </c>
      <c r="AG27" s="135">
        <v>8.3333333333333329E-2</v>
      </c>
      <c r="AH27" s="141" t="s">
        <v>172</v>
      </c>
      <c r="AI27" s="191" t="s">
        <v>223</v>
      </c>
      <c r="AJ27" s="143"/>
    </row>
    <row r="28" spans="2:36" ht="13.5" customHeight="1">
      <c r="B28" s="134">
        <v>46186</v>
      </c>
      <c r="C28" s="135">
        <v>0.125</v>
      </c>
      <c r="D28" s="136" t="s">
        <v>172</v>
      </c>
      <c r="E28" s="137" t="s">
        <v>77</v>
      </c>
      <c r="F28" s="136" t="s">
        <v>224</v>
      </c>
      <c r="G28" s="138">
        <v>1</v>
      </c>
      <c r="H28" s="136"/>
      <c r="I28" s="136"/>
      <c r="J28" s="6"/>
      <c r="K28" s="6"/>
      <c r="L28" s="139">
        <v>46187</v>
      </c>
      <c r="M28" s="135">
        <v>0.79166666666666663</v>
      </c>
      <c r="N28" s="136" t="s">
        <v>16</v>
      </c>
      <c r="O28" s="137" t="s">
        <v>85</v>
      </c>
      <c r="P28" s="136" t="s">
        <v>227</v>
      </c>
      <c r="Q28" s="138">
        <v>1</v>
      </c>
      <c r="R28" s="136"/>
      <c r="S28" s="136"/>
      <c r="T28" s="23"/>
      <c r="U28" s="23"/>
      <c r="V28" s="139">
        <v>46187</v>
      </c>
      <c r="W28" s="135">
        <v>0.91666666666666663</v>
      </c>
      <c r="X28" s="136" t="s">
        <v>190</v>
      </c>
      <c r="Y28" s="137" t="s">
        <v>77</v>
      </c>
      <c r="Z28" s="136" t="s">
        <v>180</v>
      </c>
      <c r="AA28" s="137">
        <v>1</v>
      </c>
      <c r="AB28" s="136"/>
      <c r="AC28" s="136"/>
      <c r="AD28" s="19"/>
      <c r="AE28" s="105">
        <v>82</v>
      </c>
      <c r="AF28" s="140">
        <v>46204</v>
      </c>
      <c r="AG28" s="144">
        <v>0.91666666666666663</v>
      </c>
      <c r="AH28" s="141" t="s">
        <v>39</v>
      </c>
      <c r="AI28" s="191" t="s">
        <v>228</v>
      </c>
      <c r="AJ28" s="143"/>
    </row>
    <row r="29" spans="2:36" ht="13.5" customHeight="1">
      <c r="B29" s="134">
        <v>46187</v>
      </c>
      <c r="C29" s="135">
        <v>0.25</v>
      </c>
      <c r="D29" s="136" t="s">
        <v>176</v>
      </c>
      <c r="E29" s="137" t="s">
        <v>76</v>
      </c>
      <c r="F29" s="136" t="s">
        <v>134</v>
      </c>
      <c r="G29" s="137">
        <v>2</v>
      </c>
      <c r="H29" s="136"/>
      <c r="I29" s="136"/>
      <c r="J29" s="6"/>
      <c r="K29" s="6"/>
      <c r="L29" s="139">
        <v>46188</v>
      </c>
      <c r="M29" s="135">
        <v>4.1666666666666664E-2</v>
      </c>
      <c r="N29" s="136" t="s">
        <v>228</v>
      </c>
      <c r="O29" s="137" t="s">
        <v>69</v>
      </c>
      <c r="P29" s="136" t="s">
        <v>169</v>
      </c>
      <c r="Q29" s="138">
        <v>2</v>
      </c>
      <c r="R29" s="136"/>
      <c r="S29" s="136"/>
      <c r="T29" s="23"/>
      <c r="U29" s="23"/>
      <c r="V29" s="139">
        <v>46188</v>
      </c>
      <c r="W29" s="135">
        <v>0.16666666666666666</v>
      </c>
      <c r="X29" s="136" t="s">
        <v>38</v>
      </c>
      <c r="Y29" s="137" t="s">
        <v>74</v>
      </c>
      <c r="Z29" s="136" t="s">
        <v>175</v>
      </c>
      <c r="AA29" s="138">
        <v>1</v>
      </c>
      <c r="AB29" s="136"/>
      <c r="AC29" s="136"/>
      <c r="AD29" s="19"/>
      <c r="AE29" s="105">
        <v>83</v>
      </c>
      <c r="AF29" s="140">
        <v>46206</v>
      </c>
      <c r="AG29" s="135">
        <v>4.1666666666666664E-2</v>
      </c>
      <c r="AH29" s="141" t="s">
        <v>239</v>
      </c>
      <c r="AI29" s="191" t="s">
        <v>32</v>
      </c>
      <c r="AJ29" s="143"/>
    </row>
    <row r="30" spans="2:36" ht="13.5" customHeight="1">
      <c r="B30" s="134">
        <v>46192</v>
      </c>
      <c r="C30" s="135">
        <v>0.875</v>
      </c>
      <c r="D30" s="136" t="s">
        <v>172</v>
      </c>
      <c r="E30" s="137" t="s">
        <v>71</v>
      </c>
      <c r="F30" s="136" t="s">
        <v>176</v>
      </c>
      <c r="G30" s="138">
        <v>1</v>
      </c>
      <c r="H30" s="136"/>
      <c r="I30" s="136"/>
      <c r="J30" s="6"/>
      <c r="K30" s="6"/>
      <c r="L30" s="139">
        <v>46193</v>
      </c>
      <c r="M30" s="135">
        <v>0.91666666666666663</v>
      </c>
      <c r="N30" s="136" t="s">
        <v>16</v>
      </c>
      <c r="O30" s="137" t="s">
        <v>77</v>
      </c>
      <c r="P30" s="136" t="s">
        <v>228</v>
      </c>
      <c r="Q30" s="138">
        <v>1</v>
      </c>
      <c r="R30" s="136"/>
      <c r="S30" s="136"/>
      <c r="T30" s="23"/>
      <c r="U30" s="79"/>
      <c r="V30" s="139">
        <v>46193</v>
      </c>
      <c r="W30" s="135">
        <v>0.79166666666666663</v>
      </c>
      <c r="X30" s="136" t="s">
        <v>190</v>
      </c>
      <c r="Y30" s="137" t="s">
        <v>77</v>
      </c>
      <c r="Z30" s="136" t="s">
        <v>38</v>
      </c>
      <c r="AA30" s="138">
        <v>1</v>
      </c>
      <c r="AB30" s="136"/>
      <c r="AC30" s="136"/>
      <c r="AD30" s="19"/>
      <c r="AE30" s="105">
        <v>84</v>
      </c>
      <c r="AF30" s="140">
        <v>46205</v>
      </c>
      <c r="AG30" s="144">
        <v>0.875</v>
      </c>
      <c r="AH30" s="141" t="s">
        <v>18</v>
      </c>
      <c r="AI30" s="191" t="s">
        <v>138</v>
      </c>
      <c r="AJ30" s="143"/>
    </row>
    <row r="31" spans="2:36" ht="13.5" customHeight="1">
      <c r="B31" s="134">
        <v>46193</v>
      </c>
      <c r="C31" s="135">
        <v>0.20833333333333334</v>
      </c>
      <c r="D31" s="136" t="s">
        <v>134</v>
      </c>
      <c r="E31" s="137" t="s">
        <v>72</v>
      </c>
      <c r="F31" s="136" t="s">
        <v>224</v>
      </c>
      <c r="G31" s="138" t="s">
        <v>73</v>
      </c>
      <c r="H31" s="136"/>
      <c r="I31" s="136"/>
      <c r="J31" s="6"/>
      <c r="K31" s="6"/>
      <c r="L31" s="139">
        <v>46194</v>
      </c>
      <c r="M31" s="135">
        <v>8.3333333333333329E-2</v>
      </c>
      <c r="N31" s="136" t="s">
        <v>169</v>
      </c>
      <c r="O31" s="137" t="s">
        <v>68</v>
      </c>
      <c r="P31" s="136" t="s">
        <v>227</v>
      </c>
      <c r="Q31" s="138">
        <v>1</v>
      </c>
      <c r="R31" s="136"/>
      <c r="S31" s="136"/>
      <c r="T31" s="23"/>
      <c r="U31" s="79"/>
      <c r="V31" s="139">
        <v>46194</v>
      </c>
      <c r="W31" s="135">
        <v>0.25</v>
      </c>
      <c r="X31" s="136" t="s">
        <v>175</v>
      </c>
      <c r="Y31" s="137" t="s">
        <v>76</v>
      </c>
      <c r="Z31" s="136" t="s">
        <v>180</v>
      </c>
      <c r="AA31" s="138">
        <v>2</v>
      </c>
      <c r="AB31" s="136"/>
      <c r="AC31" s="136"/>
      <c r="AD31" s="19"/>
      <c r="AE31" s="105">
        <v>85</v>
      </c>
      <c r="AF31" s="140">
        <v>46206</v>
      </c>
      <c r="AG31" s="135">
        <v>0.20833333333333334</v>
      </c>
      <c r="AH31" s="141" t="s">
        <v>19</v>
      </c>
      <c r="AI31" s="191" t="s">
        <v>171</v>
      </c>
      <c r="AJ31" s="143"/>
    </row>
    <row r="32" spans="2:36" ht="13.5" customHeight="1">
      <c r="B32" s="134">
        <v>46199</v>
      </c>
      <c r="C32" s="135">
        <v>0.16666666666666666</v>
      </c>
      <c r="D32" s="136" t="s">
        <v>134</v>
      </c>
      <c r="E32" s="137" t="s">
        <v>72</v>
      </c>
      <c r="F32" s="136" t="s">
        <v>172</v>
      </c>
      <c r="G32" s="138" t="s">
        <v>73</v>
      </c>
      <c r="H32" s="136"/>
      <c r="I32" s="136"/>
      <c r="J32" s="6"/>
      <c r="K32" s="6"/>
      <c r="L32" s="139">
        <v>46198</v>
      </c>
      <c r="M32" s="135">
        <v>0.91666666666666663</v>
      </c>
      <c r="N32" s="136" t="s">
        <v>227</v>
      </c>
      <c r="O32" s="137" t="s">
        <v>76</v>
      </c>
      <c r="P32" s="136" t="s">
        <v>228</v>
      </c>
      <c r="Q32" s="138">
        <v>2</v>
      </c>
      <c r="R32" s="136"/>
      <c r="S32" s="136"/>
      <c r="T32" s="23"/>
      <c r="U32" s="79"/>
      <c r="V32" s="139">
        <v>46199</v>
      </c>
      <c r="W32" s="135">
        <v>4.1666666666666664E-2</v>
      </c>
      <c r="X32" s="136" t="s">
        <v>180</v>
      </c>
      <c r="Y32" s="137" t="s">
        <v>72</v>
      </c>
      <c r="Z32" s="136" t="s">
        <v>38</v>
      </c>
      <c r="AA32" s="138" t="s">
        <v>73</v>
      </c>
      <c r="AB32" s="136"/>
      <c r="AC32" s="136"/>
      <c r="AD32" s="19"/>
      <c r="AE32" s="105">
        <v>86</v>
      </c>
      <c r="AF32" s="140">
        <v>46207</v>
      </c>
      <c r="AG32" s="144">
        <v>0</v>
      </c>
      <c r="AH32" s="141" t="s">
        <v>173</v>
      </c>
      <c r="AI32" s="191" t="s">
        <v>185</v>
      </c>
      <c r="AJ32" s="143"/>
    </row>
    <row r="33" spans="2:36" ht="13.5" customHeight="1">
      <c r="B33" s="134">
        <v>46199</v>
      </c>
      <c r="C33" s="135">
        <v>0.16666666666666666</v>
      </c>
      <c r="D33" s="136" t="s">
        <v>224</v>
      </c>
      <c r="E33" s="137" t="s">
        <v>77</v>
      </c>
      <c r="F33" s="136" t="s">
        <v>176</v>
      </c>
      <c r="G33" s="137">
        <v>1</v>
      </c>
      <c r="H33" s="136"/>
      <c r="I33" s="136"/>
      <c r="J33" s="6"/>
      <c r="K33" s="6"/>
      <c r="L33" s="139">
        <v>46198</v>
      </c>
      <c r="M33" s="135">
        <v>0.91666666666666663</v>
      </c>
      <c r="N33" s="136" t="s">
        <v>169</v>
      </c>
      <c r="O33" s="137" t="s">
        <v>72</v>
      </c>
      <c r="P33" s="136" t="s">
        <v>16</v>
      </c>
      <c r="Q33" s="138" t="s">
        <v>73</v>
      </c>
      <c r="R33" s="136"/>
      <c r="S33" s="136"/>
      <c r="T33" s="23"/>
      <c r="U33" s="79"/>
      <c r="V33" s="139">
        <v>46199</v>
      </c>
      <c r="W33" s="135">
        <v>4.1666666666666664E-2</v>
      </c>
      <c r="X33" s="136" t="s">
        <v>175</v>
      </c>
      <c r="Y33" s="137" t="s">
        <v>76</v>
      </c>
      <c r="Z33" s="136" t="s">
        <v>190</v>
      </c>
      <c r="AA33" s="138">
        <v>2</v>
      </c>
      <c r="AB33" s="136"/>
      <c r="AC33" s="136"/>
      <c r="AD33" s="19"/>
      <c r="AE33" s="105">
        <v>87</v>
      </c>
      <c r="AF33" s="140">
        <v>46207</v>
      </c>
      <c r="AG33" s="135">
        <v>0.14583333333333334</v>
      </c>
      <c r="AH33" s="191" t="s">
        <v>17</v>
      </c>
      <c r="AI33" s="191" t="s">
        <v>187</v>
      </c>
      <c r="AJ33" s="143"/>
    </row>
    <row r="34" spans="2:36" ht="13.5" customHeight="1">
      <c r="B34" s="5"/>
      <c r="T34" s="23"/>
      <c r="U34" s="79"/>
      <c r="AD34" s="19"/>
      <c r="AE34" s="105">
        <v>88</v>
      </c>
      <c r="AF34" s="140">
        <v>46206</v>
      </c>
      <c r="AG34" s="144">
        <v>0.83333333333333337</v>
      </c>
      <c r="AH34" s="141" t="s">
        <v>134</v>
      </c>
      <c r="AI34" s="141" t="s">
        <v>230</v>
      </c>
      <c r="AJ34" s="143"/>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34">
        <v>46188</v>
      </c>
      <c r="C37" s="135">
        <v>0.875</v>
      </c>
      <c r="D37" s="136" t="s">
        <v>39</v>
      </c>
      <c r="E37" s="137" t="s">
        <v>71</v>
      </c>
      <c r="F37" s="136" t="s">
        <v>230</v>
      </c>
      <c r="G37" s="138">
        <v>1</v>
      </c>
      <c r="H37" s="136"/>
      <c r="I37" s="136"/>
      <c r="J37" s="6"/>
      <c r="K37" s="6"/>
      <c r="L37" s="139">
        <v>46188</v>
      </c>
      <c r="M37" s="135">
        <v>0.75</v>
      </c>
      <c r="N37" s="136" t="s">
        <v>18</v>
      </c>
      <c r="O37" s="137" t="s">
        <v>68</v>
      </c>
      <c r="P37" s="136" t="s">
        <v>229</v>
      </c>
      <c r="Q37" s="138">
        <v>1</v>
      </c>
      <c r="R37" s="136"/>
      <c r="S37" s="136"/>
      <c r="T37" s="23"/>
      <c r="U37" s="79"/>
      <c r="V37" s="139">
        <v>46189</v>
      </c>
      <c r="W37" s="135">
        <v>0.875</v>
      </c>
      <c r="X37" s="136" t="s">
        <v>14</v>
      </c>
      <c r="Y37" s="137" t="s">
        <v>77</v>
      </c>
      <c r="Z37" s="136" t="s">
        <v>170</v>
      </c>
      <c r="AA37" s="138">
        <v>1</v>
      </c>
      <c r="AB37" s="136"/>
      <c r="AC37" s="136"/>
      <c r="AD37" s="19"/>
      <c r="AE37" s="106"/>
      <c r="AF37" s="22" t="s">
        <v>290</v>
      </c>
      <c r="AG37" s="19"/>
      <c r="AH37" s="19"/>
      <c r="AI37" s="19"/>
      <c r="AJ37" s="20" t="s">
        <v>1</v>
      </c>
    </row>
    <row r="38" spans="2:36" ht="13.5" customHeight="1">
      <c r="B38" s="134">
        <v>46189</v>
      </c>
      <c r="C38" s="135">
        <v>0.125</v>
      </c>
      <c r="D38" s="136" t="s">
        <v>171</v>
      </c>
      <c r="E38" s="137" t="s">
        <v>74</v>
      </c>
      <c r="F38" s="136" t="s">
        <v>231</v>
      </c>
      <c r="G38" s="138">
        <v>1</v>
      </c>
      <c r="H38" s="136"/>
      <c r="I38" s="136"/>
      <c r="J38" s="6"/>
      <c r="K38" s="6"/>
      <c r="L38" s="139">
        <v>46189</v>
      </c>
      <c r="M38" s="135">
        <v>0</v>
      </c>
      <c r="N38" s="136" t="s">
        <v>174</v>
      </c>
      <c r="O38" s="137" t="s">
        <v>76</v>
      </c>
      <c r="P38" s="136" t="s">
        <v>185</v>
      </c>
      <c r="Q38" s="138">
        <v>2</v>
      </c>
      <c r="R38" s="136"/>
      <c r="S38" s="136"/>
      <c r="T38" s="23"/>
      <c r="U38" s="79"/>
      <c r="V38" s="139">
        <v>46190</v>
      </c>
      <c r="W38" s="135">
        <v>0</v>
      </c>
      <c r="X38" s="136" t="s">
        <v>232</v>
      </c>
      <c r="Y38" s="137" t="s">
        <v>82</v>
      </c>
      <c r="Z38" s="136" t="s">
        <v>233</v>
      </c>
      <c r="AA38" s="137">
        <v>2</v>
      </c>
      <c r="AB38" s="136"/>
      <c r="AC38" s="136"/>
      <c r="AD38" s="19"/>
      <c r="AE38" s="105">
        <v>89</v>
      </c>
      <c r="AF38" s="140">
        <v>46207</v>
      </c>
      <c r="AG38" s="135">
        <v>0.95833333333333337</v>
      </c>
      <c r="AH38" s="145" t="s">
        <v>16</v>
      </c>
      <c r="AI38" s="185" t="s">
        <v>14</v>
      </c>
      <c r="AJ38" s="143"/>
    </row>
    <row r="39" spans="2:36" ht="13.5" customHeight="1">
      <c r="B39" s="134">
        <v>46194</v>
      </c>
      <c r="C39" s="135">
        <v>0.875</v>
      </c>
      <c r="D39" s="136" t="s">
        <v>39</v>
      </c>
      <c r="E39" s="137" t="s">
        <v>71</v>
      </c>
      <c r="F39" s="136" t="s">
        <v>171</v>
      </c>
      <c r="G39" s="138">
        <v>1</v>
      </c>
      <c r="H39" s="136"/>
      <c r="I39" s="136"/>
      <c r="J39" s="6"/>
      <c r="K39" s="6"/>
      <c r="L39" s="139">
        <v>46194</v>
      </c>
      <c r="M39" s="135">
        <v>0.75</v>
      </c>
      <c r="N39" s="136" t="s">
        <v>18</v>
      </c>
      <c r="O39" s="137" t="s">
        <v>71</v>
      </c>
      <c r="P39" s="136" t="s">
        <v>174</v>
      </c>
      <c r="Q39" s="138">
        <v>1</v>
      </c>
      <c r="R39" s="136"/>
      <c r="S39" s="136"/>
      <c r="T39" s="23"/>
      <c r="U39" s="7"/>
      <c r="V39" s="139">
        <v>46195</v>
      </c>
      <c r="W39" s="135">
        <v>0.95833333333333337</v>
      </c>
      <c r="X39" s="136" t="s">
        <v>14</v>
      </c>
      <c r="Y39" s="137" t="s">
        <v>85</v>
      </c>
      <c r="Z39" s="136" t="s">
        <v>232</v>
      </c>
      <c r="AA39" s="137">
        <v>1</v>
      </c>
      <c r="AB39" s="136"/>
      <c r="AC39" s="136"/>
      <c r="AD39" s="19"/>
      <c r="AE39" s="105">
        <v>90</v>
      </c>
      <c r="AF39" s="140">
        <v>46207</v>
      </c>
      <c r="AG39" s="144">
        <v>0.79166666666666663</v>
      </c>
      <c r="AH39" s="145" t="s">
        <v>179</v>
      </c>
      <c r="AI39" s="185" t="s">
        <v>190</v>
      </c>
      <c r="AJ39" s="143"/>
    </row>
    <row r="40" spans="2:36" ht="13.5" customHeight="1">
      <c r="B40" s="134">
        <v>46195</v>
      </c>
      <c r="C40" s="135">
        <v>0.125</v>
      </c>
      <c r="D40" s="136" t="s">
        <v>231</v>
      </c>
      <c r="E40" s="137" t="s">
        <v>70</v>
      </c>
      <c r="F40" s="136" t="s">
        <v>230</v>
      </c>
      <c r="G40" s="137">
        <v>2</v>
      </c>
      <c r="H40" s="136"/>
      <c r="I40" s="136"/>
      <c r="J40" s="6"/>
      <c r="K40" s="6"/>
      <c r="L40" s="139">
        <v>46195</v>
      </c>
      <c r="M40" s="135">
        <v>0</v>
      </c>
      <c r="N40" s="136" t="s">
        <v>185</v>
      </c>
      <c r="O40" s="137" t="s">
        <v>71</v>
      </c>
      <c r="P40" s="136" t="s">
        <v>229</v>
      </c>
      <c r="Q40" s="138">
        <v>1</v>
      </c>
      <c r="R40" s="136"/>
      <c r="S40" s="136"/>
      <c r="U40" s="80"/>
      <c r="V40" s="139">
        <v>46196</v>
      </c>
      <c r="W40" s="135">
        <v>8.3333333333333329E-2</v>
      </c>
      <c r="X40" s="136" t="s">
        <v>233</v>
      </c>
      <c r="Y40" s="137" t="s">
        <v>77</v>
      </c>
      <c r="Z40" s="136" t="s">
        <v>170</v>
      </c>
      <c r="AA40" s="137">
        <v>1</v>
      </c>
      <c r="AB40" s="136"/>
      <c r="AC40" s="136"/>
      <c r="AD40" s="19"/>
      <c r="AE40" s="105">
        <v>91</v>
      </c>
      <c r="AF40" s="140">
        <v>46208</v>
      </c>
      <c r="AG40" s="135">
        <v>0.91666666666666663</v>
      </c>
      <c r="AH40" s="145" t="s">
        <v>184</v>
      </c>
      <c r="AI40" s="185" t="s">
        <v>233</v>
      </c>
      <c r="AJ40" s="143"/>
    </row>
    <row r="41" spans="2:36" ht="13.5" customHeight="1">
      <c r="B41" s="134">
        <v>46200</v>
      </c>
      <c r="C41" s="135">
        <v>0.20833333333333334</v>
      </c>
      <c r="D41" s="136" t="s">
        <v>230</v>
      </c>
      <c r="E41" s="137" t="s">
        <v>72</v>
      </c>
      <c r="F41" s="136" t="s">
        <v>171</v>
      </c>
      <c r="G41" s="138" t="s">
        <v>73</v>
      </c>
      <c r="H41" s="136"/>
      <c r="I41" s="136"/>
      <c r="J41" s="6"/>
      <c r="K41" s="6"/>
      <c r="L41" s="139">
        <v>46200</v>
      </c>
      <c r="M41" s="135">
        <v>8.3333333333333329E-2</v>
      </c>
      <c r="N41" s="136" t="s">
        <v>229</v>
      </c>
      <c r="O41" s="137" t="s">
        <v>72</v>
      </c>
      <c r="P41" s="136" t="s">
        <v>174</v>
      </c>
      <c r="Q41" s="138" t="s">
        <v>73</v>
      </c>
      <c r="R41" s="136"/>
      <c r="S41" s="136"/>
      <c r="T41" s="24"/>
      <c r="U41" s="80"/>
      <c r="V41" s="139">
        <v>46199</v>
      </c>
      <c r="W41" s="135">
        <v>0.875</v>
      </c>
      <c r="X41" s="136" t="s">
        <v>233</v>
      </c>
      <c r="Y41" s="137" t="s">
        <v>69</v>
      </c>
      <c r="Z41" s="136" t="s">
        <v>14</v>
      </c>
      <c r="AA41" s="138">
        <v>2</v>
      </c>
      <c r="AB41" s="136"/>
      <c r="AC41" s="136"/>
      <c r="AD41" s="19"/>
      <c r="AE41" s="105">
        <v>92</v>
      </c>
      <c r="AF41" s="140">
        <v>46209</v>
      </c>
      <c r="AG41" s="144">
        <v>8.3333333333333329E-2</v>
      </c>
      <c r="AH41" s="145" t="s">
        <v>183</v>
      </c>
      <c r="AI41" s="185" t="s">
        <v>15</v>
      </c>
      <c r="AJ41" s="143"/>
    </row>
    <row r="42" spans="2:36" ht="13.5" customHeight="1">
      <c r="B42" s="134">
        <v>46200</v>
      </c>
      <c r="C42" s="135">
        <v>0.20833333333333334</v>
      </c>
      <c r="D42" s="136" t="s">
        <v>231</v>
      </c>
      <c r="E42" s="137" t="s">
        <v>82</v>
      </c>
      <c r="F42" s="136" t="s">
        <v>39</v>
      </c>
      <c r="G42" s="138">
        <v>2</v>
      </c>
      <c r="H42" s="136"/>
      <c r="I42" s="136"/>
      <c r="J42" s="6"/>
      <c r="K42" s="6"/>
      <c r="L42" s="139">
        <v>46200</v>
      </c>
      <c r="M42" s="135">
        <v>8.3333333333333329E-2</v>
      </c>
      <c r="N42" s="136" t="s">
        <v>185</v>
      </c>
      <c r="O42" s="137" t="s">
        <v>69</v>
      </c>
      <c r="P42" s="136" t="s">
        <v>18</v>
      </c>
      <c r="Q42" s="138">
        <v>2</v>
      </c>
      <c r="R42" s="136"/>
      <c r="S42" s="136"/>
      <c r="T42" s="24"/>
      <c r="U42" s="80"/>
      <c r="V42" s="139">
        <v>46199</v>
      </c>
      <c r="W42" s="135">
        <v>0.875</v>
      </c>
      <c r="X42" s="136" t="s">
        <v>170</v>
      </c>
      <c r="Y42" s="137" t="s">
        <v>71</v>
      </c>
      <c r="Z42" s="136" t="s">
        <v>232</v>
      </c>
      <c r="AA42" s="137">
        <v>1</v>
      </c>
      <c r="AB42" s="136"/>
      <c r="AC42" s="136"/>
      <c r="AD42" s="19"/>
      <c r="AE42" s="105">
        <v>93</v>
      </c>
      <c r="AF42" s="140">
        <v>46209</v>
      </c>
      <c r="AG42" s="135">
        <v>0.875</v>
      </c>
      <c r="AH42" s="145" t="s">
        <v>239</v>
      </c>
      <c r="AI42" s="185" t="s">
        <v>18</v>
      </c>
      <c r="AJ42" s="143"/>
    </row>
    <row r="43" spans="2:36" ht="13.5" customHeight="1">
      <c r="B43" s="5"/>
      <c r="T43" s="23"/>
      <c r="U43" s="79"/>
      <c r="AD43" s="19"/>
      <c r="AE43" s="105">
        <v>94</v>
      </c>
      <c r="AF43" s="140">
        <v>46210</v>
      </c>
      <c r="AG43" s="144">
        <v>8.3333333333333329E-2</v>
      </c>
      <c r="AH43" s="145" t="s">
        <v>172</v>
      </c>
      <c r="AI43" s="185" t="s">
        <v>39</v>
      </c>
      <c r="AJ43" s="143"/>
    </row>
    <row r="44" spans="2:36" ht="13.5" customHeight="1">
      <c r="B44" s="5"/>
      <c r="T44" s="23"/>
      <c r="AD44" s="19"/>
      <c r="AE44" s="105">
        <v>95</v>
      </c>
      <c r="AF44" s="140">
        <v>46210</v>
      </c>
      <c r="AG44" s="135">
        <v>0.75</v>
      </c>
      <c r="AH44" s="145" t="s">
        <v>173</v>
      </c>
      <c r="AI44" s="185" t="s">
        <v>134</v>
      </c>
      <c r="AJ44" s="143"/>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140">
        <v>46210</v>
      </c>
      <c r="AG45" s="144">
        <v>0.91666666666666663</v>
      </c>
      <c r="AH45" s="145" t="s">
        <v>19</v>
      </c>
      <c r="AI45" s="185" t="s">
        <v>17</v>
      </c>
      <c r="AJ45" s="143"/>
    </row>
    <row r="46" spans="2:36" ht="13.5" customHeight="1">
      <c r="B46" s="134">
        <v>46190</v>
      </c>
      <c r="C46" s="135">
        <v>0.125</v>
      </c>
      <c r="D46" s="136" t="s">
        <v>173</v>
      </c>
      <c r="E46" s="137" t="s">
        <v>71</v>
      </c>
      <c r="F46" s="136" t="s">
        <v>234</v>
      </c>
      <c r="G46" s="138">
        <v>1</v>
      </c>
      <c r="H46" s="136"/>
      <c r="I46" s="136"/>
      <c r="J46" s="6"/>
      <c r="K46" s="6"/>
      <c r="L46" s="139">
        <v>46190</v>
      </c>
      <c r="M46" s="135">
        <v>0.79166666666666663</v>
      </c>
      <c r="N46" s="136" t="s">
        <v>17</v>
      </c>
      <c r="O46" s="137" t="s">
        <v>68</v>
      </c>
      <c r="P46" s="136" t="s">
        <v>236</v>
      </c>
      <c r="Q46" s="138">
        <v>1</v>
      </c>
      <c r="R46" s="136"/>
      <c r="S46" s="136"/>
      <c r="T46" s="23"/>
      <c r="U46" s="79"/>
      <c r="V46" s="139">
        <v>46190</v>
      </c>
      <c r="W46" s="135">
        <v>0.91666666666666663</v>
      </c>
      <c r="X46" s="136" t="s">
        <v>15</v>
      </c>
      <c r="Y46" s="137" t="s">
        <v>77</v>
      </c>
      <c r="Z46" s="136" t="s">
        <v>32</v>
      </c>
      <c r="AA46" s="138">
        <v>1</v>
      </c>
      <c r="AB46" s="136"/>
      <c r="AC46" s="136"/>
      <c r="AD46" s="19"/>
      <c r="AE46" s="78"/>
      <c r="AF46" s="21"/>
      <c r="AG46" s="19"/>
      <c r="AH46" s="19"/>
      <c r="AI46" s="19"/>
      <c r="AJ46" s="20"/>
    </row>
    <row r="47" spans="2:36" ht="13.5" customHeight="1">
      <c r="B47" s="134">
        <v>46190</v>
      </c>
      <c r="C47" s="135">
        <v>0.25</v>
      </c>
      <c r="D47" s="136" t="s">
        <v>138</v>
      </c>
      <c r="E47" s="137" t="s">
        <v>71</v>
      </c>
      <c r="F47" s="136" t="s">
        <v>235</v>
      </c>
      <c r="G47" s="138">
        <v>1</v>
      </c>
      <c r="H47" s="136"/>
      <c r="I47" s="136"/>
      <c r="J47" s="6"/>
      <c r="K47" s="6"/>
      <c r="L47" s="139">
        <v>46191</v>
      </c>
      <c r="M47" s="135">
        <v>0.16666666666666666</v>
      </c>
      <c r="N47" s="136" t="s">
        <v>238</v>
      </c>
      <c r="O47" s="137" t="s">
        <v>76</v>
      </c>
      <c r="P47" s="136" t="s">
        <v>239</v>
      </c>
      <c r="Q47" s="138">
        <v>2</v>
      </c>
      <c r="R47" s="136"/>
      <c r="S47" s="136"/>
      <c r="T47" s="23"/>
      <c r="U47" s="79"/>
      <c r="V47" s="139">
        <v>46191</v>
      </c>
      <c r="W47" s="135">
        <v>4.1666666666666664E-2</v>
      </c>
      <c r="X47" s="136" t="s">
        <v>187</v>
      </c>
      <c r="Y47" s="137" t="s">
        <v>74</v>
      </c>
      <c r="Z47" s="136" t="s">
        <v>237</v>
      </c>
      <c r="AA47" s="137">
        <v>1</v>
      </c>
      <c r="AB47" s="136"/>
      <c r="AC47" s="136"/>
      <c r="AD47" s="19"/>
      <c r="AE47" s="106"/>
      <c r="AF47" s="21" t="s">
        <v>11</v>
      </c>
      <c r="AG47" s="19"/>
      <c r="AH47" s="19"/>
      <c r="AI47" s="19"/>
      <c r="AJ47" s="20"/>
    </row>
    <row r="48" spans="2:36" ht="13.5" customHeight="1">
      <c r="B48" s="134">
        <v>46195</v>
      </c>
      <c r="C48" s="135">
        <v>0.79166666666666663</v>
      </c>
      <c r="D48" s="136" t="s">
        <v>173</v>
      </c>
      <c r="E48" s="137" t="s">
        <v>77</v>
      </c>
      <c r="F48" s="136" t="s">
        <v>138</v>
      </c>
      <c r="G48" s="138">
        <v>1</v>
      </c>
      <c r="H48" s="136"/>
      <c r="I48" s="136"/>
      <c r="J48" s="6"/>
      <c r="K48" s="6"/>
      <c r="L48" s="139">
        <v>46196</v>
      </c>
      <c r="M48" s="135">
        <v>0.79166666666666663</v>
      </c>
      <c r="N48" s="136" t="s">
        <v>17</v>
      </c>
      <c r="O48" s="137" t="s">
        <v>71</v>
      </c>
      <c r="P48" s="136" t="s">
        <v>238</v>
      </c>
      <c r="Q48" s="138">
        <v>1</v>
      </c>
      <c r="R48" s="136"/>
      <c r="S48" s="136"/>
      <c r="T48" s="23"/>
      <c r="U48" s="7"/>
      <c r="V48" s="139">
        <v>46196</v>
      </c>
      <c r="W48" s="135">
        <v>0.91666666666666663</v>
      </c>
      <c r="X48" s="136" t="s">
        <v>15</v>
      </c>
      <c r="Y48" s="137" t="s">
        <v>71</v>
      </c>
      <c r="Z48" s="136" t="s">
        <v>187</v>
      </c>
      <c r="AA48" s="137">
        <v>1</v>
      </c>
      <c r="AB48" s="136"/>
      <c r="AC48" s="136"/>
      <c r="AD48" s="19"/>
      <c r="AE48" s="106"/>
      <c r="AF48" s="22" t="s">
        <v>21</v>
      </c>
      <c r="AG48" s="19"/>
      <c r="AH48" s="19"/>
      <c r="AI48" s="19"/>
      <c r="AJ48" s="20" t="s">
        <v>1</v>
      </c>
    </row>
    <row r="49" spans="2:39" ht="13.5" customHeight="1">
      <c r="B49" s="134">
        <v>46196</v>
      </c>
      <c r="C49" s="135">
        <v>0.20833333333333334</v>
      </c>
      <c r="D49" s="136" t="s">
        <v>235</v>
      </c>
      <c r="E49" s="137" t="s">
        <v>70</v>
      </c>
      <c r="F49" s="136" t="s">
        <v>234</v>
      </c>
      <c r="G49" s="137">
        <v>2</v>
      </c>
      <c r="H49" s="136"/>
      <c r="I49" s="136"/>
      <c r="J49" s="6"/>
      <c r="K49" s="6"/>
      <c r="L49" s="139">
        <v>46197</v>
      </c>
      <c r="M49" s="135">
        <v>0.16666666666666666</v>
      </c>
      <c r="N49" s="136" t="s">
        <v>239</v>
      </c>
      <c r="O49" s="137" t="s">
        <v>71</v>
      </c>
      <c r="P49" s="136" t="s">
        <v>236</v>
      </c>
      <c r="Q49" s="138">
        <v>1</v>
      </c>
      <c r="R49" s="136"/>
      <c r="S49" s="136"/>
      <c r="U49" s="80"/>
      <c r="V49" s="139">
        <v>46197</v>
      </c>
      <c r="W49" s="135">
        <v>4.1666666666666664E-2</v>
      </c>
      <c r="X49" s="136" t="s">
        <v>237</v>
      </c>
      <c r="Y49" s="137" t="s">
        <v>76</v>
      </c>
      <c r="Z49" s="136" t="s">
        <v>32</v>
      </c>
      <c r="AA49" s="137">
        <v>2</v>
      </c>
      <c r="AB49" s="136"/>
      <c r="AC49" s="136"/>
      <c r="AD49" s="19"/>
      <c r="AE49" s="105">
        <v>97</v>
      </c>
      <c r="AF49" s="140">
        <v>46212</v>
      </c>
      <c r="AG49" s="135">
        <v>0.91666666666666663</v>
      </c>
      <c r="AH49" s="145" t="s">
        <v>14</v>
      </c>
      <c r="AI49" s="185" t="s">
        <v>190</v>
      </c>
      <c r="AJ49" s="143"/>
    </row>
    <row r="50" spans="2:39" ht="13.5" customHeight="1">
      <c r="B50" s="134">
        <v>46201</v>
      </c>
      <c r="C50" s="135">
        <v>0.16666666666666666</v>
      </c>
      <c r="D50" s="136" t="s">
        <v>234</v>
      </c>
      <c r="E50" s="137" t="s">
        <v>72</v>
      </c>
      <c r="F50" s="136" t="s">
        <v>138</v>
      </c>
      <c r="G50" s="138" t="s">
        <v>73</v>
      </c>
      <c r="H50" s="136"/>
      <c r="I50" s="136"/>
      <c r="J50" s="6"/>
      <c r="K50" s="6"/>
      <c r="L50" s="139">
        <v>46201</v>
      </c>
      <c r="M50" s="135">
        <v>6.25E-2</v>
      </c>
      <c r="N50" s="136" t="s">
        <v>239</v>
      </c>
      <c r="O50" s="137" t="s">
        <v>72</v>
      </c>
      <c r="P50" s="136" t="s">
        <v>17</v>
      </c>
      <c r="Q50" s="138" t="s">
        <v>73</v>
      </c>
      <c r="R50" s="136"/>
      <c r="S50" s="136"/>
      <c r="T50" s="24"/>
      <c r="V50" s="139">
        <v>46200</v>
      </c>
      <c r="W50" s="135">
        <v>0.95833333333333337</v>
      </c>
      <c r="X50" s="136" t="s">
        <v>237</v>
      </c>
      <c r="Y50" s="137" t="s">
        <v>82</v>
      </c>
      <c r="Z50" s="136" t="s">
        <v>15</v>
      </c>
      <c r="AA50" s="138">
        <v>2</v>
      </c>
      <c r="AB50" s="136"/>
      <c r="AC50" s="136"/>
      <c r="AD50" s="19"/>
      <c r="AE50" s="105">
        <v>98</v>
      </c>
      <c r="AF50" s="140">
        <v>46213</v>
      </c>
      <c r="AG50" s="135">
        <v>0.875</v>
      </c>
      <c r="AH50" s="145" t="s">
        <v>18</v>
      </c>
      <c r="AI50" s="185" t="s">
        <v>39</v>
      </c>
      <c r="AJ50" s="143"/>
    </row>
    <row r="51" spans="2:39" ht="13.5" customHeight="1">
      <c r="B51" s="134">
        <v>46201</v>
      </c>
      <c r="C51" s="135">
        <v>0.16666666666666666</v>
      </c>
      <c r="D51" s="136" t="s">
        <v>235</v>
      </c>
      <c r="E51" s="137" t="s">
        <v>82</v>
      </c>
      <c r="F51" s="136" t="s">
        <v>173</v>
      </c>
      <c r="G51" s="138">
        <v>2</v>
      </c>
      <c r="H51" s="136"/>
      <c r="I51" s="136"/>
      <c r="J51" s="6"/>
      <c r="K51" s="6"/>
      <c r="L51" s="139">
        <v>46201</v>
      </c>
      <c r="M51" s="135">
        <v>6.25E-2</v>
      </c>
      <c r="N51" s="136" t="s">
        <v>236</v>
      </c>
      <c r="O51" s="137" t="s">
        <v>70</v>
      </c>
      <c r="P51" s="136" t="s">
        <v>238</v>
      </c>
      <c r="Q51" s="138">
        <v>2</v>
      </c>
      <c r="R51" s="136"/>
      <c r="S51" s="136"/>
      <c r="T51" s="24"/>
      <c r="V51" s="139">
        <v>46200</v>
      </c>
      <c r="W51" s="135">
        <v>0.95833333333333337</v>
      </c>
      <c r="X51" s="136" t="s">
        <v>32</v>
      </c>
      <c r="Y51" s="137" t="s">
        <v>72</v>
      </c>
      <c r="Z51" s="136" t="s">
        <v>187</v>
      </c>
      <c r="AA51" s="137" t="s">
        <v>73</v>
      </c>
      <c r="AB51" s="136"/>
      <c r="AC51" s="136"/>
      <c r="AD51" s="19"/>
      <c r="AE51" s="105">
        <v>99</v>
      </c>
      <c r="AF51" s="140">
        <v>46214</v>
      </c>
      <c r="AG51" s="135">
        <v>0.95833333333333337</v>
      </c>
      <c r="AH51" s="145" t="s">
        <v>184</v>
      </c>
      <c r="AI51" s="185" t="s">
        <v>15</v>
      </c>
      <c r="AJ51" s="143"/>
    </row>
    <row r="52" spans="2:39" ht="13.5" customHeight="1">
      <c r="B52" s="5"/>
      <c r="T52" s="23"/>
      <c r="V52" s="21"/>
      <c r="W52" s="19"/>
      <c r="X52" s="19"/>
      <c r="Z52" s="21"/>
      <c r="AA52" s="19"/>
      <c r="AB52" s="19"/>
      <c r="AC52" s="19"/>
      <c r="AD52" s="19"/>
      <c r="AE52" s="105">
        <v>100</v>
      </c>
      <c r="AF52" s="140">
        <v>46215</v>
      </c>
      <c r="AG52" s="135">
        <v>0.125</v>
      </c>
      <c r="AH52" s="145" t="s">
        <v>173</v>
      </c>
      <c r="AI52" s="185" t="s">
        <v>17</v>
      </c>
      <c r="AJ52" s="143"/>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140">
        <v>46217</v>
      </c>
      <c r="AG56" s="135">
        <v>0.875</v>
      </c>
      <c r="AH56" s="145" t="s">
        <v>14</v>
      </c>
      <c r="AI56" s="185" t="s">
        <v>18</v>
      </c>
      <c r="AJ56" s="143"/>
    </row>
    <row r="57" spans="2:39" ht="13.5" customHeight="1" thickBot="1">
      <c r="B57" s="57"/>
      <c r="C57" s="25"/>
      <c r="D57" s="6"/>
      <c r="E57" s="26"/>
      <c r="F57" s="27"/>
      <c r="G57" s="26"/>
      <c r="H57" s="27"/>
      <c r="I57" s="27"/>
      <c r="J57" s="27"/>
      <c r="K57" s="27"/>
      <c r="L57" s="28"/>
      <c r="V57" s="7"/>
      <c r="Y57" s="7"/>
      <c r="AE57" s="105">
        <v>102</v>
      </c>
      <c r="AF57" s="140">
        <v>46218</v>
      </c>
      <c r="AG57" s="135">
        <v>0.875</v>
      </c>
      <c r="AH57" s="145" t="s">
        <v>15</v>
      </c>
      <c r="AI57" s="185" t="s">
        <v>173</v>
      </c>
      <c r="AJ57" s="143"/>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192" t="s">
        <v>2</v>
      </c>
      <c r="Q59" s="193"/>
      <c r="R59" s="149" t="s">
        <v>285</v>
      </c>
      <c r="T59" s="102"/>
      <c r="U59" s="7"/>
      <c r="V59" s="5"/>
      <c r="AA59" s="108"/>
      <c r="AC59" s="18"/>
      <c r="AE59" s="107"/>
      <c r="AF59" s="21" t="s">
        <v>289</v>
      </c>
      <c r="AG59" s="19"/>
      <c r="AH59" s="19"/>
      <c r="AI59" s="19"/>
      <c r="AJ59" s="20"/>
    </row>
    <row r="60" spans="2:39" ht="13.5" customHeight="1">
      <c r="B60" s="5"/>
      <c r="C60" s="13"/>
      <c r="D60" s="13">
        <v>1</v>
      </c>
      <c r="E60" s="971" t="s">
        <v>166</v>
      </c>
      <c r="F60" s="972"/>
      <c r="G60" s="14"/>
      <c r="H60" s="14"/>
      <c r="I60" s="14"/>
      <c r="J60" s="14"/>
      <c r="L60" s="8"/>
      <c r="M60" s="15"/>
      <c r="N60" s="5"/>
      <c r="P60" s="979" t="s">
        <v>372</v>
      </c>
      <c r="Q60" s="980"/>
      <c r="R60" s="150"/>
      <c r="S60" s="15"/>
      <c r="T60" s="18"/>
      <c r="U60" s="7"/>
      <c r="V60" s="5"/>
      <c r="Y60" s="942" t="s">
        <v>222</v>
      </c>
      <c r="Z60" s="942"/>
      <c r="AA60" s="149" t="s">
        <v>286</v>
      </c>
      <c r="AB60" s="149" t="s">
        <v>292</v>
      </c>
      <c r="AC60" s="102"/>
      <c r="AE60" s="107"/>
      <c r="AF60" s="22" t="s">
        <v>291</v>
      </c>
      <c r="AG60" s="19"/>
      <c r="AH60" s="19"/>
      <c r="AI60" s="19"/>
      <c r="AJ60" s="20" t="s">
        <v>1</v>
      </c>
    </row>
    <row r="61" spans="2:39" ht="13.5" customHeight="1">
      <c r="B61" s="5"/>
      <c r="C61" s="13"/>
      <c r="D61" s="13">
        <v>2</v>
      </c>
      <c r="E61" s="971" t="s">
        <v>261</v>
      </c>
      <c r="F61" s="972"/>
      <c r="G61" s="7"/>
      <c r="H61" s="7" t="s">
        <v>27</v>
      </c>
      <c r="I61" s="14"/>
      <c r="J61" s="14"/>
      <c r="K61" s="7">
        <v>160</v>
      </c>
      <c r="L61" s="18" t="s">
        <v>26</v>
      </c>
      <c r="M61" s="7"/>
      <c r="N61" s="5"/>
      <c r="P61" s="979" t="s">
        <v>391</v>
      </c>
      <c r="Q61" s="980"/>
      <c r="R61" s="150"/>
      <c r="T61" s="18"/>
      <c r="U61" s="7"/>
      <c r="V61" s="5"/>
      <c r="Y61" s="979" t="s">
        <v>166</v>
      </c>
      <c r="Z61" s="980"/>
      <c r="AA61" s="151"/>
      <c r="AB61" s="151"/>
      <c r="AC61" s="18"/>
      <c r="AE61" s="105">
        <v>103</v>
      </c>
      <c r="AF61" s="140">
        <v>46221</v>
      </c>
      <c r="AG61" s="144">
        <v>0.95833333333333337</v>
      </c>
      <c r="AH61" s="145" t="s">
        <v>14</v>
      </c>
      <c r="AI61" s="194" t="s">
        <v>173</v>
      </c>
      <c r="AJ61" s="143"/>
    </row>
    <row r="62" spans="2:39" ht="13.5" customHeight="1">
      <c r="B62" s="5"/>
      <c r="C62" s="13"/>
      <c r="D62" s="13">
        <v>3</v>
      </c>
      <c r="E62" s="971" t="s">
        <v>262</v>
      </c>
      <c r="F62" s="972"/>
      <c r="G62" s="7"/>
      <c r="H62" s="7" t="s">
        <v>28</v>
      </c>
      <c r="I62" s="14"/>
      <c r="J62" s="14"/>
      <c r="K62" s="7">
        <v>120</v>
      </c>
      <c r="L62" s="18" t="s">
        <v>26</v>
      </c>
      <c r="M62" s="7"/>
      <c r="N62" s="5"/>
      <c r="P62" s="979" t="s">
        <v>257</v>
      </c>
      <c r="Q62" s="980"/>
      <c r="R62" s="150"/>
      <c r="S62" s="15"/>
      <c r="T62" s="18"/>
      <c r="U62" s="7"/>
      <c r="V62" s="5"/>
      <c r="Y62" s="979" t="s">
        <v>207</v>
      </c>
      <c r="Z62" s="980"/>
      <c r="AA62" s="152"/>
      <c r="AB62" s="151"/>
      <c r="AC62" s="18"/>
      <c r="AE62" s="105"/>
      <c r="AF62" s="21"/>
      <c r="AG62" s="19"/>
      <c r="AH62" s="19"/>
      <c r="AI62" s="19"/>
      <c r="AJ62" s="20"/>
      <c r="AM62" s="33"/>
    </row>
    <row r="63" spans="2:39" ht="13.2">
      <c r="B63" s="5"/>
      <c r="C63" s="13"/>
      <c r="D63" s="13">
        <v>4</v>
      </c>
      <c r="E63" s="971" t="s">
        <v>197</v>
      </c>
      <c r="F63" s="972"/>
      <c r="G63" s="7"/>
      <c r="H63" s="7" t="s">
        <v>29</v>
      </c>
      <c r="I63" s="14"/>
      <c r="J63" s="14"/>
      <c r="K63" s="7">
        <v>90</v>
      </c>
      <c r="L63" s="18" t="s">
        <v>26</v>
      </c>
      <c r="M63" s="7"/>
      <c r="N63" s="5"/>
      <c r="P63" s="979" t="s">
        <v>259</v>
      </c>
      <c r="Q63" s="980"/>
      <c r="R63" s="150"/>
      <c r="S63" s="7"/>
      <c r="T63" s="102"/>
      <c r="V63" s="5"/>
      <c r="Y63" s="979" t="s">
        <v>255</v>
      </c>
      <c r="Z63" s="980"/>
      <c r="AA63" s="150"/>
      <c r="AB63" s="151"/>
      <c r="AC63" s="18"/>
      <c r="AE63" s="107"/>
      <c r="AF63" s="21" t="s">
        <v>13</v>
      </c>
      <c r="AG63" s="19"/>
      <c r="AH63" s="19"/>
      <c r="AI63" s="19"/>
      <c r="AJ63" s="20"/>
    </row>
    <row r="64" spans="2:39" s="32" customFormat="1" ht="13.2">
      <c r="B64" s="5"/>
      <c r="C64" s="13"/>
      <c r="D64" s="13">
        <v>5</v>
      </c>
      <c r="E64" s="971" t="s">
        <v>264</v>
      </c>
      <c r="F64" s="972"/>
      <c r="G64" s="7"/>
      <c r="H64" s="7" t="s">
        <v>156</v>
      </c>
      <c r="I64" s="14"/>
      <c r="J64" s="14"/>
      <c r="K64" s="7">
        <v>60</v>
      </c>
      <c r="L64" s="18" t="s">
        <v>26</v>
      </c>
      <c r="M64" s="7"/>
      <c r="N64" s="5"/>
      <c r="O64" s="1"/>
      <c r="P64" s="979" t="s">
        <v>191</v>
      </c>
      <c r="Q64" s="980"/>
      <c r="R64" s="150"/>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971" t="s">
        <v>256</v>
      </c>
      <c r="F65" s="972"/>
      <c r="G65" s="7"/>
      <c r="H65" s="7" t="s">
        <v>157</v>
      </c>
      <c r="I65" s="1"/>
      <c r="J65" s="1"/>
      <c r="K65" s="7">
        <v>30</v>
      </c>
      <c r="L65" s="18" t="s">
        <v>26</v>
      </c>
      <c r="M65" s="7"/>
      <c r="N65" s="5"/>
      <c r="O65" s="1"/>
      <c r="P65" s="979" t="s">
        <v>270</v>
      </c>
      <c r="Q65" s="980"/>
      <c r="R65" s="150"/>
      <c r="S65" s="7"/>
      <c r="T65" s="18"/>
      <c r="U65" s="1"/>
      <c r="V65" s="5"/>
      <c r="W65" s="1"/>
      <c r="X65" s="1"/>
      <c r="Y65" s="14" t="s">
        <v>221</v>
      </c>
      <c r="Z65" s="14"/>
      <c r="AA65" s="1"/>
      <c r="AB65" s="1"/>
      <c r="AC65" s="18"/>
      <c r="AD65" s="1"/>
      <c r="AE65" s="105">
        <v>103</v>
      </c>
      <c r="AF65" s="140">
        <v>46222</v>
      </c>
      <c r="AG65" s="144">
        <v>0.875</v>
      </c>
      <c r="AH65" s="145" t="s">
        <v>18</v>
      </c>
      <c r="AI65" s="194" t="s">
        <v>15</v>
      </c>
      <c r="AJ65" s="143"/>
      <c r="AK65" s="1"/>
    </row>
    <row r="66" spans="2:37" s="32" customFormat="1" ht="13.2">
      <c r="B66" s="5"/>
      <c r="C66" s="13"/>
      <c r="D66" s="13">
        <v>7</v>
      </c>
      <c r="E66" s="971" t="s">
        <v>266</v>
      </c>
      <c r="F66" s="972"/>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971" t="s">
        <v>168</v>
      </c>
      <c r="F67" s="972"/>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971" t="s">
        <v>200</v>
      </c>
      <c r="F68" s="972"/>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971" t="s">
        <v>270</v>
      </c>
      <c r="F69" s="972"/>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971" t="s">
        <v>199</v>
      </c>
      <c r="F70" s="972"/>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18</v>
      </c>
      <c r="AG70" s="958"/>
      <c r="AH70" s="958"/>
      <c r="AI70" s="958"/>
      <c r="AJ70" s="978"/>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153" t="s">
        <v>135</v>
      </c>
      <c r="G89" s="973" t="s">
        <v>110</v>
      </c>
      <c r="J89" s="153" t="s">
        <v>135</v>
      </c>
      <c r="O89" s="35"/>
      <c r="P89" s="35"/>
    </row>
    <row r="90" spans="4:36" s="32" customFormat="1" hidden="1">
      <c r="D90" s="32" t="s">
        <v>74</v>
      </c>
      <c r="E90" s="32" t="s">
        <v>73</v>
      </c>
      <c r="F90" s="153" t="s">
        <v>19</v>
      </c>
      <c r="G90" s="894"/>
      <c r="J90" s="153" t="s">
        <v>19</v>
      </c>
    </row>
    <row r="91" spans="4:36" s="32" customFormat="1" hidden="1">
      <c r="D91" s="59" t="s">
        <v>72</v>
      </c>
      <c r="E91" s="32">
        <v>2</v>
      </c>
      <c r="F91" s="153" t="s">
        <v>134</v>
      </c>
      <c r="G91" s="894"/>
      <c r="J91" s="153" t="s">
        <v>134</v>
      </c>
    </row>
    <row r="92" spans="4:36" s="32" customFormat="1" hidden="1">
      <c r="D92" s="32" t="s">
        <v>70</v>
      </c>
      <c r="F92" s="153" t="s">
        <v>136</v>
      </c>
      <c r="G92" s="895"/>
      <c r="J92" s="153" t="s">
        <v>136</v>
      </c>
    </row>
    <row r="93" spans="4:36" s="32" customFormat="1" hidden="1">
      <c r="D93" s="32" t="s">
        <v>71</v>
      </c>
      <c r="F93" s="154" t="s">
        <v>39</v>
      </c>
      <c r="G93" s="974" t="s">
        <v>111</v>
      </c>
      <c r="J93" s="155" t="s">
        <v>32</v>
      </c>
    </row>
    <row r="94" spans="4:36" s="32" customFormat="1" hidden="1">
      <c r="D94" s="32" t="s">
        <v>76</v>
      </c>
      <c r="F94" s="154" t="s">
        <v>91</v>
      </c>
      <c r="G94" s="897"/>
      <c r="J94" s="155" t="s">
        <v>141</v>
      </c>
    </row>
    <row r="95" spans="4:36" s="32" customFormat="1" hidden="1">
      <c r="D95" s="59" t="s">
        <v>69</v>
      </c>
      <c r="F95" s="154" t="s">
        <v>137</v>
      </c>
      <c r="G95" s="897"/>
      <c r="J95" s="155" t="s">
        <v>15</v>
      </c>
    </row>
    <row r="96" spans="4:36" s="32" customFormat="1" hidden="1">
      <c r="D96" s="59" t="s">
        <v>77</v>
      </c>
      <c r="F96" s="154" t="s">
        <v>33</v>
      </c>
      <c r="G96" s="898"/>
      <c r="J96" s="155" t="s">
        <v>142</v>
      </c>
    </row>
    <row r="97" spans="4:36" s="32" customFormat="1" hidden="1">
      <c r="D97" s="59" t="s">
        <v>79</v>
      </c>
      <c r="F97" s="156" t="s">
        <v>138</v>
      </c>
      <c r="G97" s="975" t="s">
        <v>112</v>
      </c>
      <c r="J97" s="157" t="s">
        <v>37</v>
      </c>
    </row>
    <row r="98" spans="4:36" s="32" customFormat="1" hidden="1">
      <c r="D98" s="59" t="s">
        <v>68</v>
      </c>
      <c r="F98" s="156" t="s">
        <v>139</v>
      </c>
      <c r="G98" s="900"/>
      <c r="J98" s="157" t="s">
        <v>143</v>
      </c>
    </row>
    <row r="99" spans="4:36" s="32" customFormat="1" hidden="1">
      <c r="D99" s="59" t="s">
        <v>82</v>
      </c>
      <c r="F99" s="156" t="s">
        <v>155</v>
      </c>
      <c r="G99" s="900"/>
      <c r="J99" s="157" t="s">
        <v>18</v>
      </c>
    </row>
    <row r="100" spans="4:36" s="32" customFormat="1" hidden="1">
      <c r="D100" s="59" t="s">
        <v>75</v>
      </c>
      <c r="F100" s="156" t="s">
        <v>140</v>
      </c>
      <c r="G100" s="901"/>
      <c r="J100" s="157" t="s">
        <v>38</v>
      </c>
    </row>
    <row r="101" spans="4:36" s="32" customFormat="1" hidden="1">
      <c r="D101" s="59" t="s">
        <v>84</v>
      </c>
      <c r="F101" s="155" t="s">
        <v>32</v>
      </c>
      <c r="G101" s="976" t="s">
        <v>113</v>
      </c>
      <c r="J101" s="158" t="s">
        <v>14</v>
      </c>
    </row>
    <row r="102" spans="4:36" s="32" customFormat="1" hidden="1">
      <c r="D102" s="59" t="s">
        <v>78</v>
      </c>
      <c r="F102" s="155" t="s">
        <v>141</v>
      </c>
      <c r="G102" s="903"/>
      <c r="J102" s="158" t="s">
        <v>16</v>
      </c>
    </row>
    <row r="103" spans="4:36" s="32" customFormat="1" hidden="1">
      <c r="D103" s="59" t="s">
        <v>83</v>
      </c>
      <c r="F103" s="155" t="s">
        <v>15</v>
      </c>
      <c r="G103" s="903"/>
      <c r="J103" s="158" t="s">
        <v>144</v>
      </c>
    </row>
    <row r="104" spans="4:36" s="32" customFormat="1" hidden="1">
      <c r="D104" s="59" t="s">
        <v>85</v>
      </c>
      <c r="F104" s="155" t="s">
        <v>142</v>
      </c>
      <c r="G104" s="904"/>
      <c r="J104" s="158" t="s">
        <v>17</v>
      </c>
    </row>
    <row r="105" spans="4:36" s="32" customFormat="1" hidden="1">
      <c r="D105" s="59" t="s">
        <v>81</v>
      </c>
      <c r="F105" s="157" t="s">
        <v>37</v>
      </c>
      <c r="G105" s="977" t="s">
        <v>114</v>
      </c>
    </row>
    <row r="106" spans="4:36" s="32" customFormat="1" hidden="1">
      <c r="D106" s="59" t="s">
        <v>86</v>
      </c>
      <c r="F106" s="157" t="s">
        <v>143</v>
      </c>
      <c r="G106" s="906"/>
    </row>
    <row r="107" spans="4:36" s="32" customFormat="1" hidden="1">
      <c r="D107" s="59" t="s">
        <v>96</v>
      </c>
      <c r="F107" s="157" t="s">
        <v>18</v>
      </c>
      <c r="G107" s="906"/>
    </row>
    <row r="108" spans="4:36" s="32" customFormat="1" hidden="1">
      <c r="D108" s="59" t="s">
        <v>97</v>
      </c>
      <c r="F108" s="157" t="s">
        <v>38</v>
      </c>
      <c r="G108" s="907"/>
    </row>
    <row r="109" spans="4:36" s="32" customFormat="1" hidden="1">
      <c r="D109" s="59" t="s">
        <v>88</v>
      </c>
      <c r="F109" s="158" t="s">
        <v>14</v>
      </c>
      <c r="G109" s="970" t="s">
        <v>115</v>
      </c>
      <c r="T109" s="1"/>
    </row>
    <row r="110" spans="4:36" s="32" customFormat="1" hidden="1">
      <c r="D110" s="59" t="s">
        <v>98</v>
      </c>
      <c r="F110" s="158"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158"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158"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563AAA59-9A57-468E-B9F8-D65A484D56A6}">
      <formula1>$D$89:$D$137</formula1>
    </dataValidation>
    <dataValidation type="list" allowBlank="1" showInputMessage="1" showErrorMessage="1" sqref="G19:G24 AA46:AA51 AA37:AA42 AA28:AA33 AA19:AA24 Q46:Q51 Q37:Q42 Q28:Q33 G28:G33 Q19:Q24 G37:G42 G46:G51" xr:uid="{5B4C5E75-7550-4287-A727-4023CAA0A8A3}">
      <formula1>$E$89:$E$91</formula1>
    </dataValidation>
    <dataValidation type="list" allowBlank="1" showInputMessage="1" showErrorMessage="1" sqref="G25:G26 Q25:Q26 G55:G57 Q55:Q56 AA25:AA26 X56 AC56" xr:uid="{D8EAE0FA-C74E-4155-A414-A7505989E39D}">
      <formula1>#REF!</formula1>
    </dataValidation>
  </dataValidations>
  <hyperlinks>
    <hyperlink ref="M11" r:id="rId1" xr:uid="{E60622C6-0BDC-41C5-9F4C-D1DF1ABE46AA}"/>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0D40-5FB0-4A72-A49C-83CD1438464B}">
  <dimension ref="B1:R117"/>
  <sheetViews>
    <sheetView zoomScale="85" zoomScaleNormal="85" workbookViewId="0">
      <selection activeCell="B38" sqref="B38"/>
    </sheetView>
  </sheetViews>
  <sheetFormatPr baseColWidth="10"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554687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554687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554687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554687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554687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554687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554687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554687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554687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554687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554687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554687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554687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554687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554687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554687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554687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554687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554687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554687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554687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554687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554687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554687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554687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554687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554687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554687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554687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554687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554687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554687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554687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554687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554687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554687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554687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554687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554687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554687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554687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554687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554687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554687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554687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554687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554687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554687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554687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554687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554687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554687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554687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554687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554687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554687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554687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554687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554687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554687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554687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554687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195" t="s">
        <v>44</v>
      </c>
      <c r="C3" s="196" t="s">
        <v>117</v>
      </c>
      <c r="D3" s="197"/>
      <c r="F3" s="40"/>
      <c r="G3" s="40"/>
    </row>
    <row r="4" spans="2:9">
      <c r="B4" s="198" t="s">
        <v>45</v>
      </c>
      <c r="C4" s="187" t="s">
        <v>116</v>
      </c>
      <c r="D4" s="164"/>
    </row>
    <row r="5" spans="2:9">
      <c r="B5" s="55" t="s">
        <v>161</v>
      </c>
      <c r="C5" s="165" t="s">
        <v>116</v>
      </c>
      <c r="D5" s="164"/>
    </row>
    <row r="6" spans="2:9">
      <c r="B6" s="55" t="s">
        <v>160</v>
      </c>
      <c r="C6" s="165" t="s">
        <v>116</v>
      </c>
      <c r="D6" s="164"/>
    </row>
    <row r="7" spans="2:9">
      <c r="B7" s="55" t="s">
        <v>275</v>
      </c>
      <c r="C7" s="187" t="s">
        <v>117</v>
      </c>
      <c r="D7" s="164"/>
      <c r="I7"/>
    </row>
    <row r="8" spans="2:9">
      <c r="B8" s="55" t="s">
        <v>243</v>
      </c>
      <c r="C8" s="187" t="s">
        <v>117</v>
      </c>
      <c r="D8" s="164"/>
      <c r="I8"/>
    </row>
    <row r="9" spans="2:9">
      <c r="B9" s="55" t="s">
        <v>203</v>
      </c>
      <c r="C9" s="187" t="s">
        <v>116</v>
      </c>
      <c r="D9" s="164"/>
      <c r="I9"/>
    </row>
    <row r="10" spans="2:9">
      <c r="B10" s="166" t="s">
        <v>159</v>
      </c>
      <c r="C10" s="167" t="s">
        <v>116</v>
      </c>
      <c r="D10" s="164"/>
    </row>
    <row r="11" spans="2:9">
      <c r="B11" s="52"/>
      <c r="C11" s="42" t="s">
        <v>46</v>
      </c>
    </row>
    <row r="12" spans="2:9">
      <c r="B12" s="166" t="s">
        <v>47</v>
      </c>
      <c r="C12" s="167" t="s">
        <v>264</v>
      </c>
      <c r="D12" s="164"/>
      <c r="I12"/>
    </row>
    <row r="13" spans="2:9">
      <c r="B13" s="166" t="s">
        <v>244</v>
      </c>
      <c r="C13" s="167" t="s">
        <v>271</v>
      </c>
      <c r="D13" s="164"/>
    </row>
    <row r="14" spans="2:9">
      <c r="B14" s="166" t="s">
        <v>273</v>
      </c>
      <c r="C14" s="167" t="s">
        <v>270</v>
      </c>
      <c r="D14" s="164"/>
    </row>
    <row r="15" spans="2:9">
      <c r="B15" s="166" t="s">
        <v>246</v>
      </c>
      <c r="C15" s="167" t="s">
        <v>168</v>
      </c>
      <c r="D15" s="164"/>
    </row>
    <row r="16" spans="2:9">
      <c r="B16" s="166" t="s">
        <v>245</v>
      </c>
      <c r="C16" s="167" t="s">
        <v>264</v>
      </c>
      <c r="D16" s="164"/>
    </row>
    <row r="17" spans="2:8">
      <c r="B17" s="166" t="s">
        <v>49</v>
      </c>
      <c r="C17" s="167" t="s">
        <v>199</v>
      </c>
      <c r="D17" s="164"/>
    </row>
    <row r="18" spans="2:8">
      <c r="B18" s="166" t="s">
        <v>50</v>
      </c>
      <c r="C18" s="167" t="s">
        <v>259</v>
      </c>
      <c r="D18" s="164"/>
    </row>
    <row r="19" spans="2:8">
      <c r="B19" s="168" t="s">
        <v>51</v>
      </c>
      <c r="C19" s="167">
        <v>7</v>
      </c>
      <c r="D19" s="164"/>
    </row>
    <row r="20" spans="2:8">
      <c r="B20" s="52"/>
      <c r="C20" s="42" t="s">
        <v>52</v>
      </c>
    </row>
    <row r="21" spans="2:8">
      <c r="B21" s="166" t="s">
        <v>48</v>
      </c>
      <c r="C21" s="167" t="s">
        <v>270</v>
      </c>
      <c r="D21" s="164"/>
    </row>
    <row r="22" spans="2:8">
      <c r="B22" s="169" t="s">
        <v>212</v>
      </c>
      <c r="C22" s="167" t="s">
        <v>168</v>
      </c>
      <c r="D22" s="170"/>
    </row>
    <row r="23" spans="2:8">
      <c r="B23" s="169" t="s">
        <v>53</v>
      </c>
      <c r="C23" s="167">
        <v>16</v>
      </c>
      <c r="D23" s="170"/>
    </row>
    <row r="24" spans="2:8" ht="13.8" thickBot="1">
      <c r="B24" s="169" t="s">
        <v>54</v>
      </c>
      <c r="C24" s="167">
        <v>6</v>
      </c>
      <c r="D24" s="170"/>
    </row>
    <row r="25" spans="2:8" ht="13.8" thickBot="1">
      <c r="C25" s="43"/>
      <c r="D25" s="171">
        <f>SUM(D3:D24)</f>
        <v>0</v>
      </c>
    </row>
    <row r="26" spans="2:8">
      <c r="C26" s="43"/>
    </row>
    <row r="27" spans="2:8" ht="13.5" customHeight="1">
      <c r="B27" s="38" t="s">
        <v>55</v>
      </c>
      <c r="C27" s="42" t="s">
        <v>43</v>
      </c>
      <c r="D27" s="36" t="s">
        <v>1</v>
      </c>
      <c r="H27" s="73"/>
    </row>
    <row r="28" spans="2:8">
      <c r="B28" s="166" t="s">
        <v>122</v>
      </c>
      <c r="C28" s="167" t="s">
        <v>117</v>
      </c>
      <c r="D28" s="164"/>
      <c r="H28" s="73"/>
    </row>
    <row r="29" spans="2:8">
      <c r="B29" s="166" t="s">
        <v>64</v>
      </c>
      <c r="C29" s="167">
        <v>2</v>
      </c>
      <c r="D29" s="164"/>
      <c r="H29" s="73"/>
    </row>
    <row r="30" spans="2:8">
      <c r="B30" s="166" t="s">
        <v>178</v>
      </c>
      <c r="C30" s="167" t="s">
        <v>183</v>
      </c>
      <c r="D30" s="164"/>
      <c r="F30" s="172" t="s">
        <v>66</v>
      </c>
      <c r="G30" s="170">
        <f>[3]VIK!H72</f>
        <v>0</v>
      </c>
      <c r="H30" s="73"/>
    </row>
    <row r="31" spans="2:8">
      <c r="B31" s="166" t="s">
        <v>164</v>
      </c>
      <c r="C31" s="167" t="s">
        <v>240</v>
      </c>
      <c r="D31" s="164"/>
      <c r="F31" s="172" t="s">
        <v>57</v>
      </c>
      <c r="G31" s="170">
        <f>[3]VIK!AB53+[3]VIK!AC53</f>
        <v>0</v>
      </c>
    </row>
    <row r="32" spans="2:8">
      <c r="B32" s="166" t="s">
        <v>128</v>
      </c>
      <c r="C32" s="167">
        <v>5</v>
      </c>
      <c r="D32" s="164"/>
      <c r="F32" s="172" t="s">
        <v>58</v>
      </c>
      <c r="G32" s="170">
        <f>SUM([3]VIK!R60:R64)*40</f>
        <v>0</v>
      </c>
    </row>
    <row r="33" spans="2:9">
      <c r="B33" s="166" t="s">
        <v>129</v>
      </c>
      <c r="C33" s="167">
        <v>4</v>
      </c>
      <c r="D33" s="164"/>
      <c r="F33" s="172" t="s">
        <v>130</v>
      </c>
      <c r="G33" s="170">
        <f>SUM([3]VIK!AA61:AA63)*30+SUM([3]VIK!AB61:AB63)*40</f>
        <v>0</v>
      </c>
      <c r="H33" s="40"/>
      <c r="I33" s="40"/>
    </row>
    <row r="34" spans="2:9" ht="13.8" thickBot="1">
      <c r="B34" s="52"/>
      <c r="C34" s="42" t="s">
        <v>46</v>
      </c>
      <c r="F34" s="172" t="s">
        <v>59</v>
      </c>
      <c r="G34" s="170">
        <f>G59</f>
        <v>0</v>
      </c>
      <c r="H34" s="40"/>
      <c r="I34" s="40"/>
    </row>
    <row r="35" spans="2:9" ht="18" thickBot="1">
      <c r="B35" s="166" t="s">
        <v>61</v>
      </c>
      <c r="C35" s="167">
        <v>7</v>
      </c>
      <c r="D35" s="164"/>
      <c r="F35" s="48" t="s">
        <v>60</v>
      </c>
      <c r="G35" s="49">
        <f>SUM(G28:G34)</f>
        <v>0</v>
      </c>
      <c r="H35" s="40"/>
      <c r="I35" s="40"/>
    </row>
    <row r="36" spans="2:9">
      <c r="B36" s="166" t="s">
        <v>62</v>
      </c>
      <c r="C36" s="167" t="s">
        <v>18</v>
      </c>
      <c r="D36" s="164"/>
      <c r="H36" s="40"/>
      <c r="I36" s="40"/>
    </row>
    <row r="37" spans="2:9">
      <c r="B37" s="166" t="s">
        <v>209</v>
      </c>
      <c r="C37" s="167" t="s">
        <v>184</v>
      </c>
      <c r="D37" s="164"/>
      <c r="H37" s="40"/>
      <c r="I37" s="40"/>
    </row>
    <row r="38" spans="2:9">
      <c r="B38" s="166" t="s">
        <v>208</v>
      </c>
      <c r="C38" s="167" t="s">
        <v>226</v>
      </c>
      <c r="D38" s="164"/>
      <c r="H38" s="40"/>
      <c r="I38" s="40"/>
    </row>
    <row r="39" spans="2:9">
      <c r="B39" s="166" t="s">
        <v>63</v>
      </c>
      <c r="C39" s="167" t="s">
        <v>227</v>
      </c>
      <c r="D39" s="164"/>
      <c r="H39" s="40"/>
      <c r="I39" s="40"/>
    </row>
    <row r="40" spans="2:9">
      <c r="B40" s="166" t="s">
        <v>163</v>
      </c>
      <c r="C40" s="167" t="s">
        <v>18</v>
      </c>
      <c r="D40" s="164"/>
      <c r="H40" s="40"/>
      <c r="I40" s="40"/>
    </row>
    <row r="41" spans="2:9">
      <c r="B41" s="166" t="s">
        <v>162</v>
      </c>
      <c r="C41" s="167" t="s">
        <v>171</v>
      </c>
      <c r="D41" s="164"/>
      <c r="H41" s="40"/>
      <c r="I41" s="40"/>
    </row>
    <row r="42" spans="2:9">
      <c r="B42" s="166" t="s">
        <v>56</v>
      </c>
      <c r="C42" s="167" t="s">
        <v>116</v>
      </c>
      <c r="D42" s="164"/>
      <c r="H42" s="40"/>
      <c r="I42" s="40"/>
    </row>
    <row r="43" spans="2:9">
      <c r="B43" s="166" t="s">
        <v>278</v>
      </c>
      <c r="C43" s="167" t="s">
        <v>276</v>
      </c>
      <c r="D43" s="164"/>
      <c r="H43" s="40"/>
      <c r="I43" s="40"/>
    </row>
    <row r="44" spans="2:9">
      <c r="B44" s="166" t="s">
        <v>280</v>
      </c>
      <c r="C44" s="167" t="s">
        <v>240</v>
      </c>
      <c r="D44" s="164"/>
      <c r="H44" s="40"/>
      <c r="I44" s="40"/>
    </row>
    <row r="45" spans="2:9">
      <c r="B45" s="166" t="s">
        <v>279</v>
      </c>
      <c r="C45" s="167" t="s">
        <v>14</v>
      </c>
      <c r="D45" s="164"/>
      <c r="H45" s="40"/>
      <c r="I45" s="40"/>
    </row>
    <row r="46" spans="2:9">
      <c r="B46" s="166" t="s">
        <v>281</v>
      </c>
      <c r="C46" s="167" t="s">
        <v>18</v>
      </c>
      <c r="D46" s="164"/>
      <c r="H46" s="40"/>
      <c r="I46" s="40"/>
    </row>
    <row r="47" spans="2:9">
      <c r="B47" s="166" t="s">
        <v>282</v>
      </c>
      <c r="C47" s="167" t="s">
        <v>17</v>
      </c>
      <c r="D47" s="164"/>
      <c r="H47" s="40"/>
      <c r="I47" s="40"/>
    </row>
    <row r="48" spans="2:9">
      <c r="B48" s="166" t="s">
        <v>247</v>
      </c>
      <c r="C48" s="167" t="s">
        <v>210</v>
      </c>
      <c r="D48" s="164"/>
    </row>
    <row r="49" spans="2:7">
      <c r="B49" s="166" t="s">
        <v>248</v>
      </c>
      <c r="C49" s="167" t="s">
        <v>207</v>
      </c>
      <c r="D49" s="164"/>
      <c r="F49" s="40"/>
    </row>
    <row r="50" spans="2:7">
      <c r="B50" s="166" t="s">
        <v>249</v>
      </c>
      <c r="C50" s="167" t="s">
        <v>191</v>
      </c>
      <c r="D50" s="164"/>
      <c r="F50" s="40"/>
    </row>
    <row r="51" spans="2:7">
      <c r="B51" s="166" t="s">
        <v>251</v>
      </c>
      <c r="C51" s="167" t="s">
        <v>165</v>
      </c>
      <c r="D51" s="164"/>
    </row>
    <row r="52" spans="2:7">
      <c r="B52" s="166" t="s">
        <v>250</v>
      </c>
      <c r="C52" s="167" t="s">
        <v>259</v>
      </c>
      <c r="D52" s="164"/>
    </row>
    <row r="53" spans="2:7">
      <c r="B53" s="166" t="s">
        <v>283</v>
      </c>
      <c r="C53" s="167" t="s">
        <v>233</v>
      </c>
      <c r="D53" s="164"/>
    </row>
    <row r="54" spans="2:7" ht="14.25" customHeight="1">
      <c r="B54" s="52"/>
      <c r="C54" s="42" t="s">
        <v>52</v>
      </c>
    </row>
    <row r="55" spans="2:7">
      <c r="B55" s="169" t="s">
        <v>123</v>
      </c>
      <c r="C55" s="173" t="s">
        <v>165</v>
      </c>
      <c r="D55" s="164"/>
    </row>
    <row r="56" spans="2:7" ht="13.8" thickBot="1">
      <c r="B56" s="55" t="s">
        <v>124</v>
      </c>
      <c r="C56" s="173" t="s">
        <v>257</v>
      </c>
      <c r="D56" s="164"/>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166" t="s">
        <v>205</v>
      </c>
      <c r="C60" s="167" t="s">
        <v>14</v>
      </c>
      <c r="D60" s="164"/>
    </row>
    <row r="61" spans="2:7">
      <c r="B61" s="166" t="s">
        <v>204</v>
      </c>
      <c r="C61" s="173" t="s">
        <v>168</v>
      </c>
      <c r="D61" s="164"/>
    </row>
    <row r="62" spans="2:7">
      <c r="B62" s="166" t="s">
        <v>125</v>
      </c>
      <c r="C62" s="167" t="s">
        <v>77</v>
      </c>
      <c r="D62" s="164"/>
    </row>
    <row r="63" spans="2:7">
      <c r="B63" s="166" t="s">
        <v>118</v>
      </c>
      <c r="C63" s="167" t="s">
        <v>392</v>
      </c>
      <c r="D63" s="164"/>
    </row>
    <row r="64" spans="2:7" ht="13.8" hidden="1" thickBot="1">
      <c r="D64" s="171">
        <f>SUM(D60:D63)</f>
        <v>0</v>
      </c>
    </row>
    <row r="65" spans="2:18" hidden="1">
      <c r="B65" s="40"/>
      <c r="J65" s="32" t="s">
        <v>40</v>
      </c>
      <c r="K65" s="36" t="s">
        <v>119</v>
      </c>
      <c r="L65" s="36" t="s">
        <v>255</v>
      </c>
      <c r="M65" s="36" t="s">
        <v>193</v>
      </c>
      <c r="N65" s="36" t="s">
        <v>130</v>
      </c>
      <c r="O65" s="36" t="str">
        <f>[3]VIK!AH30</f>
        <v>España</v>
      </c>
      <c r="P65" s="36" t="s">
        <v>127</v>
      </c>
      <c r="Q65" s="36" t="s">
        <v>272</v>
      </c>
      <c r="R65" s="36" t="s">
        <v>168</v>
      </c>
    </row>
    <row r="66" spans="2:18" hidden="1">
      <c r="B66" s="40"/>
      <c r="J66" s="32" t="s">
        <v>80</v>
      </c>
      <c r="K66" s="36" t="s">
        <v>120</v>
      </c>
      <c r="L66" s="36" t="s">
        <v>207</v>
      </c>
      <c r="M66" s="36" t="s">
        <v>191</v>
      </c>
      <c r="N66" s="36" t="s">
        <v>166</v>
      </c>
      <c r="O66" s="36" t="str">
        <f>[3]VIK!AH31</f>
        <v>Suiza</v>
      </c>
      <c r="P66" s="36" t="s">
        <v>165</v>
      </c>
      <c r="Q66" s="36" t="s">
        <v>271</v>
      </c>
      <c r="R66" s="36" t="s">
        <v>259</v>
      </c>
    </row>
    <row r="67" spans="2:18" hidden="1">
      <c r="C67" s="36"/>
      <c r="J67" s="32" t="s">
        <v>74</v>
      </c>
      <c r="K67" s="36" t="s">
        <v>121</v>
      </c>
      <c r="L67" s="36" t="s">
        <v>126</v>
      </c>
      <c r="M67" s="36" t="s">
        <v>192</v>
      </c>
      <c r="N67" s="36" t="s">
        <v>195</v>
      </c>
      <c r="O67" s="36" t="str">
        <f>[3]VIK!AH32</f>
        <v>Argentina</v>
      </c>
      <c r="P67" s="36" t="s">
        <v>257</v>
      </c>
      <c r="Q67" s="36" t="s">
        <v>202</v>
      </c>
      <c r="R67" s="36" t="s">
        <v>266</v>
      </c>
    </row>
    <row r="68" spans="2:18" hidden="1">
      <c r="F68" s="32" t="s">
        <v>92</v>
      </c>
      <c r="G68" s="32"/>
      <c r="I68" s="153" t="s">
        <v>237</v>
      </c>
      <c r="J68" s="59" t="s">
        <v>72</v>
      </c>
      <c r="N68" s="36" t="s">
        <v>260</v>
      </c>
      <c r="O68" s="36" t="str">
        <f>[3]VIK!AH33</f>
        <v>Portugal</v>
      </c>
    </row>
    <row r="69" spans="2:18" hidden="1">
      <c r="F69" s="153" t="s">
        <v>183</v>
      </c>
      <c r="G69" s="947" t="s">
        <v>110</v>
      </c>
      <c r="I69" s="153" t="s">
        <v>230</v>
      </c>
      <c r="J69" s="32" t="s">
        <v>70</v>
      </c>
      <c r="L69" s="36" t="s">
        <v>210</v>
      </c>
      <c r="M69" s="36" t="s">
        <v>258</v>
      </c>
      <c r="O69" s="36" t="str">
        <f>[3]VIK!AI30</f>
        <v>Austria</v>
      </c>
      <c r="P69" s="36" t="s">
        <v>127</v>
      </c>
      <c r="R69" s="36" t="s">
        <v>270</v>
      </c>
    </row>
    <row r="70" spans="2:18" hidden="1">
      <c r="F70" s="153" t="s">
        <v>240</v>
      </c>
      <c r="G70" s="894"/>
      <c r="I70" s="154" t="s">
        <v>234</v>
      </c>
      <c r="J70" s="32" t="s">
        <v>71</v>
      </c>
      <c r="L70" s="36" t="s">
        <v>256</v>
      </c>
      <c r="M70" s="36" t="s">
        <v>259</v>
      </c>
      <c r="N70" s="36" t="s">
        <v>131</v>
      </c>
      <c r="O70" s="36" t="str">
        <f>[3]VIK!AI31</f>
        <v>Iran</v>
      </c>
      <c r="P70" s="36" t="s">
        <v>165</v>
      </c>
      <c r="R70" s="36" t="s">
        <v>200</v>
      </c>
    </row>
    <row r="71" spans="2:18" hidden="1">
      <c r="F71" s="153" t="s">
        <v>186</v>
      </c>
      <c r="G71" s="894"/>
      <c r="I71" s="154" t="s">
        <v>142</v>
      </c>
      <c r="J71" s="32" t="s">
        <v>76</v>
      </c>
      <c r="L71" s="36" t="s">
        <v>211</v>
      </c>
      <c r="M71" s="36" t="s">
        <v>194</v>
      </c>
      <c r="N71" s="36" t="s">
        <v>261</v>
      </c>
      <c r="O71" s="36" t="str">
        <f>[3]VIK!AI32</f>
        <v>Uruguay</v>
      </c>
      <c r="P71" s="36" t="s">
        <v>257</v>
      </c>
      <c r="R71" s="36" t="s">
        <v>259</v>
      </c>
    </row>
    <row r="72" spans="2:18" hidden="1">
      <c r="C72" s="37" t="s">
        <v>116</v>
      </c>
      <c r="D72" s="36">
        <v>0</v>
      </c>
      <c r="F72" s="153" t="s">
        <v>214</v>
      </c>
      <c r="G72" s="895"/>
      <c r="I72" s="156" t="s">
        <v>224</v>
      </c>
      <c r="J72" s="59" t="s">
        <v>69</v>
      </c>
      <c r="N72" s="36" t="s">
        <v>198</v>
      </c>
      <c r="O72" s="36" t="str">
        <f>[3]VIK!AI33</f>
        <v>Ghana</v>
      </c>
    </row>
    <row r="73" spans="2:18" hidden="1">
      <c r="C73" s="37" t="s">
        <v>117</v>
      </c>
      <c r="D73" s="36">
        <v>1</v>
      </c>
      <c r="F73" s="154" t="s">
        <v>179</v>
      </c>
      <c r="G73" s="948" t="s">
        <v>111</v>
      </c>
      <c r="I73" s="156" t="s">
        <v>175</v>
      </c>
      <c r="J73" s="59" t="s">
        <v>77</v>
      </c>
      <c r="N73" s="36" t="s">
        <v>197</v>
      </c>
      <c r="R73" s="36" t="s">
        <v>264</v>
      </c>
    </row>
    <row r="74" spans="2:18" hidden="1">
      <c r="D74" s="36">
        <v>2</v>
      </c>
      <c r="F74" s="154" t="s">
        <v>223</v>
      </c>
      <c r="G74" s="897"/>
      <c r="I74" s="155" t="s">
        <v>228</v>
      </c>
      <c r="J74" s="59" t="s">
        <v>79</v>
      </c>
      <c r="N74" s="36" t="s">
        <v>262</v>
      </c>
      <c r="R74" s="36" t="s">
        <v>261</v>
      </c>
    </row>
    <row r="75" spans="2:18" hidden="1">
      <c r="D75" s="36">
        <v>3</v>
      </c>
      <c r="F75" s="154" t="s">
        <v>225</v>
      </c>
      <c r="G75" s="897"/>
      <c r="I75" s="155" t="s">
        <v>238</v>
      </c>
      <c r="J75" s="59" t="s">
        <v>68</v>
      </c>
      <c r="N75" s="36" t="s">
        <v>263</v>
      </c>
      <c r="R75" s="36" t="s">
        <v>274</v>
      </c>
    </row>
    <row r="76" spans="2:18" hidden="1">
      <c r="D76" s="36">
        <v>4</v>
      </c>
      <c r="F76" s="154" t="s">
        <v>19</v>
      </c>
      <c r="G76" s="898"/>
      <c r="I76" s="157" t="s">
        <v>225</v>
      </c>
      <c r="J76" s="59" t="s">
        <v>82</v>
      </c>
      <c r="N76" s="36" t="s">
        <v>167</v>
      </c>
    </row>
    <row r="77" spans="2:18" hidden="1">
      <c r="D77" s="36">
        <v>5</v>
      </c>
      <c r="F77" s="156" t="s">
        <v>184</v>
      </c>
      <c r="G77" s="949" t="s">
        <v>112</v>
      </c>
      <c r="I77" s="157" t="s">
        <v>174</v>
      </c>
      <c r="J77" s="59" t="s">
        <v>75</v>
      </c>
      <c r="N77" s="36" t="s">
        <v>264</v>
      </c>
      <c r="Q77" s="36" t="s">
        <v>232</v>
      </c>
      <c r="R77" s="36" t="s">
        <v>17</v>
      </c>
    </row>
    <row r="78" spans="2:18" hidden="1">
      <c r="D78" s="36">
        <v>6</v>
      </c>
      <c r="F78" s="156" t="s">
        <v>177</v>
      </c>
      <c r="G78" s="900"/>
      <c r="I78" s="158" t="s">
        <v>240</v>
      </c>
      <c r="J78" s="59" t="s">
        <v>84</v>
      </c>
      <c r="N78" s="36" t="s">
        <v>265</v>
      </c>
      <c r="Q78" s="36" t="s">
        <v>227</v>
      </c>
      <c r="R78" s="36" t="s">
        <v>16</v>
      </c>
    </row>
    <row r="79" spans="2:18" hidden="1">
      <c r="D79" s="36">
        <v>7</v>
      </c>
      <c r="F79" s="156" t="s">
        <v>276</v>
      </c>
      <c r="G79" s="900"/>
      <c r="I79" s="158" t="s">
        <v>235</v>
      </c>
      <c r="J79" s="59" t="s">
        <v>78</v>
      </c>
      <c r="Q79" s="36" t="s">
        <v>276</v>
      </c>
      <c r="R79" s="36" t="s">
        <v>190</v>
      </c>
    </row>
    <row r="80" spans="2:18" hidden="1">
      <c r="D80" s="36">
        <v>8</v>
      </c>
      <c r="F80" s="156" t="s">
        <v>142</v>
      </c>
      <c r="G80" s="901"/>
      <c r="I80" s="175" t="s">
        <v>229</v>
      </c>
      <c r="J80" s="59" t="s">
        <v>83</v>
      </c>
      <c r="N80" s="36" t="s">
        <v>132</v>
      </c>
    </row>
    <row r="81" spans="3:18" hidden="1">
      <c r="D81" s="36">
        <v>9</v>
      </c>
      <c r="F81" s="155" t="s">
        <v>172</v>
      </c>
      <c r="G81" s="950" t="s">
        <v>113</v>
      </c>
      <c r="I81" s="175" t="s">
        <v>187</v>
      </c>
      <c r="J81" s="59" t="s">
        <v>85</v>
      </c>
      <c r="N81" s="36" t="s">
        <v>256</v>
      </c>
      <c r="Q81" s="36" t="s">
        <v>235</v>
      </c>
      <c r="R81" s="36" t="s">
        <v>18</v>
      </c>
    </row>
    <row r="82" spans="3:18" hidden="1">
      <c r="D82" s="36">
        <v>10</v>
      </c>
      <c r="F82" s="155" t="s">
        <v>224</v>
      </c>
      <c r="G82" s="903"/>
      <c r="I82" s="176" t="s">
        <v>227</v>
      </c>
      <c r="J82" s="59" t="s">
        <v>81</v>
      </c>
      <c r="N82" s="36" t="s">
        <v>266</v>
      </c>
      <c r="Q82" s="36" t="s">
        <v>238</v>
      </c>
      <c r="R82" s="36" t="s">
        <v>173</v>
      </c>
    </row>
    <row r="83" spans="3:18" hidden="1">
      <c r="D83" s="36">
        <v>11</v>
      </c>
      <c r="F83" s="155" t="s">
        <v>176</v>
      </c>
      <c r="G83" s="903"/>
      <c r="I83" s="36" t="s">
        <v>276</v>
      </c>
      <c r="J83" s="59" t="s">
        <v>86</v>
      </c>
      <c r="N83" s="36" t="s">
        <v>168</v>
      </c>
      <c r="Q83" s="36" t="s">
        <v>240</v>
      </c>
      <c r="R83" s="36" t="s">
        <v>15</v>
      </c>
    </row>
    <row r="84" spans="3:18" hidden="1">
      <c r="D84" s="36">
        <v>12</v>
      </c>
      <c r="F84" s="155" t="s">
        <v>134</v>
      </c>
      <c r="G84" s="904"/>
      <c r="I84" s="36" t="s">
        <v>231</v>
      </c>
      <c r="J84" s="59" t="s">
        <v>96</v>
      </c>
      <c r="N84" s="36" t="s">
        <v>267</v>
      </c>
    </row>
    <row r="85" spans="3:18" hidden="1">
      <c r="D85" s="36">
        <v>13</v>
      </c>
      <c r="F85" s="157" t="s">
        <v>16</v>
      </c>
      <c r="G85" s="951" t="s">
        <v>114</v>
      </c>
      <c r="I85" s="36" t="s">
        <v>223</v>
      </c>
      <c r="J85" s="59" t="s">
        <v>97</v>
      </c>
      <c r="N85" s="36" t="s">
        <v>268</v>
      </c>
      <c r="R85" s="36" t="s">
        <v>14</v>
      </c>
    </row>
    <row r="86" spans="3:18" hidden="1">
      <c r="D86" s="36">
        <v>14</v>
      </c>
      <c r="F86" s="157" t="s">
        <v>227</v>
      </c>
      <c r="G86" s="906"/>
      <c r="I86" s="36" t="s">
        <v>236</v>
      </c>
      <c r="J86" s="59" t="s">
        <v>88</v>
      </c>
      <c r="N86" s="36" t="s">
        <v>196</v>
      </c>
      <c r="R86" s="36" t="s">
        <v>184</v>
      </c>
    </row>
    <row r="87" spans="3:18" hidden="1">
      <c r="D87" s="36">
        <v>15</v>
      </c>
      <c r="F87" s="157" t="s">
        <v>228</v>
      </c>
      <c r="G87" s="906"/>
      <c r="H87" s="51"/>
      <c r="I87" s="36" t="s">
        <v>232</v>
      </c>
      <c r="J87" s="59" t="s">
        <v>98</v>
      </c>
      <c r="N87" s="36" t="s">
        <v>269</v>
      </c>
      <c r="R87" s="36" t="s">
        <v>15</v>
      </c>
    </row>
    <row r="88" spans="3:18" hidden="1">
      <c r="D88" s="36">
        <v>16</v>
      </c>
      <c r="F88" s="157" t="s">
        <v>169</v>
      </c>
      <c r="G88" s="907"/>
      <c r="J88" s="59" t="s">
        <v>99</v>
      </c>
    </row>
    <row r="89" spans="3:18" hidden="1">
      <c r="D89" s="36">
        <v>17</v>
      </c>
      <c r="F89" s="158" t="s">
        <v>190</v>
      </c>
      <c r="G89" s="952" t="s">
        <v>115</v>
      </c>
      <c r="J89" s="59" t="s">
        <v>100</v>
      </c>
      <c r="N89" s="36" t="s">
        <v>133</v>
      </c>
    </row>
    <row r="90" spans="3:18" hidden="1">
      <c r="D90" s="36">
        <v>18</v>
      </c>
      <c r="F90" s="158" t="s">
        <v>180</v>
      </c>
      <c r="G90" s="891"/>
      <c r="J90" s="59" t="s">
        <v>89</v>
      </c>
      <c r="N90" s="36" t="s">
        <v>270</v>
      </c>
    </row>
    <row r="91" spans="3:18" hidden="1">
      <c r="D91" s="36">
        <v>19</v>
      </c>
      <c r="F91" s="158" t="s">
        <v>38</v>
      </c>
      <c r="G91" s="891"/>
      <c r="J91" s="59" t="s">
        <v>93</v>
      </c>
      <c r="N91" s="36" t="s">
        <v>259</v>
      </c>
    </row>
    <row r="92" spans="3:18" hidden="1">
      <c r="C92" s="36"/>
      <c r="D92" s="36">
        <v>20</v>
      </c>
      <c r="F92" s="158" t="s">
        <v>175</v>
      </c>
      <c r="G92" s="892"/>
      <c r="J92" s="59" t="s">
        <v>101</v>
      </c>
      <c r="N92" s="36" t="s">
        <v>199</v>
      </c>
    </row>
    <row r="93" spans="3:18" hidden="1">
      <c r="F93" s="175" t="s">
        <v>39</v>
      </c>
      <c r="G93" s="953" t="s">
        <v>188</v>
      </c>
      <c r="J93" s="59" t="s">
        <v>102</v>
      </c>
      <c r="N93" s="36" t="s">
        <v>271</v>
      </c>
    </row>
    <row r="94" spans="3:18" hidden="1">
      <c r="F94" s="175" t="s">
        <v>230</v>
      </c>
      <c r="G94" s="953"/>
      <c r="J94" s="59" t="s">
        <v>103</v>
      </c>
      <c r="N94" s="36" t="s">
        <v>200</v>
      </c>
    </row>
    <row r="95" spans="3:18" hidden="1">
      <c r="F95" s="175" t="s">
        <v>171</v>
      </c>
      <c r="G95" s="953"/>
      <c r="J95" s="59" t="s">
        <v>104</v>
      </c>
      <c r="N95" s="36" t="s">
        <v>272</v>
      </c>
    </row>
    <row r="96" spans="3:18" hidden="1">
      <c r="F96" s="175" t="s">
        <v>231</v>
      </c>
      <c r="G96" s="953"/>
      <c r="J96" s="59" t="s">
        <v>105</v>
      </c>
      <c r="N96" s="36" t="s">
        <v>201</v>
      </c>
    </row>
    <row r="97" spans="6:14" hidden="1">
      <c r="F97" s="176" t="s">
        <v>18</v>
      </c>
      <c r="G97" s="946" t="s">
        <v>189</v>
      </c>
      <c r="J97" s="59" t="s">
        <v>106</v>
      </c>
      <c r="N97" s="36" t="s">
        <v>202</v>
      </c>
    </row>
    <row r="98" spans="6:14" hidden="1">
      <c r="F98" s="176" t="s">
        <v>229</v>
      </c>
      <c r="G98" s="946"/>
      <c r="J98" s="59" t="s">
        <v>107</v>
      </c>
    </row>
    <row r="99" spans="6:14" hidden="1">
      <c r="F99" s="176" t="s">
        <v>174</v>
      </c>
      <c r="G99" s="946"/>
      <c r="J99" s="59" t="s">
        <v>90</v>
      </c>
    </row>
    <row r="100" spans="6:14" hidden="1">
      <c r="F100" s="176" t="s">
        <v>185</v>
      </c>
      <c r="G100" s="946"/>
      <c r="J100" s="59" t="s">
        <v>108</v>
      </c>
    </row>
    <row r="101" spans="6:14" hidden="1">
      <c r="F101" s="36" t="s">
        <v>14</v>
      </c>
      <c r="G101" s="946" t="s">
        <v>252</v>
      </c>
      <c r="J101" s="59" t="s">
        <v>87</v>
      </c>
    </row>
    <row r="102" spans="6:14" hidden="1">
      <c r="F102" s="36" t="s">
        <v>170</v>
      </c>
      <c r="G102" s="946"/>
      <c r="J102" s="59" t="s">
        <v>109</v>
      </c>
    </row>
    <row r="103" spans="6:14" hidden="1">
      <c r="F103" s="36" t="s">
        <v>232</v>
      </c>
      <c r="G103" s="946"/>
      <c r="J103" s="59" t="s">
        <v>94</v>
      </c>
    </row>
    <row r="104" spans="6:14" hidden="1">
      <c r="F104" s="36" t="s">
        <v>233</v>
      </c>
      <c r="G104" s="946"/>
      <c r="J104" s="32" t="s">
        <v>95</v>
      </c>
    </row>
    <row r="105" spans="6:14" hidden="1">
      <c r="F105" s="36" t="s">
        <v>173</v>
      </c>
      <c r="G105" s="946" t="s">
        <v>254</v>
      </c>
    </row>
    <row r="106" spans="6:14" hidden="1">
      <c r="F106" s="36" t="s">
        <v>234</v>
      </c>
      <c r="G106" s="946"/>
    </row>
    <row r="107" spans="6:14" hidden="1">
      <c r="F107" s="36" t="s">
        <v>138</v>
      </c>
      <c r="G107" s="946"/>
    </row>
    <row r="108" spans="6:14" hidden="1">
      <c r="F108" s="36" t="s">
        <v>235</v>
      </c>
      <c r="G108" s="946"/>
    </row>
    <row r="109" spans="6:14" hidden="1">
      <c r="F109" s="36" t="s">
        <v>17</v>
      </c>
      <c r="G109" s="946" t="s">
        <v>253</v>
      </c>
    </row>
    <row r="110" spans="6:14" hidden="1">
      <c r="F110" s="36" t="s">
        <v>236</v>
      </c>
      <c r="G110" s="946"/>
    </row>
    <row r="111" spans="6:14" hidden="1">
      <c r="F111" s="36" t="s">
        <v>238</v>
      </c>
      <c r="G111" s="946"/>
    </row>
    <row r="112" spans="6:14" hidden="1">
      <c r="F112" s="36" t="s">
        <v>239</v>
      </c>
      <c r="G112" s="946"/>
    </row>
    <row r="113" spans="6:7" hidden="1">
      <c r="F113" s="36" t="s">
        <v>15</v>
      </c>
      <c r="G113" s="946" t="s">
        <v>253</v>
      </c>
    </row>
    <row r="114" spans="6:7" hidden="1">
      <c r="F114" s="36" t="s">
        <v>32</v>
      </c>
      <c r="G114" s="946"/>
    </row>
    <row r="115" spans="6:7" hidden="1">
      <c r="F115" s="36" t="s">
        <v>187</v>
      </c>
      <c r="G115" s="946"/>
    </row>
    <row r="116" spans="6:7" hidden="1">
      <c r="F116" s="36" t="s">
        <v>277</v>
      </c>
      <c r="G116" s="946"/>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AC469D52-D5DB-45AC-A738-7694A5098319}">
      <formula1>$R$77:$R$79</formula1>
    </dataValidation>
    <dataValidation type="list" allowBlank="1" showInputMessage="1" showErrorMessage="1" sqref="C46" xr:uid="{EB4B5AE3-98BC-4C9A-BD1D-763F7D9CDADC}">
      <formula1>$R$81:$R$83</formula1>
    </dataValidation>
    <dataValidation type="list" allowBlank="1" showInputMessage="1" showErrorMessage="1" sqref="C45" xr:uid="{725642A5-AF51-4E9C-995A-D42ABB8A17D7}">
      <formula1>$R$85:$R$87</formula1>
    </dataValidation>
    <dataValidation type="list" allowBlank="1" showInputMessage="1" showErrorMessage="1" sqref="C44" xr:uid="{B0115AD7-1A64-4FF4-A947-B18C17C76213}">
      <formula1>$Q$81:$Q$83</formula1>
    </dataValidation>
    <dataValidation type="list" allowBlank="1" showInputMessage="1" showErrorMessage="1" sqref="C43" xr:uid="{3BFD16CB-DF06-4653-BDD8-07E9D4EE151E}">
      <formula1>$Q$77:$Q$79</formula1>
    </dataValidation>
    <dataValidation type="list" allowBlank="1" showInputMessage="1" showErrorMessage="1" sqref="C30:C31 C36:C41" xr:uid="{1B002D98-FADF-4D53-98FA-EB22B61F4002}">
      <formula1>$F$69:$F$116</formula1>
    </dataValidation>
    <dataValidation type="list" allowBlank="1" showInputMessage="1" showErrorMessage="1" sqref="C16" xr:uid="{B13EA787-64EA-4E86-AE05-9DDEFF53AB2E}">
      <formula1>$R$73:$R$75</formula1>
    </dataValidation>
    <dataValidation type="list" allowBlank="1" showInputMessage="1" showErrorMessage="1" sqref="C14" xr:uid="{9AF80EDA-400E-4A90-BDF7-E896A95866C7}">
      <formula1>$R$69:$R$71</formula1>
    </dataValidation>
    <dataValidation type="list" allowBlank="1" showInputMessage="1" showErrorMessage="1" sqref="C48" xr:uid="{E7813A33-E63D-427D-80A2-19378657B0FE}">
      <formula1>$L$69:$L$71</formula1>
    </dataValidation>
    <dataValidation type="list" allowBlank="1" showInputMessage="1" showErrorMessage="1" sqref="C15" xr:uid="{9A10D919-569F-4A0B-B876-05E7E0942D63}">
      <formula1>$R$65:$R$67</formula1>
    </dataValidation>
    <dataValidation type="list" allowBlank="1" showInputMessage="1" showErrorMessage="1" sqref="C13" xr:uid="{C754C1BF-8AFF-4157-B1ED-9844ACDB3B11}">
      <formula1>$Q$65:$Q$67</formula1>
    </dataValidation>
    <dataValidation type="list" allowBlank="1" showInputMessage="1" showErrorMessage="1" sqref="C21:C22 C17:C18 C12" xr:uid="{F4DD95C7-B88C-42BE-B08F-FEB9AEBFA794}">
      <formula1>$N$65:$N$97</formula1>
    </dataValidation>
    <dataValidation type="list" allowBlank="1" showInputMessage="1" showErrorMessage="1" sqref="C60" xr:uid="{8C35A922-7CB8-4593-BA4B-575D3EFB1660}">
      <formula1>$F$69:$F$100</formula1>
    </dataValidation>
    <dataValidation type="list" allowBlank="1" showInputMessage="1" showErrorMessage="1" sqref="C51" xr:uid="{52CE929A-81FE-44C8-9FAA-4C12E6383237}">
      <formula1>$P$65:$P$67</formula1>
    </dataValidation>
    <dataValidation type="list" allowBlank="1" showInputMessage="1" showErrorMessage="1" sqref="C52" xr:uid="{146B395E-8593-4E8F-9262-5304C534F92C}">
      <formula1>$M$69:$M$71</formula1>
    </dataValidation>
    <dataValidation type="list" allowBlank="1" showInputMessage="1" showErrorMessage="1" sqref="C50" xr:uid="{58F3A050-6B9E-4366-800B-82D14438505E}">
      <formula1>$M$65:$M$67</formula1>
    </dataValidation>
    <dataValidation type="list" allowBlank="1" showInputMessage="1" showErrorMessage="1" sqref="C49" xr:uid="{EE7A476A-E1A7-49A8-A5C8-1E8144C0095F}">
      <formula1>$L$65:$L$67</formula1>
    </dataValidation>
    <dataValidation type="list" allowBlank="1" showInputMessage="1" showErrorMessage="1" sqref="C63" xr:uid="{E2F779C4-DE67-416D-88CD-EEF662C2C622}">
      <formula1>$K$65:$K$67</formula1>
    </dataValidation>
    <dataValidation type="list" allowBlank="1" showInputMessage="1" showErrorMessage="1" sqref="C62" xr:uid="{3EF67643-937B-445F-82CA-1B9A983C238E}">
      <formula1>$J$66:$J$104</formula1>
    </dataValidation>
    <dataValidation type="list" allowBlank="1" showInputMessage="1" showErrorMessage="1" sqref="C53" xr:uid="{DD0183FD-4E11-4A9A-B3C4-091D133D23BE}">
      <formula1>$I$68:$I$87</formula1>
    </dataValidation>
    <dataValidation type="list" allowBlank="1" showInputMessage="1" showErrorMessage="1" sqref="C32:C33 C35 C29 C23:C24" xr:uid="{9B60369C-2155-4EA8-9188-E59622457AD2}">
      <formula1>$D$72:$D$92</formula1>
    </dataValidation>
    <dataValidation type="list" allowBlank="1" showInputMessage="1" showErrorMessage="1" sqref="C19" xr:uid="{5B3EC4EF-198E-48FF-96D6-5DE01423A52E}">
      <formula1>$D$75:$D$80</formula1>
    </dataValidation>
    <dataValidation type="list" allowBlank="1" showInputMessage="1" showErrorMessage="1" sqref="C28 C3:C10 C42" xr:uid="{A07F90BD-C471-406B-A899-56A732F895CF}">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FDDB4066-A5C9-472E-B905-93ECFCB1CE2F}">
      <formula1>#REF!</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5DBF-9515-4884-A8EE-8BCA6B01C821}">
  <dimension ref="A2:BA184"/>
  <sheetViews>
    <sheetView topLeftCell="A28" zoomScale="90" zoomScaleNormal="90" zoomScaleSheetLayoutView="100" workbookViewId="0">
      <selection activeCell="P62" sqref="P62:Q62"/>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393</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132" t="s">
        <v>394</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99">
        <v>46184</v>
      </c>
      <c r="C19" s="200">
        <v>0.875</v>
      </c>
      <c r="D19" s="201" t="s">
        <v>183</v>
      </c>
      <c r="E19" s="202" t="s">
        <v>71</v>
      </c>
      <c r="F19" s="201" t="s">
        <v>240</v>
      </c>
      <c r="G19" s="203">
        <v>1</v>
      </c>
      <c r="H19" s="201"/>
      <c r="I19" s="201"/>
      <c r="J19" s="6"/>
      <c r="K19" s="6"/>
      <c r="L19" s="204">
        <v>46185</v>
      </c>
      <c r="M19" s="200">
        <v>0.875</v>
      </c>
      <c r="N19" s="201" t="s">
        <v>179</v>
      </c>
      <c r="O19" s="202" t="s">
        <v>72</v>
      </c>
      <c r="P19" s="201" t="s">
        <v>223</v>
      </c>
      <c r="Q19" s="203" t="s">
        <v>73</v>
      </c>
      <c r="R19" s="201"/>
      <c r="S19" s="201"/>
      <c r="T19" s="23"/>
      <c r="U19" s="79"/>
      <c r="V19" s="204">
        <v>46187</v>
      </c>
      <c r="W19" s="200">
        <v>0</v>
      </c>
      <c r="X19" s="201" t="s">
        <v>184</v>
      </c>
      <c r="Y19" s="202" t="s">
        <v>71</v>
      </c>
      <c r="Z19" s="201" t="s">
        <v>177</v>
      </c>
      <c r="AA19" s="203">
        <v>1</v>
      </c>
      <c r="AB19" s="201"/>
      <c r="AC19" s="201"/>
      <c r="AD19" s="19"/>
      <c r="AE19" s="105">
        <v>73</v>
      </c>
      <c r="AF19" s="205">
        <v>46201</v>
      </c>
      <c r="AG19" s="200">
        <v>0.875</v>
      </c>
      <c r="AH19" s="206" t="s">
        <v>214</v>
      </c>
      <c r="AI19" s="207" t="s">
        <v>179</v>
      </c>
      <c r="AJ19" s="208"/>
    </row>
    <row r="20" spans="2:36" ht="13.5" customHeight="1">
      <c r="B20" s="199">
        <v>46185</v>
      </c>
      <c r="C20" s="200">
        <v>0.16666666666666666</v>
      </c>
      <c r="D20" s="201" t="s">
        <v>186</v>
      </c>
      <c r="E20" s="202" t="s">
        <v>72</v>
      </c>
      <c r="F20" s="201" t="s">
        <v>214</v>
      </c>
      <c r="G20" s="203" t="s">
        <v>73</v>
      </c>
      <c r="H20" s="201"/>
      <c r="I20" s="201"/>
      <c r="J20" s="6"/>
      <c r="K20" s="6"/>
      <c r="L20" s="204">
        <v>46186</v>
      </c>
      <c r="M20" s="200">
        <v>0.875</v>
      </c>
      <c r="N20" s="201" t="s">
        <v>225</v>
      </c>
      <c r="O20" s="202" t="s">
        <v>82</v>
      </c>
      <c r="P20" s="201" t="s">
        <v>19</v>
      </c>
      <c r="Q20" s="203">
        <v>2</v>
      </c>
      <c r="R20" s="201"/>
      <c r="S20" s="201"/>
      <c r="T20" s="23"/>
      <c r="U20" s="79"/>
      <c r="V20" s="204">
        <v>46187</v>
      </c>
      <c r="W20" s="200">
        <v>0.125</v>
      </c>
      <c r="X20" s="201" t="s">
        <v>226</v>
      </c>
      <c r="Y20" s="202" t="s">
        <v>82</v>
      </c>
      <c r="Z20" s="201" t="s">
        <v>142</v>
      </c>
      <c r="AA20" s="203">
        <v>2</v>
      </c>
      <c r="AB20" s="201"/>
      <c r="AC20" s="201"/>
      <c r="AD20" s="19"/>
      <c r="AE20" s="105">
        <v>74</v>
      </c>
      <c r="AF20" s="205">
        <v>46202</v>
      </c>
      <c r="AG20" s="209">
        <v>0.9375</v>
      </c>
      <c r="AH20" s="206" t="s">
        <v>16</v>
      </c>
      <c r="AI20" s="207" t="s">
        <v>177</v>
      </c>
      <c r="AJ20" s="208"/>
    </row>
    <row r="21" spans="2:36" ht="13.5" customHeight="1">
      <c r="B21" s="199">
        <v>46191</v>
      </c>
      <c r="C21" s="200">
        <v>0.75</v>
      </c>
      <c r="D21" s="201" t="s">
        <v>214</v>
      </c>
      <c r="E21" s="202" t="s">
        <v>74</v>
      </c>
      <c r="F21" s="201" t="s">
        <v>240</v>
      </c>
      <c r="G21" s="202">
        <v>1</v>
      </c>
      <c r="H21" s="201"/>
      <c r="I21" s="201"/>
      <c r="J21" s="6"/>
      <c r="K21" s="6"/>
      <c r="L21" s="204">
        <v>46191</v>
      </c>
      <c r="M21" s="200">
        <v>0.875</v>
      </c>
      <c r="N21" s="201" t="s">
        <v>19</v>
      </c>
      <c r="O21" s="202" t="s">
        <v>74</v>
      </c>
      <c r="P21" s="201" t="s">
        <v>223</v>
      </c>
      <c r="Q21" s="203">
        <v>1</v>
      </c>
      <c r="R21" s="201"/>
      <c r="S21" s="201"/>
      <c r="T21" s="23"/>
      <c r="U21" s="79"/>
      <c r="V21" s="204">
        <v>46193</v>
      </c>
      <c r="W21" s="200">
        <v>0</v>
      </c>
      <c r="X21" s="201" t="s">
        <v>142</v>
      </c>
      <c r="Y21" s="202" t="s">
        <v>80</v>
      </c>
      <c r="Z21" s="201" t="s">
        <v>177</v>
      </c>
      <c r="AA21" s="203" t="s">
        <v>73</v>
      </c>
      <c r="AB21" s="201"/>
      <c r="AC21" s="201"/>
      <c r="AD21" s="19"/>
      <c r="AE21" s="105">
        <v>75</v>
      </c>
      <c r="AF21" s="205">
        <v>46203</v>
      </c>
      <c r="AG21" s="200">
        <v>0.125</v>
      </c>
      <c r="AH21" s="206" t="s">
        <v>190</v>
      </c>
      <c r="AI21" s="207" t="s">
        <v>142</v>
      </c>
      <c r="AJ21" s="208"/>
    </row>
    <row r="22" spans="2:36" ht="13.5" customHeight="1">
      <c r="B22" s="199">
        <v>46192</v>
      </c>
      <c r="C22" s="200">
        <v>0.125</v>
      </c>
      <c r="D22" s="201" t="s">
        <v>183</v>
      </c>
      <c r="E22" s="202" t="s">
        <v>77</v>
      </c>
      <c r="F22" s="201" t="s">
        <v>186</v>
      </c>
      <c r="G22" s="203">
        <v>1</v>
      </c>
      <c r="H22" s="201"/>
      <c r="I22" s="201"/>
      <c r="J22" s="6"/>
      <c r="K22" s="6"/>
      <c r="L22" s="204">
        <v>46192</v>
      </c>
      <c r="M22" s="200">
        <v>0</v>
      </c>
      <c r="N22" s="201" t="s">
        <v>179</v>
      </c>
      <c r="O22" s="202" t="s">
        <v>77</v>
      </c>
      <c r="P22" s="201" t="s">
        <v>225</v>
      </c>
      <c r="Q22" s="203">
        <v>1</v>
      </c>
      <c r="R22" s="201"/>
      <c r="S22" s="201"/>
      <c r="T22" s="23"/>
      <c r="U22" s="79"/>
      <c r="V22" s="204">
        <v>46193</v>
      </c>
      <c r="W22" s="200">
        <v>0.10416666666666667</v>
      </c>
      <c r="X22" s="201" t="s">
        <v>184</v>
      </c>
      <c r="Y22" s="202" t="s">
        <v>85</v>
      </c>
      <c r="Z22" s="201" t="s">
        <v>226</v>
      </c>
      <c r="AA22" s="203">
        <v>1</v>
      </c>
      <c r="AB22" s="201"/>
      <c r="AC22" s="201"/>
      <c r="AD22" s="19"/>
      <c r="AE22" s="105">
        <v>76</v>
      </c>
      <c r="AF22" s="205">
        <v>46202</v>
      </c>
      <c r="AG22" s="209">
        <v>0.79166666666666663</v>
      </c>
      <c r="AH22" s="206" t="s">
        <v>184</v>
      </c>
      <c r="AI22" s="207" t="s">
        <v>38</v>
      </c>
      <c r="AJ22" s="208"/>
    </row>
    <row r="23" spans="2:36" ht="13.5" customHeight="1">
      <c r="B23" s="199">
        <v>46198</v>
      </c>
      <c r="C23" s="200">
        <v>0.125</v>
      </c>
      <c r="D23" s="201" t="s">
        <v>214</v>
      </c>
      <c r="E23" s="202" t="s">
        <v>80</v>
      </c>
      <c r="F23" s="201" t="s">
        <v>183</v>
      </c>
      <c r="G23" s="203" t="s">
        <v>73</v>
      </c>
      <c r="H23" s="201"/>
      <c r="I23" s="201"/>
      <c r="J23" s="6"/>
      <c r="K23" s="6"/>
      <c r="L23" s="204">
        <v>46197</v>
      </c>
      <c r="M23" s="200">
        <v>0.875</v>
      </c>
      <c r="N23" s="201" t="s">
        <v>223</v>
      </c>
      <c r="O23" s="202" t="s">
        <v>72</v>
      </c>
      <c r="P23" s="201" t="s">
        <v>225</v>
      </c>
      <c r="Q23" s="203" t="s">
        <v>73</v>
      </c>
      <c r="R23" s="201"/>
      <c r="S23" s="201"/>
      <c r="T23" s="23"/>
      <c r="U23" s="79"/>
      <c r="V23" s="204">
        <v>46198</v>
      </c>
      <c r="W23" s="200">
        <v>0</v>
      </c>
      <c r="X23" s="201" t="s">
        <v>142</v>
      </c>
      <c r="Y23" s="202" t="s">
        <v>70</v>
      </c>
      <c r="Z23" s="201" t="s">
        <v>184</v>
      </c>
      <c r="AA23" s="203">
        <v>2</v>
      </c>
      <c r="AB23" s="201"/>
      <c r="AC23" s="201"/>
      <c r="AD23" s="19"/>
      <c r="AE23" s="105">
        <v>77</v>
      </c>
      <c r="AF23" s="205">
        <v>46203</v>
      </c>
      <c r="AG23" s="200">
        <v>0.95833333333333337</v>
      </c>
      <c r="AH23" s="206" t="s">
        <v>14</v>
      </c>
      <c r="AI23" s="207" t="s">
        <v>224</v>
      </c>
      <c r="AJ23" s="208"/>
    </row>
    <row r="24" spans="2:36" ht="13.5" customHeight="1">
      <c r="B24" s="199">
        <v>46198</v>
      </c>
      <c r="C24" s="200">
        <v>0.125</v>
      </c>
      <c r="D24" s="201" t="s">
        <v>240</v>
      </c>
      <c r="E24" s="202" t="s">
        <v>84</v>
      </c>
      <c r="F24" s="201" t="s">
        <v>186</v>
      </c>
      <c r="G24" s="202">
        <v>2</v>
      </c>
      <c r="H24" s="201"/>
      <c r="I24" s="201"/>
      <c r="J24" s="6"/>
      <c r="K24" s="6"/>
      <c r="L24" s="204">
        <v>46197</v>
      </c>
      <c r="M24" s="200">
        <v>0.875</v>
      </c>
      <c r="N24" s="201" t="s">
        <v>19</v>
      </c>
      <c r="O24" s="202" t="s">
        <v>77</v>
      </c>
      <c r="P24" s="201" t="s">
        <v>179</v>
      </c>
      <c r="Q24" s="203">
        <v>1</v>
      </c>
      <c r="R24" s="201"/>
      <c r="S24" s="201"/>
      <c r="T24" s="23"/>
      <c r="U24" s="79"/>
      <c r="V24" s="204">
        <v>46198</v>
      </c>
      <c r="W24" s="200">
        <v>0</v>
      </c>
      <c r="X24" s="201" t="s">
        <v>177</v>
      </c>
      <c r="Y24" s="202" t="s">
        <v>68</v>
      </c>
      <c r="Z24" s="201" t="s">
        <v>226</v>
      </c>
      <c r="AA24" s="203">
        <v>1</v>
      </c>
      <c r="AB24" s="201"/>
      <c r="AC24" s="201"/>
      <c r="AD24" s="19"/>
      <c r="AE24" s="105">
        <v>78</v>
      </c>
      <c r="AF24" s="205">
        <v>46203</v>
      </c>
      <c r="AG24" s="200">
        <v>0.79166666666666663</v>
      </c>
      <c r="AH24" s="206" t="s">
        <v>169</v>
      </c>
      <c r="AI24" s="207" t="s">
        <v>170</v>
      </c>
      <c r="AJ24" s="208"/>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205">
        <v>46204</v>
      </c>
      <c r="AG25" s="200">
        <v>4.1666666666666664E-2</v>
      </c>
      <c r="AH25" s="206" t="s">
        <v>183</v>
      </c>
      <c r="AI25" s="207" t="s">
        <v>174</v>
      </c>
      <c r="AJ25" s="208"/>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205">
        <v>46204</v>
      </c>
      <c r="AG26" s="209">
        <v>0.75</v>
      </c>
      <c r="AH26" s="206" t="s">
        <v>15</v>
      </c>
      <c r="AI26" s="207" t="s">
        <v>233</v>
      </c>
      <c r="AJ26" s="208"/>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205">
        <v>46205</v>
      </c>
      <c r="AG27" s="200">
        <v>8.3333333333333329E-2</v>
      </c>
      <c r="AH27" s="206" t="s">
        <v>134</v>
      </c>
      <c r="AI27" s="207" t="s">
        <v>180</v>
      </c>
      <c r="AJ27" s="208"/>
    </row>
    <row r="28" spans="2:36" ht="13.5" customHeight="1">
      <c r="B28" s="199">
        <v>46186</v>
      </c>
      <c r="C28" s="200">
        <v>0.125</v>
      </c>
      <c r="D28" s="201" t="s">
        <v>172</v>
      </c>
      <c r="E28" s="202" t="s">
        <v>77</v>
      </c>
      <c r="F28" s="201" t="s">
        <v>224</v>
      </c>
      <c r="G28" s="203">
        <v>1</v>
      </c>
      <c r="H28" s="201"/>
      <c r="I28" s="201"/>
      <c r="J28" s="6"/>
      <c r="K28" s="6"/>
      <c r="L28" s="204">
        <v>46187</v>
      </c>
      <c r="M28" s="200">
        <v>0.79166666666666663</v>
      </c>
      <c r="N28" s="201" t="s">
        <v>16</v>
      </c>
      <c r="O28" s="202" t="s">
        <v>109</v>
      </c>
      <c r="P28" s="201" t="s">
        <v>227</v>
      </c>
      <c r="Q28" s="203">
        <v>1</v>
      </c>
      <c r="R28" s="201"/>
      <c r="S28" s="201"/>
      <c r="T28" s="23"/>
      <c r="U28" s="23"/>
      <c r="V28" s="204">
        <v>46187</v>
      </c>
      <c r="W28" s="200">
        <v>0.91666666666666663</v>
      </c>
      <c r="X28" s="201" t="s">
        <v>190</v>
      </c>
      <c r="Y28" s="202" t="s">
        <v>71</v>
      </c>
      <c r="Z28" s="201" t="s">
        <v>180</v>
      </c>
      <c r="AA28" s="202">
        <v>1</v>
      </c>
      <c r="AB28" s="201"/>
      <c r="AC28" s="201"/>
      <c r="AD28" s="19"/>
      <c r="AE28" s="105">
        <v>82</v>
      </c>
      <c r="AF28" s="205">
        <v>46204</v>
      </c>
      <c r="AG28" s="209">
        <v>0.91666666666666663</v>
      </c>
      <c r="AH28" s="206" t="s">
        <v>39</v>
      </c>
      <c r="AI28" s="207" t="s">
        <v>186</v>
      </c>
      <c r="AJ28" s="208"/>
    </row>
    <row r="29" spans="2:36" ht="13.5" customHeight="1">
      <c r="B29" s="199">
        <v>46187</v>
      </c>
      <c r="C29" s="200">
        <v>0.25</v>
      </c>
      <c r="D29" s="201" t="s">
        <v>176</v>
      </c>
      <c r="E29" s="202" t="s">
        <v>76</v>
      </c>
      <c r="F29" s="201" t="s">
        <v>134</v>
      </c>
      <c r="G29" s="202">
        <v>2</v>
      </c>
      <c r="H29" s="201"/>
      <c r="I29" s="201"/>
      <c r="J29" s="6"/>
      <c r="K29" s="6"/>
      <c r="L29" s="204">
        <v>46188</v>
      </c>
      <c r="M29" s="200">
        <v>4.1666666666666664E-2</v>
      </c>
      <c r="N29" s="201" t="s">
        <v>228</v>
      </c>
      <c r="O29" s="202" t="s">
        <v>76</v>
      </c>
      <c r="P29" s="201" t="s">
        <v>169</v>
      </c>
      <c r="Q29" s="203">
        <v>2</v>
      </c>
      <c r="R29" s="201"/>
      <c r="S29" s="201"/>
      <c r="T29" s="23"/>
      <c r="U29" s="23"/>
      <c r="V29" s="204">
        <v>46188</v>
      </c>
      <c r="W29" s="200">
        <v>0.16666666666666666</v>
      </c>
      <c r="X29" s="201" t="s">
        <v>38</v>
      </c>
      <c r="Y29" s="202" t="s">
        <v>74</v>
      </c>
      <c r="Z29" s="201" t="s">
        <v>175</v>
      </c>
      <c r="AA29" s="203">
        <v>1</v>
      </c>
      <c r="AB29" s="201"/>
      <c r="AC29" s="201"/>
      <c r="AD29" s="19"/>
      <c r="AE29" s="105">
        <v>83</v>
      </c>
      <c r="AF29" s="205">
        <v>46206</v>
      </c>
      <c r="AG29" s="200">
        <v>4.1666666666666664E-2</v>
      </c>
      <c r="AH29" s="206" t="s">
        <v>239</v>
      </c>
      <c r="AI29" s="207" t="s">
        <v>32</v>
      </c>
      <c r="AJ29" s="208"/>
    </row>
    <row r="30" spans="2:36" ht="13.5" customHeight="1">
      <c r="B30" s="199">
        <v>46192</v>
      </c>
      <c r="C30" s="200">
        <v>0.875</v>
      </c>
      <c r="D30" s="201" t="s">
        <v>172</v>
      </c>
      <c r="E30" s="202" t="s">
        <v>78</v>
      </c>
      <c r="F30" s="201" t="s">
        <v>176</v>
      </c>
      <c r="G30" s="203">
        <v>1</v>
      </c>
      <c r="H30" s="201"/>
      <c r="I30" s="201"/>
      <c r="J30" s="6"/>
      <c r="K30" s="6"/>
      <c r="L30" s="204">
        <v>46193</v>
      </c>
      <c r="M30" s="200">
        <v>0.91666666666666663</v>
      </c>
      <c r="N30" s="201" t="s">
        <v>16</v>
      </c>
      <c r="O30" s="202" t="s">
        <v>68</v>
      </c>
      <c r="P30" s="201" t="s">
        <v>228</v>
      </c>
      <c r="Q30" s="203">
        <v>1</v>
      </c>
      <c r="R30" s="201"/>
      <c r="S30" s="201"/>
      <c r="T30" s="23"/>
      <c r="U30" s="79"/>
      <c r="V30" s="204">
        <v>46193</v>
      </c>
      <c r="W30" s="200">
        <v>0.79166666666666663</v>
      </c>
      <c r="X30" s="201" t="s">
        <v>190</v>
      </c>
      <c r="Y30" s="202" t="s">
        <v>77</v>
      </c>
      <c r="Z30" s="201" t="s">
        <v>38</v>
      </c>
      <c r="AA30" s="203">
        <v>1</v>
      </c>
      <c r="AB30" s="201"/>
      <c r="AC30" s="201"/>
      <c r="AD30" s="19"/>
      <c r="AE30" s="105">
        <v>84</v>
      </c>
      <c r="AF30" s="205">
        <v>46205</v>
      </c>
      <c r="AG30" s="209">
        <v>0.875</v>
      </c>
      <c r="AH30" s="206" t="s">
        <v>18</v>
      </c>
      <c r="AI30" s="207" t="s">
        <v>138</v>
      </c>
      <c r="AJ30" s="208"/>
    </row>
    <row r="31" spans="2:36" ht="13.5" customHeight="1">
      <c r="B31" s="199">
        <v>46193</v>
      </c>
      <c r="C31" s="200">
        <v>0.20833333333333334</v>
      </c>
      <c r="D31" s="201" t="s">
        <v>134</v>
      </c>
      <c r="E31" s="202" t="s">
        <v>79</v>
      </c>
      <c r="F31" s="201" t="s">
        <v>224</v>
      </c>
      <c r="G31" s="203" t="s">
        <v>73</v>
      </c>
      <c r="H31" s="201"/>
      <c r="I31" s="201"/>
      <c r="J31" s="6"/>
      <c r="K31" s="6"/>
      <c r="L31" s="204">
        <v>46194</v>
      </c>
      <c r="M31" s="200">
        <v>8.3333333333333329E-2</v>
      </c>
      <c r="N31" s="201" t="s">
        <v>169</v>
      </c>
      <c r="O31" s="202" t="s">
        <v>68</v>
      </c>
      <c r="P31" s="201" t="s">
        <v>227</v>
      </c>
      <c r="Q31" s="203">
        <v>1</v>
      </c>
      <c r="R31" s="201"/>
      <c r="S31" s="201"/>
      <c r="T31" s="23"/>
      <c r="U31" s="79"/>
      <c r="V31" s="204">
        <v>46194</v>
      </c>
      <c r="W31" s="200">
        <v>0.25</v>
      </c>
      <c r="X31" s="201" t="s">
        <v>175</v>
      </c>
      <c r="Y31" s="202" t="s">
        <v>69</v>
      </c>
      <c r="Z31" s="201" t="s">
        <v>180</v>
      </c>
      <c r="AA31" s="203">
        <v>2</v>
      </c>
      <c r="AB31" s="201"/>
      <c r="AC31" s="201"/>
      <c r="AD31" s="19"/>
      <c r="AE31" s="105">
        <v>85</v>
      </c>
      <c r="AF31" s="205">
        <v>46206</v>
      </c>
      <c r="AG31" s="200">
        <v>0.20833333333333334</v>
      </c>
      <c r="AH31" s="206" t="s">
        <v>19</v>
      </c>
      <c r="AI31" s="207" t="s">
        <v>230</v>
      </c>
      <c r="AJ31" s="208"/>
    </row>
    <row r="32" spans="2:36" ht="13.5" customHeight="1">
      <c r="B32" s="199">
        <v>46199</v>
      </c>
      <c r="C32" s="200">
        <v>0.16666666666666666</v>
      </c>
      <c r="D32" s="201" t="s">
        <v>134</v>
      </c>
      <c r="E32" s="202" t="s">
        <v>83</v>
      </c>
      <c r="F32" s="201" t="s">
        <v>172</v>
      </c>
      <c r="G32" s="203">
        <v>1</v>
      </c>
      <c r="H32" s="201"/>
      <c r="I32" s="201"/>
      <c r="J32" s="6"/>
      <c r="K32" s="6"/>
      <c r="L32" s="204">
        <v>46198</v>
      </c>
      <c r="M32" s="200">
        <v>0.91666666666666663</v>
      </c>
      <c r="N32" s="201" t="s">
        <v>227</v>
      </c>
      <c r="O32" s="202" t="s">
        <v>76</v>
      </c>
      <c r="P32" s="201" t="s">
        <v>228</v>
      </c>
      <c r="Q32" s="203">
        <v>2</v>
      </c>
      <c r="R32" s="201"/>
      <c r="S32" s="201"/>
      <c r="T32" s="23"/>
      <c r="U32" s="79"/>
      <c r="V32" s="204">
        <v>46199</v>
      </c>
      <c r="W32" s="200">
        <v>4.1666666666666664E-2</v>
      </c>
      <c r="X32" s="201" t="s">
        <v>180</v>
      </c>
      <c r="Y32" s="202" t="s">
        <v>79</v>
      </c>
      <c r="Z32" s="201" t="s">
        <v>38</v>
      </c>
      <c r="AA32" s="203" t="s">
        <v>73</v>
      </c>
      <c r="AB32" s="201"/>
      <c r="AC32" s="201"/>
      <c r="AD32" s="19"/>
      <c r="AE32" s="105">
        <v>86</v>
      </c>
      <c r="AF32" s="205">
        <v>46207</v>
      </c>
      <c r="AG32" s="209">
        <v>0</v>
      </c>
      <c r="AH32" s="206" t="s">
        <v>173</v>
      </c>
      <c r="AI32" s="207" t="s">
        <v>185</v>
      </c>
      <c r="AJ32" s="208"/>
    </row>
    <row r="33" spans="2:36" ht="13.5" customHeight="1">
      <c r="B33" s="199">
        <v>46199</v>
      </c>
      <c r="C33" s="200">
        <v>0.16666666666666666</v>
      </c>
      <c r="D33" s="201" t="s">
        <v>224</v>
      </c>
      <c r="E33" s="202" t="s">
        <v>71</v>
      </c>
      <c r="F33" s="201" t="s">
        <v>176</v>
      </c>
      <c r="G33" s="202">
        <v>1</v>
      </c>
      <c r="H33" s="201"/>
      <c r="I33" s="201"/>
      <c r="J33" s="6"/>
      <c r="K33" s="6"/>
      <c r="L33" s="204">
        <v>46198</v>
      </c>
      <c r="M33" s="200">
        <v>0.91666666666666663</v>
      </c>
      <c r="N33" s="201" t="s">
        <v>169</v>
      </c>
      <c r="O33" s="202" t="s">
        <v>69</v>
      </c>
      <c r="P33" s="201" t="s">
        <v>16</v>
      </c>
      <c r="Q33" s="203">
        <v>2</v>
      </c>
      <c r="R33" s="201"/>
      <c r="S33" s="201"/>
      <c r="T33" s="23"/>
      <c r="U33" s="79"/>
      <c r="V33" s="204">
        <v>46199</v>
      </c>
      <c r="W33" s="200">
        <v>4.1666666666666664E-2</v>
      </c>
      <c r="X33" s="201" t="s">
        <v>175</v>
      </c>
      <c r="Y33" s="202" t="s">
        <v>76</v>
      </c>
      <c r="Z33" s="201" t="s">
        <v>190</v>
      </c>
      <c r="AA33" s="203">
        <v>2</v>
      </c>
      <c r="AB33" s="201"/>
      <c r="AC33" s="201"/>
      <c r="AD33" s="19"/>
      <c r="AE33" s="105">
        <v>87</v>
      </c>
      <c r="AF33" s="205">
        <v>46207</v>
      </c>
      <c r="AG33" s="200">
        <v>0.14583333333333334</v>
      </c>
      <c r="AH33" s="206" t="s">
        <v>17</v>
      </c>
      <c r="AI33" s="207" t="s">
        <v>187</v>
      </c>
      <c r="AJ33" s="208"/>
    </row>
    <row r="34" spans="2:36" ht="13.5" customHeight="1">
      <c r="B34" s="5"/>
      <c r="T34" s="23"/>
      <c r="U34" s="79"/>
      <c r="AD34" s="19"/>
      <c r="AE34" s="105">
        <v>88</v>
      </c>
      <c r="AF34" s="205">
        <v>46206</v>
      </c>
      <c r="AG34" s="209">
        <v>0.83333333333333337</v>
      </c>
      <c r="AH34" s="206" t="s">
        <v>172</v>
      </c>
      <c r="AI34" s="207" t="s">
        <v>171</v>
      </c>
      <c r="AJ34" s="208"/>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99">
        <v>46188</v>
      </c>
      <c r="C37" s="200">
        <v>0.875</v>
      </c>
      <c r="D37" s="201" t="s">
        <v>39</v>
      </c>
      <c r="E37" s="202" t="s">
        <v>74</v>
      </c>
      <c r="F37" s="201" t="s">
        <v>230</v>
      </c>
      <c r="G37" s="203">
        <v>1</v>
      </c>
      <c r="H37" s="201"/>
      <c r="I37" s="201"/>
      <c r="J37" s="6"/>
      <c r="K37" s="6"/>
      <c r="L37" s="204">
        <v>46188</v>
      </c>
      <c r="M37" s="200">
        <v>0.75</v>
      </c>
      <c r="N37" s="201" t="s">
        <v>18</v>
      </c>
      <c r="O37" s="202" t="s">
        <v>85</v>
      </c>
      <c r="P37" s="201" t="s">
        <v>229</v>
      </c>
      <c r="Q37" s="203">
        <v>1</v>
      </c>
      <c r="R37" s="201"/>
      <c r="S37" s="201"/>
      <c r="T37" s="23"/>
      <c r="U37" s="79"/>
      <c r="V37" s="204">
        <v>46189</v>
      </c>
      <c r="W37" s="200">
        <v>0.875</v>
      </c>
      <c r="X37" s="201" t="s">
        <v>14</v>
      </c>
      <c r="Y37" s="202" t="s">
        <v>78</v>
      </c>
      <c r="Z37" s="201" t="s">
        <v>170</v>
      </c>
      <c r="AA37" s="203">
        <v>1</v>
      </c>
      <c r="AB37" s="201"/>
      <c r="AC37" s="201"/>
      <c r="AD37" s="19"/>
      <c r="AE37" s="106"/>
      <c r="AF37" s="22" t="s">
        <v>290</v>
      </c>
      <c r="AG37" s="19"/>
      <c r="AH37" s="19"/>
      <c r="AI37" s="19"/>
      <c r="AJ37" s="20" t="s">
        <v>1</v>
      </c>
    </row>
    <row r="38" spans="2:36" ht="13.5" customHeight="1">
      <c r="B38" s="199">
        <v>46189</v>
      </c>
      <c r="C38" s="200">
        <v>0.125</v>
      </c>
      <c r="D38" s="201" t="s">
        <v>171</v>
      </c>
      <c r="E38" s="202" t="s">
        <v>68</v>
      </c>
      <c r="F38" s="201" t="s">
        <v>231</v>
      </c>
      <c r="G38" s="203">
        <v>1</v>
      </c>
      <c r="H38" s="201"/>
      <c r="I38" s="201"/>
      <c r="J38" s="6"/>
      <c r="K38" s="6"/>
      <c r="L38" s="204">
        <v>46189</v>
      </c>
      <c r="M38" s="200">
        <v>0</v>
      </c>
      <c r="N38" s="201" t="s">
        <v>174</v>
      </c>
      <c r="O38" s="202" t="s">
        <v>72</v>
      </c>
      <c r="P38" s="201" t="s">
        <v>185</v>
      </c>
      <c r="Q38" s="203" t="s">
        <v>73</v>
      </c>
      <c r="R38" s="201"/>
      <c r="S38" s="201"/>
      <c r="T38" s="23"/>
      <c r="U38" s="79"/>
      <c r="V38" s="204">
        <v>46190</v>
      </c>
      <c r="W38" s="200">
        <v>0</v>
      </c>
      <c r="X38" s="201" t="s">
        <v>232</v>
      </c>
      <c r="Y38" s="202" t="s">
        <v>86</v>
      </c>
      <c r="Z38" s="201" t="s">
        <v>233</v>
      </c>
      <c r="AA38" s="202">
        <v>2</v>
      </c>
      <c r="AB38" s="201"/>
      <c r="AC38" s="201"/>
      <c r="AD38" s="19"/>
      <c r="AE38" s="105">
        <v>89</v>
      </c>
      <c r="AF38" s="205">
        <v>46207</v>
      </c>
      <c r="AG38" s="200">
        <v>0.95833333333333337</v>
      </c>
      <c r="AH38" s="210" t="s">
        <v>16</v>
      </c>
      <c r="AI38" s="211" t="s">
        <v>14</v>
      </c>
      <c r="AJ38" s="208"/>
    </row>
    <row r="39" spans="2:36" ht="13.5" customHeight="1">
      <c r="B39" s="199">
        <v>46194</v>
      </c>
      <c r="C39" s="200">
        <v>0.875</v>
      </c>
      <c r="D39" s="201" t="s">
        <v>39</v>
      </c>
      <c r="E39" s="202" t="s">
        <v>77</v>
      </c>
      <c r="F39" s="201" t="s">
        <v>171</v>
      </c>
      <c r="G39" s="203">
        <v>1</v>
      </c>
      <c r="H39" s="201"/>
      <c r="I39" s="201"/>
      <c r="J39" s="6"/>
      <c r="K39" s="6"/>
      <c r="L39" s="204">
        <v>46194</v>
      </c>
      <c r="M39" s="200">
        <v>0.75</v>
      </c>
      <c r="N39" s="201" t="s">
        <v>18</v>
      </c>
      <c r="O39" s="202" t="s">
        <v>74</v>
      </c>
      <c r="P39" s="201" t="s">
        <v>174</v>
      </c>
      <c r="Q39" s="203">
        <v>1</v>
      </c>
      <c r="R39" s="201"/>
      <c r="S39" s="201"/>
      <c r="T39" s="23"/>
      <c r="U39" s="7"/>
      <c r="V39" s="204">
        <v>46195</v>
      </c>
      <c r="W39" s="200">
        <v>0.95833333333333337</v>
      </c>
      <c r="X39" s="201" t="s">
        <v>14</v>
      </c>
      <c r="Y39" s="202" t="s">
        <v>68</v>
      </c>
      <c r="Z39" s="201" t="s">
        <v>232</v>
      </c>
      <c r="AA39" s="202">
        <v>1</v>
      </c>
      <c r="AB39" s="201"/>
      <c r="AC39" s="201"/>
      <c r="AD39" s="19"/>
      <c r="AE39" s="105">
        <v>90</v>
      </c>
      <c r="AF39" s="205">
        <v>46207</v>
      </c>
      <c r="AG39" s="209">
        <v>0.79166666666666663</v>
      </c>
      <c r="AH39" s="210" t="s">
        <v>214</v>
      </c>
      <c r="AI39" s="211" t="s">
        <v>395</v>
      </c>
      <c r="AJ39" s="208"/>
    </row>
    <row r="40" spans="2:36" ht="13.5" customHeight="1">
      <c r="B40" s="199">
        <v>46195</v>
      </c>
      <c r="C40" s="200">
        <v>0.125</v>
      </c>
      <c r="D40" s="201" t="s">
        <v>231</v>
      </c>
      <c r="E40" s="202" t="s">
        <v>76</v>
      </c>
      <c r="F40" s="201" t="s">
        <v>230</v>
      </c>
      <c r="G40" s="202">
        <v>2</v>
      </c>
      <c r="H40" s="201"/>
      <c r="I40" s="201"/>
      <c r="J40" s="6"/>
      <c r="K40" s="6"/>
      <c r="L40" s="204">
        <v>46195</v>
      </c>
      <c r="M40" s="200">
        <v>0</v>
      </c>
      <c r="N40" s="201" t="s">
        <v>185</v>
      </c>
      <c r="O40" s="202" t="s">
        <v>68</v>
      </c>
      <c r="P40" s="201" t="s">
        <v>229</v>
      </c>
      <c r="Q40" s="203">
        <v>1</v>
      </c>
      <c r="R40" s="201"/>
      <c r="S40" s="201"/>
      <c r="U40" s="80"/>
      <c r="V40" s="204">
        <v>46196</v>
      </c>
      <c r="W40" s="200">
        <v>8.3333333333333329E-2</v>
      </c>
      <c r="X40" s="201" t="s">
        <v>233</v>
      </c>
      <c r="Y40" s="202" t="s">
        <v>79</v>
      </c>
      <c r="Z40" s="201" t="s">
        <v>170</v>
      </c>
      <c r="AA40" s="202" t="s">
        <v>73</v>
      </c>
      <c r="AB40" s="201"/>
      <c r="AC40" s="201"/>
      <c r="AD40" s="19"/>
      <c r="AE40" s="105">
        <v>91</v>
      </c>
      <c r="AF40" s="205">
        <v>46208</v>
      </c>
      <c r="AG40" s="200">
        <v>0.91666666666666663</v>
      </c>
      <c r="AH40" s="210" t="s">
        <v>184</v>
      </c>
      <c r="AI40" s="211" t="s">
        <v>169</v>
      </c>
      <c r="AJ40" s="208"/>
    </row>
    <row r="41" spans="2:36" ht="13.5" customHeight="1">
      <c r="B41" s="199">
        <v>46200</v>
      </c>
      <c r="C41" s="200">
        <v>0.20833333333333334</v>
      </c>
      <c r="D41" s="201" t="s">
        <v>230</v>
      </c>
      <c r="E41" s="202" t="s">
        <v>72</v>
      </c>
      <c r="F41" s="201" t="s">
        <v>171</v>
      </c>
      <c r="G41" s="203" t="s">
        <v>73</v>
      </c>
      <c r="H41" s="201"/>
      <c r="I41" s="201"/>
      <c r="J41" s="6"/>
      <c r="K41" s="6"/>
      <c r="L41" s="204">
        <v>46200</v>
      </c>
      <c r="M41" s="200">
        <v>8.3333333333333329E-2</v>
      </c>
      <c r="N41" s="201" t="s">
        <v>229</v>
      </c>
      <c r="O41" s="202" t="s">
        <v>76</v>
      </c>
      <c r="P41" s="201" t="s">
        <v>174</v>
      </c>
      <c r="Q41" s="203">
        <v>2</v>
      </c>
      <c r="R41" s="201"/>
      <c r="S41" s="201"/>
      <c r="T41" s="24"/>
      <c r="U41" s="80"/>
      <c r="V41" s="204">
        <v>46199</v>
      </c>
      <c r="W41" s="200">
        <v>0.875</v>
      </c>
      <c r="X41" s="201" t="s">
        <v>233</v>
      </c>
      <c r="Y41" s="202" t="s">
        <v>76</v>
      </c>
      <c r="Z41" s="201" t="s">
        <v>14</v>
      </c>
      <c r="AA41" s="203">
        <v>2</v>
      </c>
      <c r="AB41" s="201"/>
      <c r="AC41" s="201"/>
      <c r="AD41" s="19"/>
      <c r="AE41" s="105">
        <v>92</v>
      </c>
      <c r="AF41" s="205">
        <v>46209</v>
      </c>
      <c r="AG41" s="209">
        <v>8.3333333333333329E-2</v>
      </c>
      <c r="AH41" s="210" t="s">
        <v>396</v>
      </c>
      <c r="AI41" s="211" t="s">
        <v>15</v>
      </c>
      <c r="AJ41" s="208"/>
    </row>
    <row r="42" spans="2:36" ht="13.5" customHeight="1">
      <c r="B42" s="199">
        <v>46200</v>
      </c>
      <c r="C42" s="200">
        <v>0.20833333333333334</v>
      </c>
      <c r="D42" s="201" t="s">
        <v>231</v>
      </c>
      <c r="E42" s="202" t="s">
        <v>82</v>
      </c>
      <c r="F42" s="201" t="s">
        <v>39</v>
      </c>
      <c r="G42" s="203">
        <v>2</v>
      </c>
      <c r="H42" s="201"/>
      <c r="I42" s="201"/>
      <c r="J42" s="6"/>
      <c r="K42" s="6"/>
      <c r="L42" s="204">
        <v>46200</v>
      </c>
      <c r="M42" s="200">
        <v>8.3333333333333329E-2</v>
      </c>
      <c r="N42" s="201" t="s">
        <v>185</v>
      </c>
      <c r="O42" s="202" t="s">
        <v>70</v>
      </c>
      <c r="P42" s="201" t="s">
        <v>18</v>
      </c>
      <c r="Q42" s="203">
        <v>2</v>
      </c>
      <c r="R42" s="201"/>
      <c r="S42" s="201"/>
      <c r="T42" s="24"/>
      <c r="U42" s="80"/>
      <c r="V42" s="204">
        <v>46199</v>
      </c>
      <c r="W42" s="200">
        <v>0.875</v>
      </c>
      <c r="X42" s="201" t="s">
        <v>170</v>
      </c>
      <c r="Y42" s="202" t="s">
        <v>74</v>
      </c>
      <c r="Z42" s="201" t="s">
        <v>232</v>
      </c>
      <c r="AA42" s="202">
        <v>1</v>
      </c>
      <c r="AB42" s="201"/>
      <c r="AC42" s="201"/>
      <c r="AD42" s="19"/>
      <c r="AE42" s="105">
        <v>93</v>
      </c>
      <c r="AF42" s="205">
        <v>46209</v>
      </c>
      <c r="AG42" s="200">
        <v>0.875</v>
      </c>
      <c r="AH42" s="210" t="s">
        <v>239</v>
      </c>
      <c r="AI42" s="211" t="s">
        <v>18</v>
      </c>
      <c r="AJ42" s="208"/>
    </row>
    <row r="43" spans="2:36" ht="13.5" customHeight="1">
      <c r="B43" s="5"/>
      <c r="T43" s="23"/>
      <c r="U43" s="79"/>
      <c r="AD43" s="19"/>
      <c r="AE43" s="105">
        <v>94</v>
      </c>
      <c r="AF43" s="205">
        <v>46210</v>
      </c>
      <c r="AG43" s="209">
        <v>8.3333333333333329E-2</v>
      </c>
      <c r="AH43" s="210" t="s">
        <v>397</v>
      </c>
      <c r="AI43" s="211" t="s">
        <v>398</v>
      </c>
      <c r="AJ43" s="208"/>
    </row>
    <row r="44" spans="2:36" ht="13.5" customHeight="1">
      <c r="B44" s="5"/>
      <c r="T44" s="23"/>
      <c r="AD44" s="19"/>
      <c r="AE44" s="105">
        <v>95</v>
      </c>
      <c r="AF44" s="205">
        <v>46210</v>
      </c>
      <c r="AG44" s="200">
        <v>0.75</v>
      </c>
      <c r="AH44" s="210" t="s">
        <v>173</v>
      </c>
      <c r="AI44" s="211" t="s">
        <v>172</v>
      </c>
      <c r="AJ44" s="208"/>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205">
        <v>46210</v>
      </c>
      <c r="AG45" s="209">
        <v>0.91666666666666663</v>
      </c>
      <c r="AH45" s="210" t="s">
        <v>19</v>
      </c>
      <c r="AI45" s="211" t="s">
        <v>17</v>
      </c>
      <c r="AJ45" s="208"/>
    </row>
    <row r="46" spans="2:36" ht="13.5" customHeight="1">
      <c r="B46" s="199">
        <v>46190</v>
      </c>
      <c r="C46" s="200">
        <v>0.125</v>
      </c>
      <c r="D46" s="201" t="s">
        <v>173</v>
      </c>
      <c r="E46" s="202" t="s">
        <v>71</v>
      </c>
      <c r="F46" s="201" t="s">
        <v>234</v>
      </c>
      <c r="G46" s="203">
        <v>1</v>
      </c>
      <c r="H46" s="201"/>
      <c r="I46" s="201"/>
      <c r="J46" s="6"/>
      <c r="K46" s="6"/>
      <c r="L46" s="204">
        <v>46190</v>
      </c>
      <c r="M46" s="200">
        <v>0.79166666666666663</v>
      </c>
      <c r="N46" s="201" t="s">
        <v>17</v>
      </c>
      <c r="O46" s="202" t="s">
        <v>68</v>
      </c>
      <c r="P46" s="201" t="s">
        <v>236</v>
      </c>
      <c r="Q46" s="203">
        <v>1</v>
      </c>
      <c r="R46" s="201"/>
      <c r="S46" s="201"/>
      <c r="T46" s="23"/>
      <c r="U46" s="79"/>
      <c r="V46" s="204">
        <v>46190</v>
      </c>
      <c r="W46" s="200">
        <v>0.91666666666666663</v>
      </c>
      <c r="X46" s="201" t="s">
        <v>15</v>
      </c>
      <c r="Y46" s="202" t="s">
        <v>77</v>
      </c>
      <c r="Z46" s="201" t="s">
        <v>32</v>
      </c>
      <c r="AA46" s="203">
        <v>1</v>
      </c>
      <c r="AB46" s="201"/>
      <c r="AC46" s="201"/>
      <c r="AD46" s="19"/>
      <c r="AE46" s="78"/>
      <c r="AF46" s="21"/>
      <c r="AG46" s="19"/>
      <c r="AH46" s="19"/>
      <c r="AI46" s="19"/>
      <c r="AJ46" s="20"/>
    </row>
    <row r="47" spans="2:36" ht="13.5" customHeight="1">
      <c r="B47" s="199">
        <v>46190</v>
      </c>
      <c r="C47" s="200">
        <v>0.25</v>
      </c>
      <c r="D47" s="201" t="s">
        <v>138</v>
      </c>
      <c r="E47" s="202" t="s">
        <v>74</v>
      </c>
      <c r="F47" s="201" t="s">
        <v>235</v>
      </c>
      <c r="G47" s="203">
        <v>1</v>
      </c>
      <c r="H47" s="201"/>
      <c r="I47" s="201"/>
      <c r="J47" s="6"/>
      <c r="K47" s="6"/>
      <c r="L47" s="204">
        <v>46191</v>
      </c>
      <c r="M47" s="200">
        <v>0.16666666666666666</v>
      </c>
      <c r="N47" s="201" t="s">
        <v>238</v>
      </c>
      <c r="O47" s="202" t="s">
        <v>76</v>
      </c>
      <c r="P47" s="201" t="s">
        <v>239</v>
      </c>
      <c r="Q47" s="203">
        <v>2</v>
      </c>
      <c r="R47" s="201"/>
      <c r="S47" s="201"/>
      <c r="T47" s="23"/>
      <c r="U47" s="79"/>
      <c r="V47" s="204">
        <v>46191</v>
      </c>
      <c r="W47" s="200">
        <v>4.1666666666666664E-2</v>
      </c>
      <c r="X47" s="201" t="s">
        <v>187</v>
      </c>
      <c r="Y47" s="202" t="s">
        <v>77</v>
      </c>
      <c r="Z47" s="201" t="s">
        <v>237</v>
      </c>
      <c r="AA47" s="202">
        <v>1</v>
      </c>
      <c r="AB47" s="201"/>
      <c r="AC47" s="201"/>
      <c r="AD47" s="19"/>
      <c r="AE47" s="106"/>
      <c r="AF47" s="21" t="s">
        <v>11</v>
      </c>
      <c r="AG47" s="19"/>
      <c r="AH47" s="19"/>
      <c r="AI47" s="19"/>
      <c r="AJ47" s="20"/>
    </row>
    <row r="48" spans="2:36" ht="13.5" customHeight="1">
      <c r="B48" s="199">
        <v>46195</v>
      </c>
      <c r="C48" s="200">
        <v>0.79166666666666663</v>
      </c>
      <c r="D48" s="201" t="s">
        <v>173</v>
      </c>
      <c r="E48" s="202" t="s">
        <v>71</v>
      </c>
      <c r="F48" s="201" t="s">
        <v>138</v>
      </c>
      <c r="G48" s="203">
        <v>1</v>
      </c>
      <c r="H48" s="201"/>
      <c r="I48" s="201"/>
      <c r="J48" s="6"/>
      <c r="K48" s="6"/>
      <c r="L48" s="204">
        <v>46196</v>
      </c>
      <c r="M48" s="200">
        <v>0.79166666666666663</v>
      </c>
      <c r="N48" s="201" t="s">
        <v>17</v>
      </c>
      <c r="O48" s="202" t="s">
        <v>68</v>
      </c>
      <c r="P48" s="201" t="s">
        <v>238</v>
      </c>
      <c r="Q48" s="203">
        <v>1</v>
      </c>
      <c r="R48" s="201"/>
      <c r="S48" s="201"/>
      <c r="T48" s="23"/>
      <c r="U48" s="7"/>
      <c r="V48" s="204">
        <v>46196</v>
      </c>
      <c r="W48" s="200">
        <v>0.91666666666666663</v>
      </c>
      <c r="X48" s="201" t="s">
        <v>15</v>
      </c>
      <c r="Y48" s="202" t="s">
        <v>74</v>
      </c>
      <c r="Z48" s="201" t="s">
        <v>187</v>
      </c>
      <c r="AA48" s="202">
        <v>1</v>
      </c>
      <c r="AB48" s="201"/>
      <c r="AC48" s="201"/>
      <c r="AD48" s="19"/>
      <c r="AE48" s="106"/>
      <c r="AF48" s="22" t="s">
        <v>21</v>
      </c>
      <c r="AG48" s="19"/>
      <c r="AH48" s="19"/>
      <c r="AI48" s="19"/>
      <c r="AJ48" s="20" t="s">
        <v>1</v>
      </c>
    </row>
    <row r="49" spans="2:39" ht="13.5" customHeight="1">
      <c r="B49" s="199">
        <v>46196</v>
      </c>
      <c r="C49" s="200">
        <v>0.20833333333333334</v>
      </c>
      <c r="D49" s="201" t="s">
        <v>235</v>
      </c>
      <c r="E49" s="202" t="s">
        <v>69</v>
      </c>
      <c r="F49" s="201" t="s">
        <v>234</v>
      </c>
      <c r="G49" s="202">
        <v>2</v>
      </c>
      <c r="H49" s="201"/>
      <c r="I49" s="201"/>
      <c r="J49" s="6"/>
      <c r="K49" s="6"/>
      <c r="L49" s="204">
        <v>46197</v>
      </c>
      <c r="M49" s="200">
        <v>0.16666666666666666</v>
      </c>
      <c r="N49" s="201" t="s">
        <v>239</v>
      </c>
      <c r="O49" s="202" t="s">
        <v>71</v>
      </c>
      <c r="P49" s="201" t="s">
        <v>236</v>
      </c>
      <c r="Q49" s="203">
        <v>1</v>
      </c>
      <c r="R49" s="201"/>
      <c r="S49" s="201"/>
      <c r="U49" s="80"/>
      <c r="V49" s="204">
        <v>46197</v>
      </c>
      <c r="W49" s="200">
        <v>4.1666666666666664E-2</v>
      </c>
      <c r="X49" s="201" t="s">
        <v>237</v>
      </c>
      <c r="Y49" s="202" t="s">
        <v>82</v>
      </c>
      <c r="Z49" s="201" t="s">
        <v>32</v>
      </c>
      <c r="AA49" s="202">
        <v>2</v>
      </c>
      <c r="AB49" s="201"/>
      <c r="AC49" s="201"/>
      <c r="AD49" s="19"/>
      <c r="AE49" s="105">
        <v>97</v>
      </c>
      <c r="AF49" s="205">
        <v>46212</v>
      </c>
      <c r="AG49" s="200">
        <v>0.91666666666666663</v>
      </c>
      <c r="AH49" s="210" t="s">
        <v>14</v>
      </c>
      <c r="AI49" s="211" t="s">
        <v>395</v>
      </c>
      <c r="AJ49" s="208"/>
    </row>
    <row r="50" spans="2:39" ht="13.5" customHeight="1">
      <c r="B50" s="199">
        <v>46201</v>
      </c>
      <c r="C50" s="200">
        <v>0.16666666666666666</v>
      </c>
      <c r="D50" s="201" t="s">
        <v>234</v>
      </c>
      <c r="E50" s="202" t="s">
        <v>84</v>
      </c>
      <c r="F50" s="201" t="s">
        <v>138</v>
      </c>
      <c r="G50" s="203">
        <v>2</v>
      </c>
      <c r="H50" s="201"/>
      <c r="I50" s="201"/>
      <c r="J50" s="6"/>
      <c r="K50" s="6"/>
      <c r="L50" s="204">
        <v>46201</v>
      </c>
      <c r="M50" s="200">
        <v>6.25E-2</v>
      </c>
      <c r="N50" s="201" t="s">
        <v>239</v>
      </c>
      <c r="O50" s="202" t="s">
        <v>79</v>
      </c>
      <c r="P50" s="201" t="s">
        <v>17</v>
      </c>
      <c r="Q50" s="203" t="s">
        <v>73</v>
      </c>
      <c r="R50" s="201"/>
      <c r="S50" s="201"/>
      <c r="T50" s="24"/>
      <c r="V50" s="204">
        <v>46200</v>
      </c>
      <c r="W50" s="200">
        <v>0.95833333333333337</v>
      </c>
      <c r="X50" s="201" t="s">
        <v>237</v>
      </c>
      <c r="Y50" s="202" t="s">
        <v>93</v>
      </c>
      <c r="Z50" s="201" t="s">
        <v>15</v>
      </c>
      <c r="AA50" s="203">
        <v>2</v>
      </c>
      <c r="AB50" s="201"/>
      <c r="AC50" s="201"/>
      <c r="AD50" s="19"/>
      <c r="AE50" s="105">
        <v>98</v>
      </c>
      <c r="AF50" s="205">
        <v>46213</v>
      </c>
      <c r="AG50" s="200">
        <v>0.875</v>
      </c>
      <c r="AH50" s="210" t="s">
        <v>18</v>
      </c>
      <c r="AI50" s="211" t="s">
        <v>397</v>
      </c>
      <c r="AJ50" s="208"/>
    </row>
    <row r="51" spans="2:39" ht="13.5" customHeight="1">
      <c r="B51" s="199">
        <v>46201</v>
      </c>
      <c r="C51" s="200">
        <v>0.16666666666666666</v>
      </c>
      <c r="D51" s="201" t="s">
        <v>235</v>
      </c>
      <c r="E51" s="202" t="s">
        <v>82</v>
      </c>
      <c r="F51" s="201" t="s">
        <v>173</v>
      </c>
      <c r="G51" s="203">
        <v>2</v>
      </c>
      <c r="H51" s="201"/>
      <c r="I51" s="201"/>
      <c r="J51" s="6"/>
      <c r="K51" s="6"/>
      <c r="L51" s="204">
        <v>46201</v>
      </c>
      <c r="M51" s="200">
        <v>6.25E-2</v>
      </c>
      <c r="N51" s="201" t="s">
        <v>236</v>
      </c>
      <c r="O51" s="202" t="s">
        <v>70</v>
      </c>
      <c r="P51" s="201" t="s">
        <v>238</v>
      </c>
      <c r="Q51" s="203">
        <v>2</v>
      </c>
      <c r="R51" s="201"/>
      <c r="S51" s="201"/>
      <c r="T51" s="24"/>
      <c r="V51" s="204">
        <v>46200</v>
      </c>
      <c r="W51" s="200">
        <v>0.95833333333333337</v>
      </c>
      <c r="X51" s="201" t="s">
        <v>32</v>
      </c>
      <c r="Y51" s="202" t="s">
        <v>79</v>
      </c>
      <c r="Z51" s="201" t="s">
        <v>187</v>
      </c>
      <c r="AA51" s="202" t="s">
        <v>73</v>
      </c>
      <c r="AB51" s="201"/>
      <c r="AC51" s="201"/>
      <c r="AD51" s="19"/>
      <c r="AE51" s="105">
        <v>99</v>
      </c>
      <c r="AF51" s="205">
        <v>46214</v>
      </c>
      <c r="AG51" s="200">
        <v>0.95833333333333337</v>
      </c>
      <c r="AH51" s="210" t="s">
        <v>184</v>
      </c>
      <c r="AI51" s="211" t="s">
        <v>15</v>
      </c>
      <c r="AJ51" s="208"/>
    </row>
    <row r="52" spans="2:39" ht="13.5" customHeight="1">
      <c r="B52" s="5"/>
      <c r="T52" s="23"/>
      <c r="V52" s="21"/>
      <c r="W52" s="19"/>
      <c r="X52" s="19"/>
      <c r="Z52" s="21"/>
      <c r="AA52" s="19"/>
      <c r="AB52" s="19"/>
      <c r="AC52" s="19"/>
      <c r="AD52" s="19"/>
      <c r="AE52" s="105">
        <v>100</v>
      </c>
      <c r="AF52" s="205">
        <v>46215</v>
      </c>
      <c r="AG52" s="200">
        <v>0.125</v>
      </c>
      <c r="AH52" s="210" t="s">
        <v>173</v>
      </c>
      <c r="AI52" s="211" t="s">
        <v>17</v>
      </c>
      <c r="AJ52" s="208"/>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205">
        <v>46217</v>
      </c>
      <c r="AG56" s="200">
        <v>0.875</v>
      </c>
      <c r="AH56" s="210" t="s">
        <v>14</v>
      </c>
      <c r="AI56" s="211" t="s">
        <v>18</v>
      </c>
      <c r="AJ56" s="208"/>
    </row>
    <row r="57" spans="2:39" ht="13.5" customHeight="1" thickBot="1">
      <c r="B57" s="57"/>
      <c r="C57" s="25"/>
      <c r="D57" s="6"/>
      <c r="E57" s="26"/>
      <c r="F57" s="27"/>
      <c r="G57" s="26"/>
      <c r="H57" s="27"/>
      <c r="I57" s="27"/>
      <c r="J57" s="27"/>
      <c r="K57" s="27"/>
      <c r="L57" s="28"/>
      <c r="V57" s="7"/>
      <c r="Y57" s="7"/>
      <c r="AE57" s="105">
        <v>102</v>
      </c>
      <c r="AF57" s="205">
        <v>46218</v>
      </c>
      <c r="AG57" s="200">
        <v>0.875</v>
      </c>
      <c r="AH57" s="210" t="s">
        <v>15</v>
      </c>
      <c r="AI57" s="211" t="s">
        <v>17</v>
      </c>
      <c r="AJ57" s="208"/>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212" t="s">
        <v>2</v>
      </c>
      <c r="Q59" s="213"/>
      <c r="R59" s="214" t="s">
        <v>285</v>
      </c>
      <c r="T59" s="102"/>
      <c r="U59" s="7"/>
      <c r="V59" s="5"/>
      <c r="AA59" s="108"/>
      <c r="AC59" s="18"/>
      <c r="AE59" s="107"/>
      <c r="AF59" s="21" t="s">
        <v>289</v>
      </c>
      <c r="AG59" s="19"/>
      <c r="AH59" s="19"/>
      <c r="AI59" s="19"/>
      <c r="AJ59" s="20"/>
    </row>
    <row r="60" spans="2:39" ht="13.5" customHeight="1">
      <c r="B60" s="5"/>
      <c r="C60" s="13"/>
      <c r="D60" s="13">
        <v>1</v>
      </c>
      <c r="E60" s="981" t="s">
        <v>166</v>
      </c>
      <c r="F60" s="982"/>
      <c r="G60" s="14"/>
      <c r="H60" s="14"/>
      <c r="I60" s="14"/>
      <c r="J60" s="14"/>
      <c r="L60" s="8"/>
      <c r="M60" s="15"/>
      <c r="N60" s="5"/>
      <c r="P60" s="983" t="s">
        <v>399</v>
      </c>
      <c r="Q60" s="984"/>
      <c r="R60" s="215"/>
      <c r="S60" s="15"/>
      <c r="T60" s="18"/>
      <c r="U60" s="7"/>
      <c r="V60" s="5"/>
      <c r="Y60" s="985" t="s">
        <v>222</v>
      </c>
      <c r="Z60" s="985"/>
      <c r="AA60" s="214" t="s">
        <v>286</v>
      </c>
      <c r="AB60" s="214" t="s">
        <v>292</v>
      </c>
      <c r="AC60" s="102"/>
      <c r="AE60" s="107"/>
      <c r="AF60" s="22" t="s">
        <v>291</v>
      </c>
      <c r="AG60" s="19"/>
      <c r="AH60" s="19"/>
      <c r="AI60" s="19"/>
      <c r="AJ60" s="20" t="s">
        <v>1</v>
      </c>
    </row>
    <row r="61" spans="2:39" ht="13.5" customHeight="1">
      <c r="B61" s="5"/>
      <c r="C61" s="13"/>
      <c r="D61" s="13">
        <v>2</v>
      </c>
      <c r="E61" s="981" t="s">
        <v>198</v>
      </c>
      <c r="F61" s="982"/>
      <c r="G61" s="7"/>
      <c r="H61" s="7" t="s">
        <v>27</v>
      </c>
      <c r="I61" s="14"/>
      <c r="J61" s="14"/>
      <c r="K61" s="7">
        <v>160</v>
      </c>
      <c r="L61" s="18" t="s">
        <v>26</v>
      </c>
      <c r="M61" s="7"/>
      <c r="N61" s="5"/>
      <c r="P61" s="983" t="s">
        <v>270</v>
      </c>
      <c r="Q61" s="984"/>
      <c r="R61" s="215"/>
      <c r="T61" s="18"/>
      <c r="U61" s="7"/>
      <c r="V61" s="5"/>
      <c r="Y61" s="983" t="s">
        <v>400</v>
      </c>
      <c r="Z61" s="984"/>
      <c r="AA61" s="216"/>
      <c r="AB61" s="216"/>
      <c r="AC61" s="18"/>
      <c r="AE61" s="105">
        <v>103</v>
      </c>
      <c r="AF61" s="205">
        <v>46221</v>
      </c>
      <c r="AG61" s="209">
        <v>0.95833333333333337</v>
      </c>
      <c r="AH61" s="210" t="s">
        <v>18</v>
      </c>
      <c r="AI61" s="211" t="s">
        <v>15</v>
      </c>
      <c r="AJ61" s="208"/>
    </row>
    <row r="62" spans="2:39" ht="13.5" customHeight="1">
      <c r="B62" s="5"/>
      <c r="C62" s="13"/>
      <c r="D62" s="13">
        <v>3</v>
      </c>
      <c r="E62" s="981" t="s">
        <v>264</v>
      </c>
      <c r="F62" s="982"/>
      <c r="G62" s="7"/>
      <c r="H62" s="7" t="s">
        <v>28</v>
      </c>
      <c r="I62" s="14"/>
      <c r="J62" s="14"/>
      <c r="K62" s="7">
        <v>120</v>
      </c>
      <c r="L62" s="18" t="s">
        <v>26</v>
      </c>
      <c r="M62" s="7"/>
      <c r="N62" s="5"/>
      <c r="P62" s="983" t="s">
        <v>258</v>
      </c>
      <c r="Q62" s="984"/>
      <c r="R62" s="215"/>
      <c r="S62" s="15"/>
      <c r="T62" s="18"/>
      <c r="U62" s="7"/>
      <c r="V62" s="5"/>
      <c r="Y62" s="983" t="s">
        <v>255</v>
      </c>
      <c r="Z62" s="984"/>
      <c r="AA62" s="217"/>
      <c r="AB62" s="216"/>
      <c r="AC62" s="18"/>
      <c r="AE62" s="105"/>
      <c r="AF62" s="21"/>
      <c r="AG62" s="19"/>
      <c r="AH62" s="19"/>
      <c r="AI62" s="19"/>
      <c r="AJ62" s="20"/>
      <c r="AM62" s="33"/>
    </row>
    <row r="63" spans="2:39" ht="13.2">
      <c r="B63" s="5"/>
      <c r="C63" s="13"/>
      <c r="D63" s="13">
        <v>4</v>
      </c>
      <c r="E63" s="981" t="s">
        <v>197</v>
      </c>
      <c r="F63" s="982"/>
      <c r="G63" s="7"/>
      <c r="H63" s="7" t="s">
        <v>29</v>
      </c>
      <c r="I63" s="14"/>
      <c r="J63" s="14"/>
      <c r="K63" s="7">
        <v>90</v>
      </c>
      <c r="L63" s="18" t="s">
        <v>26</v>
      </c>
      <c r="M63" s="7"/>
      <c r="N63" s="5"/>
      <c r="P63" s="983" t="s">
        <v>401</v>
      </c>
      <c r="Q63" s="984"/>
      <c r="R63" s="215"/>
      <c r="S63" s="7"/>
      <c r="T63" s="102"/>
      <c r="V63" s="5"/>
      <c r="Y63" s="983" t="s">
        <v>402</v>
      </c>
      <c r="Z63" s="984"/>
      <c r="AA63" s="215"/>
      <c r="AB63" s="216"/>
      <c r="AC63" s="18"/>
      <c r="AE63" s="107"/>
      <c r="AF63" s="21" t="s">
        <v>13</v>
      </c>
      <c r="AG63" s="19"/>
      <c r="AH63" s="19"/>
      <c r="AI63" s="19"/>
      <c r="AJ63" s="20"/>
    </row>
    <row r="64" spans="2:39" s="32" customFormat="1" ht="13.2">
      <c r="B64" s="5"/>
      <c r="C64" s="13"/>
      <c r="D64" s="13">
        <v>5</v>
      </c>
      <c r="E64" s="981" t="s">
        <v>262</v>
      </c>
      <c r="F64" s="982"/>
      <c r="G64" s="7"/>
      <c r="H64" s="7" t="s">
        <v>156</v>
      </c>
      <c r="I64" s="14"/>
      <c r="J64" s="14"/>
      <c r="K64" s="7">
        <v>60</v>
      </c>
      <c r="L64" s="18" t="s">
        <v>26</v>
      </c>
      <c r="M64" s="7"/>
      <c r="N64" s="5"/>
      <c r="O64" s="1"/>
      <c r="P64" s="983" t="s">
        <v>257</v>
      </c>
      <c r="Q64" s="984"/>
      <c r="R64" s="215"/>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981" t="s">
        <v>256</v>
      </c>
      <c r="F65" s="982"/>
      <c r="G65" s="7"/>
      <c r="H65" s="7" t="s">
        <v>157</v>
      </c>
      <c r="I65" s="1"/>
      <c r="J65" s="1"/>
      <c r="K65" s="7">
        <v>30</v>
      </c>
      <c r="L65" s="18" t="s">
        <v>26</v>
      </c>
      <c r="M65" s="7"/>
      <c r="N65" s="5"/>
      <c r="O65" s="1"/>
      <c r="P65" s="983" t="s">
        <v>403</v>
      </c>
      <c r="Q65" s="984"/>
      <c r="R65" s="215"/>
      <c r="S65" s="7"/>
      <c r="T65" s="18"/>
      <c r="U65" s="1"/>
      <c r="V65" s="5"/>
      <c r="W65" s="1"/>
      <c r="X65" s="1"/>
      <c r="Y65" s="14" t="s">
        <v>221</v>
      </c>
      <c r="Z65" s="14"/>
      <c r="AA65" s="1"/>
      <c r="AB65" s="1"/>
      <c r="AC65" s="18"/>
      <c r="AD65" s="1"/>
      <c r="AE65" s="105">
        <v>103</v>
      </c>
      <c r="AF65" s="205">
        <v>46222</v>
      </c>
      <c r="AG65" s="209">
        <v>0.875</v>
      </c>
      <c r="AH65" s="210" t="s">
        <v>14</v>
      </c>
      <c r="AI65" s="211" t="s">
        <v>17</v>
      </c>
      <c r="AJ65" s="208"/>
      <c r="AK65" s="1"/>
    </row>
    <row r="66" spans="2:37" s="32" customFormat="1" ht="13.2">
      <c r="B66" s="5"/>
      <c r="C66" s="13"/>
      <c r="D66" s="13">
        <v>7</v>
      </c>
      <c r="E66" s="981" t="s">
        <v>404</v>
      </c>
      <c r="F66" s="982"/>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981" t="s">
        <v>168</v>
      </c>
      <c r="F67" s="982"/>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981" t="s">
        <v>199</v>
      </c>
      <c r="F68" s="982"/>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981" t="s">
        <v>270</v>
      </c>
      <c r="F69" s="982"/>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981" t="s">
        <v>200</v>
      </c>
      <c r="F70" s="982"/>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17</v>
      </c>
      <c r="AG70" s="958"/>
      <c r="AH70" s="958"/>
      <c r="AI70" s="958"/>
      <c r="AJ70" s="986"/>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218" t="s">
        <v>135</v>
      </c>
      <c r="G89" s="988" t="s">
        <v>110</v>
      </c>
      <c r="J89" s="218" t="s">
        <v>135</v>
      </c>
      <c r="O89" s="35"/>
      <c r="P89" s="35"/>
    </row>
    <row r="90" spans="4:36" s="32" customFormat="1" hidden="1">
      <c r="D90" s="32" t="s">
        <v>74</v>
      </c>
      <c r="E90" s="32" t="s">
        <v>73</v>
      </c>
      <c r="F90" s="218" t="s">
        <v>19</v>
      </c>
      <c r="G90" s="894"/>
      <c r="J90" s="218" t="s">
        <v>19</v>
      </c>
    </row>
    <row r="91" spans="4:36" s="32" customFormat="1" hidden="1">
      <c r="D91" s="59" t="s">
        <v>72</v>
      </c>
      <c r="E91" s="32">
        <v>2</v>
      </c>
      <c r="F91" s="218" t="s">
        <v>134</v>
      </c>
      <c r="G91" s="894"/>
      <c r="J91" s="218" t="s">
        <v>134</v>
      </c>
    </row>
    <row r="92" spans="4:36" s="32" customFormat="1" hidden="1">
      <c r="D92" s="32" t="s">
        <v>70</v>
      </c>
      <c r="F92" s="218" t="s">
        <v>136</v>
      </c>
      <c r="G92" s="895"/>
      <c r="J92" s="218" t="s">
        <v>136</v>
      </c>
    </row>
    <row r="93" spans="4:36" s="32" customFormat="1" hidden="1">
      <c r="D93" s="32" t="s">
        <v>71</v>
      </c>
      <c r="F93" s="219" t="s">
        <v>39</v>
      </c>
      <c r="G93" s="989" t="s">
        <v>111</v>
      </c>
      <c r="J93" s="220" t="s">
        <v>32</v>
      </c>
    </row>
    <row r="94" spans="4:36" s="32" customFormat="1" hidden="1">
      <c r="D94" s="32" t="s">
        <v>76</v>
      </c>
      <c r="F94" s="219" t="s">
        <v>91</v>
      </c>
      <c r="G94" s="897"/>
      <c r="J94" s="220" t="s">
        <v>141</v>
      </c>
    </row>
    <row r="95" spans="4:36" s="32" customFormat="1" hidden="1">
      <c r="D95" s="59" t="s">
        <v>69</v>
      </c>
      <c r="F95" s="219" t="s">
        <v>137</v>
      </c>
      <c r="G95" s="897"/>
      <c r="J95" s="220" t="s">
        <v>15</v>
      </c>
    </row>
    <row r="96" spans="4:36" s="32" customFormat="1" hidden="1">
      <c r="D96" s="59" t="s">
        <v>77</v>
      </c>
      <c r="F96" s="219" t="s">
        <v>33</v>
      </c>
      <c r="G96" s="898"/>
      <c r="J96" s="220" t="s">
        <v>142</v>
      </c>
    </row>
    <row r="97" spans="4:36" s="32" customFormat="1" hidden="1">
      <c r="D97" s="59" t="s">
        <v>79</v>
      </c>
      <c r="F97" s="221" t="s">
        <v>138</v>
      </c>
      <c r="G97" s="990" t="s">
        <v>112</v>
      </c>
      <c r="J97" s="222" t="s">
        <v>37</v>
      </c>
    </row>
    <row r="98" spans="4:36" s="32" customFormat="1" hidden="1">
      <c r="D98" s="59" t="s">
        <v>68</v>
      </c>
      <c r="F98" s="221" t="s">
        <v>139</v>
      </c>
      <c r="G98" s="900"/>
      <c r="J98" s="222" t="s">
        <v>143</v>
      </c>
    </row>
    <row r="99" spans="4:36" s="32" customFormat="1" hidden="1">
      <c r="D99" s="59" t="s">
        <v>82</v>
      </c>
      <c r="F99" s="221" t="s">
        <v>155</v>
      </c>
      <c r="G99" s="900"/>
      <c r="J99" s="222" t="s">
        <v>18</v>
      </c>
    </row>
    <row r="100" spans="4:36" s="32" customFormat="1" hidden="1">
      <c r="D100" s="59" t="s">
        <v>75</v>
      </c>
      <c r="F100" s="221" t="s">
        <v>140</v>
      </c>
      <c r="G100" s="901"/>
      <c r="J100" s="222" t="s">
        <v>38</v>
      </c>
    </row>
    <row r="101" spans="4:36" s="32" customFormat="1" hidden="1">
      <c r="D101" s="59" t="s">
        <v>84</v>
      </c>
      <c r="F101" s="220" t="s">
        <v>32</v>
      </c>
      <c r="G101" s="991" t="s">
        <v>113</v>
      </c>
      <c r="J101" s="223" t="s">
        <v>14</v>
      </c>
    </row>
    <row r="102" spans="4:36" s="32" customFormat="1" hidden="1">
      <c r="D102" s="59" t="s">
        <v>78</v>
      </c>
      <c r="F102" s="220" t="s">
        <v>141</v>
      </c>
      <c r="G102" s="903"/>
      <c r="J102" s="223" t="s">
        <v>16</v>
      </c>
    </row>
    <row r="103" spans="4:36" s="32" customFormat="1" hidden="1">
      <c r="D103" s="59" t="s">
        <v>83</v>
      </c>
      <c r="F103" s="220" t="s">
        <v>15</v>
      </c>
      <c r="G103" s="903"/>
      <c r="J103" s="223" t="s">
        <v>144</v>
      </c>
    </row>
    <row r="104" spans="4:36" s="32" customFormat="1" hidden="1">
      <c r="D104" s="59" t="s">
        <v>85</v>
      </c>
      <c r="F104" s="220" t="s">
        <v>142</v>
      </c>
      <c r="G104" s="904"/>
      <c r="J104" s="223" t="s">
        <v>17</v>
      </c>
    </row>
    <row r="105" spans="4:36" s="32" customFormat="1" hidden="1">
      <c r="D105" s="59" t="s">
        <v>81</v>
      </c>
      <c r="F105" s="222" t="s">
        <v>37</v>
      </c>
      <c r="G105" s="992" t="s">
        <v>114</v>
      </c>
    </row>
    <row r="106" spans="4:36" s="32" customFormat="1" hidden="1">
      <c r="D106" s="59" t="s">
        <v>86</v>
      </c>
      <c r="F106" s="222" t="s">
        <v>143</v>
      </c>
      <c r="G106" s="906"/>
    </row>
    <row r="107" spans="4:36" s="32" customFormat="1" hidden="1">
      <c r="D107" s="59" t="s">
        <v>96</v>
      </c>
      <c r="F107" s="222" t="s">
        <v>18</v>
      </c>
      <c r="G107" s="906"/>
    </row>
    <row r="108" spans="4:36" s="32" customFormat="1" hidden="1">
      <c r="D108" s="59" t="s">
        <v>97</v>
      </c>
      <c r="F108" s="222" t="s">
        <v>38</v>
      </c>
      <c r="G108" s="907"/>
    </row>
    <row r="109" spans="4:36" s="32" customFormat="1" hidden="1">
      <c r="D109" s="59" t="s">
        <v>88</v>
      </c>
      <c r="F109" s="223" t="s">
        <v>14</v>
      </c>
      <c r="G109" s="987" t="s">
        <v>115</v>
      </c>
      <c r="T109" s="1"/>
    </row>
    <row r="110" spans="4:36" s="32" customFormat="1" hidden="1">
      <c r="D110" s="59" t="s">
        <v>98</v>
      </c>
      <c r="F110" s="223"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223"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223"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G109:G112"/>
    <mergeCell ref="E68:F68"/>
    <mergeCell ref="E69:F69"/>
    <mergeCell ref="E70:F70"/>
    <mergeCell ref="AF70:AI71"/>
    <mergeCell ref="G89:G92"/>
    <mergeCell ref="G93:G96"/>
    <mergeCell ref="G97:G100"/>
    <mergeCell ref="G101:G104"/>
    <mergeCell ref="G105:G108"/>
    <mergeCell ref="AJ70:AJ71"/>
    <mergeCell ref="H72:I72"/>
    <mergeCell ref="E64:F64"/>
    <mergeCell ref="P64:Q64"/>
    <mergeCell ref="E65:F65"/>
    <mergeCell ref="P65:Q65"/>
    <mergeCell ref="E66:F66"/>
    <mergeCell ref="E67:F67"/>
    <mergeCell ref="E62:F62"/>
    <mergeCell ref="P62:Q62"/>
    <mergeCell ref="Y62:Z62"/>
    <mergeCell ref="E63:F63"/>
    <mergeCell ref="P63:Q63"/>
    <mergeCell ref="Y63:Z63"/>
    <mergeCell ref="E60:F60"/>
    <mergeCell ref="P60:Q60"/>
    <mergeCell ref="Y60:Z60"/>
    <mergeCell ref="E61:F61"/>
    <mergeCell ref="P61:Q61"/>
    <mergeCell ref="Y61:Z61"/>
    <mergeCell ref="B54:C54"/>
    <mergeCell ref="L54:M54"/>
    <mergeCell ref="AF2:AI2"/>
    <mergeCell ref="B14:AJ15"/>
    <mergeCell ref="L18:M18"/>
    <mergeCell ref="V18:W18"/>
    <mergeCell ref="L27:M27"/>
    <mergeCell ref="V27:W27"/>
    <mergeCell ref="L36:M36"/>
    <mergeCell ref="V36:W36"/>
    <mergeCell ref="L45:M45"/>
    <mergeCell ref="V45:W45"/>
    <mergeCell ref="Z53:AA53"/>
  </mergeCells>
  <dataValidations count="3">
    <dataValidation type="list" allowBlank="1" showInputMessage="1" showErrorMessage="1" sqref="E19:E24 Y28:Y33 Y19:Y24 Y37:Y42 Y46:Y51 E46:E51 E37:E42 O28:O33 O19:O24 E28:E33 O37:O42 O46:O51" xr:uid="{A6AB2D78-B32D-4041-8676-40C4F72D7B72}">
      <formula1>$D$89:$D$137</formula1>
    </dataValidation>
    <dataValidation type="list" allowBlank="1" showInputMessage="1" showErrorMessage="1" sqref="G19:G24 AA46:AA51 AA37:AA42 AA28:AA33 AA19:AA24 Q46:Q51 Q37:Q42 Q28:Q33 G28:G33 Q19:Q24 G37:G42 G46:G51" xr:uid="{551A8F79-0721-40E0-AF90-E424C2D9EC8F}">
      <formula1>$E$89:$E$91</formula1>
    </dataValidation>
    <dataValidation type="list" allowBlank="1" showInputMessage="1" showErrorMessage="1" sqref="G25:G26 Q25:Q26 G55:G57 Q55:Q56 AA25:AA26 X56 AC56" xr:uid="{67DBC68E-F0D3-428A-9898-26FD2C495668}">
      <formula1>#REF!</formula1>
    </dataValidation>
  </dataValidations>
  <hyperlinks>
    <hyperlink ref="M11" r:id="rId1" xr:uid="{060FD07A-8055-4BFD-9162-5A8FBB4D955F}"/>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3CF9E-8CF3-4E5F-9694-5D29AA38596D}">
  <dimension ref="B1:R117"/>
  <sheetViews>
    <sheetView zoomScale="85" zoomScaleNormal="85" workbookViewId="0">
      <selection activeCell="G11" sqref="G11"/>
    </sheetView>
  </sheetViews>
  <sheetFormatPr baseColWidth="10"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554687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554687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554687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554687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554687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554687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554687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554687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554687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554687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554687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554687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554687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554687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554687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554687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554687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554687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554687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554687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554687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554687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554687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554687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554687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554687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554687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554687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554687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554687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554687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554687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554687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554687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554687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554687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554687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554687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554687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554687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554687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554687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554687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554687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554687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554687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554687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554687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554687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554687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554687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554687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554687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554687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554687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554687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554687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554687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554687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554687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554687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554687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224" t="s">
        <v>44</v>
      </c>
      <c r="C3" s="225" t="s">
        <v>117</v>
      </c>
      <c r="D3" s="226"/>
      <c r="F3" s="40"/>
      <c r="G3" s="40"/>
    </row>
    <row r="4" spans="2:9">
      <c r="B4" s="227" t="s">
        <v>45</v>
      </c>
      <c r="C4" s="228" t="s">
        <v>116</v>
      </c>
      <c r="D4" s="229"/>
    </row>
    <row r="5" spans="2:9">
      <c r="B5" s="55" t="s">
        <v>161</v>
      </c>
      <c r="C5" s="230" t="s">
        <v>116</v>
      </c>
      <c r="D5" s="229"/>
    </row>
    <row r="6" spans="2:9">
      <c r="B6" s="55" t="s">
        <v>160</v>
      </c>
      <c r="C6" s="230" t="s">
        <v>116</v>
      </c>
      <c r="D6" s="229"/>
    </row>
    <row r="7" spans="2:9">
      <c r="B7" s="55" t="s">
        <v>275</v>
      </c>
      <c r="C7" s="228" t="s">
        <v>117</v>
      </c>
      <c r="D7" s="229"/>
      <c r="I7"/>
    </row>
    <row r="8" spans="2:9">
      <c r="B8" s="55" t="s">
        <v>243</v>
      </c>
      <c r="C8" s="228" t="s">
        <v>117</v>
      </c>
      <c r="D8" s="229"/>
      <c r="I8"/>
    </row>
    <row r="9" spans="2:9">
      <c r="B9" s="55" t="s">
        <v>203</v>
      </c>
      <c r="C9" s="228" t="s">
        <v>116</v>
      </c>
      <c r="D9" s="229"/>
      <c r="I9"/>
    </row>
    <row r="10" spans="2:9">
      <c r="B10" s="231" t="s">
        <v>159</v>
      </c>
      <c r="C10" s="232" t="s">
        <v>116</v>
      </c>
      <c r="D10" s="229"/>
    </row>
    <row r="11" spans="2:9">
      <c r="B11" s="52"/>
      <c r="C11" s="42" t="s">
        <v>46</v>
      </c>
    </row>
    <row r="12" spans="2:9">
      <c r="B12" s="231" t="s">
        <v>47</v>
      </c>
      <c r="C12" s="232" t="s">
        <v>264</v>
      </c>
      <c r="D12" s="229"/>
      <c r="I12"/>
    </row>
    <row r="13" spans="2:9">
      <c r="B13" s="231" t="s">
        <v>244</v>
      </c>
      <c r="C13" s="232" t="s">
        <v>271</v>
      </c>
      <c r="D13" s="229"/>
    </row>
    <row r="14" spans="2:9">
      <c r="B14" s="231" t="s">
        <v>273</v>
      </c>
      <c r="C14" s="232" t="s">
        <v>270</v>
      </c>
      <c r="D14" s="229"/>
    </row>
    <row r="15" spans="2:9">
      <c r="B15" s="231" t="s">
        <v>246</v>
      </c>
      <c r="C15" s="232" t="s">
        <v>259</v>
      </c>
      <c r="D15" s="229"/>
    </row>
    <row r="16" spans="2:9">
      <c r="B16" s="231" t="s">
        <v>245</v>
      </c>
      <c r="C16" s="232" t="s">
        <v>261</v>
      </c>
      <c r="D16" s="229"/>
    </row>
    <row r="17" spans="2:8">
      <c r="B17" s="231" t="s">
        <v>49</v>
      </c>
      <c r="C17" s="232" t="s">
        <v>266</v>
      </c>
      <c r="D17" s="229"/>
    </row>
    <row r="18" spans="2:8">
      <c r="B18" s="231" t="s">
        <v>50</v>
      </c>
      <c r="C18" s="232" t="s">
        <v>269</v>
      </c>
      <c r="D18" s="229"/>
    </row>
    <row r="19" spans="2:8">
      <c r="B19" s="233" t="s">
        <v>51</v>
      </c>
      <c r="C19" s="232">
        <v>7</v>
      </c>
      <c r="D19" s="229"/>
    </row>
    <row r="20" spans="2:8">
      <c r="B20" s="52"/>
      <c r="C20" s="42" t="s">
        <v>52</v>
      </c>
    </row>
    <row r="21" spans="2:8">
      <c r="B21" s="231" t="s">
        <v>48</v>
      </c>
      <c r="C21" s="232" t="s">
        <v>270</v>
      </c>
      <c r="D21" s="229"/>
    </row>
    <row r="22" spans="2:8">
      <c r="B22" s="234" t="s">
        <v>212</v>
      </c>
      <c r="C22" s="232" t="s">
        <v>259</v>
      </c>
      <c r="D22" s="235"/>
    </row>
    <row r="23" spans="2:8">
      <c r="B23" s="234" t="s">
        <v>53</v>
      </c>
      <c r="C23" s="232">
        <v>12</v>
      </c>
      <c r="D23" s="235"/>
    </row>
    <row r="24" spans="2:8" ht="13.8" thickBot="1">
      <c r="B24" s="234" t="s">
        <v>54</v>
      </c>
      <c r="C24" s="232">
        <v>4</v>
      </c>
      <c r="D24" s="235"/>
    </row>
    <row r="25" spans="2:8" ht="13.8" thickBot="1">
      <c r="C25" s="43"/>
      <c r="D25" s="171">
        <f>SUM(D3:D24)</f>
        <v>0</v>
      </c>
    </row>
    <row r="26" spans="2:8">
      <c r="C26" s="43"/>
    </row>
    <row r="27" spans="2:8" ht="13.5" customHeight="1">
      <c r="B27" s="38" t="s">
        <v>55</v>
      </c>
      <c r="C27" s="42" t="s">
        <v>43</v>
      </c>
      <c r="D27" s="36" t="s">
        <v>1</v>
      </c>
      <c r="H27" s="73"/>
    </row>
    <row r="28" spans="2:8">
      <c r="B28" s="231" t="s">
        <v>122</v>
      </c>
      <c r="C28" s="232" t="s">
        <v>117</v>
      </c>
      <c r="D28" s="229"/>
      <c r="H28" s="73"/>
    </row>
    <row r="29" spans="2:8">
      <c r="B29" s="231" t="s">
        <v>64</v>
      </c>
      <c r="C29" s="232">
        <v>2</v>
      </c>
      <c r="D29" s="229"/>
      <c r="H29" s="73"/>
    </row>
    <row r="30" spans="2:8">
      <c r="B30" s="231" t="s">
        <v>178</v>
      </c>
      <c r="C30" s="232" t="s">
        <v>183</v>
      </c>
      <c r="D30" s="229"/>
      <c r="F30" s="236" t="s">
        <v>66</v>
      </c>
      <c r="G30" s="235">
        <f>[4]RAMON!H72</f>
        <v>0</v>
      </c>
      <c r="H30" s="73"/>
    </row>
    <row r="31" spans="2:8">
      <c r="B31" s="231" t="s">
        <v>164</v>
      </c>
      <c r="C31" s="232" t="s">
        <v>240</v>
      </c>
      <c r="D31" s="229"/>
      <c r="F31" s="236" t="s">
        <v>57</v>
      </c>
      <c r="G31" s="235">
        <f>[4]RAMON!AB53+[4]RAMON!AC53</f>
        <v>0</v>
      </c>
    </row>
    <row r="32" spans="2:8">
      <c r="B32" s="231" t="s">
        <v>128</v>
      </c>
      <c r="C32" s="232">
        <v>6</v>
      </c>
      <c r="D32" s="229"/>
      <c r="F32" s="236" t="s">
        <v>58</v>
      </c>
      <c r="G32" s="235">
        <f>SUM([4]RAMON!R60:R64)*40</f>
        <v>0</v>
      </c>
    </row>
    <row r="33" spans="2:9">
      <c r="B33" s="231" t="s">
        <v>129</v>
      </c>
      <c r="C33" s="232">
        <v>5</v>
      </c>
      <c r="D33" s="229"/>
      <c r="F33" s="236" t="s">
        <v>130</v>
      </c>
      <c r="G33" s="235">
        <f>SUM([4]RAMON!AA61:AA63)*30+SUM([4]RAMON!AB61:AB63)*40</f>
        <v>0</v>
      </c>
      <c r="H33" s="40"/>
      <c r="I33" s="40"/>
    </row>
    <row r="34" spans="2:9" ht="13.8" thickBot="1">
      <c r="B34" s="52"/>
      <c r="C34" s="42" t="s">
        <v>46</v>
      </c>
      <c r="F34" s="236" t="s">
        <v>59</v>
      </c>
      <c r="G34" s="235">
        <f>G59</f>
        <v>0</v>
      </c>
      <c r="H34" s="40"/>
      <c r="I34" s="40"/>
    </row>
    <row r="35" spans="2:9" ht="18" thickBot="1">
      <c r="B35" s="231" t="s">
        <v>61</v>
      </c>
      <c r="C35" s="232">
        <v>7</v>
      </c>
      <c r="D35" s="229"/>
      <c r="F35" s="48" t="s">
        <v>60</v>
      </c>
      <c r="G35" s="49">
        <f>SUM(G28:G34)</f>
        <v>0</v>
      </c>
      <c r="H35" s="40"/>
      <c r="I35" s="40"/>
    </row>
    <row r="36" spans="2:9">
      <c r="B36" s="231" t="s">
        <v>62</v>
      </c>
      <c r="C36" s="232" t="s">
        <v>18</v>
      </c>
      <c r="D36" s="229"/>
      <c r="H36" s="40"/>
      <c r="I36" s="40"/>
    </row>
    <row r="37" spans="2:9">
      <c r="B37" s="231" t="s">
        <v>209</v>
      </c>
      <c r="C37" s="232" t="s">
        <v>15</v>
      </c>
      <c r="D37" s="229"/>
      <c r="H37" s="40"/>
      <c r="I37" s="40"/>
    </row>
    <row r="38" spans="2:9">
      <c r="B38" s="231" t="s">
        <v>208</v>
      </c>
      <c r="C38" s="232" t="s">
        <v>276</v>
      </c>
      <c r="D38" s="229"/>
      <c r="H38" s="40"/>
      <c r="I38" s="40"/>
    </row>
    <row r="39" spans="2:9">
      <c r="B39" s="231" t="s">
        <v>63</v>
      </c>
      <c r="C39" s="232" t="s">
        <v>276</v>
      </c>
      <c r="D39" s="229"/>
      <c r="H39" s="40"/>
      <c r="I39" s="40"/>
    </row>
    <row r="40" spans="2:9">
      <c r="B40" s="231" t="s">
        <v>163</v>
      </c>
      <c r="C40" s="232" t="s">
        <v>173</v>
      </c>
      <c r="D40" s="229"/>
      <c r="H40" s="40"/>
      <c r="I40" s="40"/>
    </row>
    <row r="41" spans="2:9">
      <c r="B41" s="231" t="s">
        <v>162</v>
      </c>
      <c r="C41" s="232" t="s">
        <v>185</v>
      </c>
      <c r="D41" s="229"/>
      <c r="H41" s="40"/>
      <c r="I41" s="40"/>
    </row>
    <row r="42" spans="2:9">
      <c r="B42" s="231" t="s">
        <v>56</v>
      </c>
      <c r="C42" s="232" t="s">
        <v>116</v>
      </c>
      <c r="D42" s="229"/>
      <c r="H42" s="40"/>
      <c r="I42" s="40"/>
    </row>
    <row r="43" spans="2:9">
      <c r="B43" s="231" t="s">
        <v>278</v>
      </c>
      <c r="C43" s="232" t="s">
        <v>276</v>
      </c>
      <c r="D43" s="229"/>
      <c r="H43" s="40"/>
      <c r="I43" s="40"/>
    </row>
    <row r="44" spans="2:9">
      <c r="B44" s="231" t="s">
        <v>280</v>
      </c>
      <c r="C44" s="232" t="s">
        <v>238</v>
      </c>
      <c r="D44" s="229"/>
      <c r="H44" s="40"/>
      <c r="I44" s="40"/>
    </row>
    <row r="45" spans="2:9">
      <c r="B45" s="231" t="s">
        <v>279</v>
      </c>
      <c r="C45" s="232" t="s">
        <v>14</v>
      </c>
      <c r="D45" s="229"/>
      <c r="H45" s="40"/>
      <c r="I45" s="40"/>
    </row>
    <row r="46" spans="2:9">
      <c r="B46" s="231" t="s">
        <v>281</v>
      </c>
      <c r="C46" s="232" t="s">
        <v>18</v>
      </c>
      <c r="D46" s="229"/>
      <c r="H46" s="40"/>
      <c r="I46" s="40"/>
    </row>
    <row r="47" spans="2:9">
      <c r="B47" s="231" t="s">
        <v>282</v>
      </c>
      <c r="C47" s="232" t="s">
        <v>16</v>
      </c>
      <c r="D47" s="229"/>
      <c r="H47" s="40"/>
      <c r="I47" s="40"/>
    </row>
    <row r="48" spans="2:9">
      <c r="B48" s="231" t="s">
        <v>247</v>
      </c>
      <c r="C48" s="232" t="s">
        <v>211</v>
      </c>
      <c r="D48" s="229"/>
    </row>
    <row r="49" spans="2:7">
      <c r="B49" s="231" t="s">
        <v>248</v>
      </c>
      <c r="C49" s="232" t="s">
        <v>126</v>
      </c>
      <c r="D49" s="229"/>
      <c r="F49" s="40"/>
    </row>
    <row r="50" spans="2:7">
      <c r="B50" s="231" t="s">
        <v>249</v>
      </c>
      <c r="C50" s="232" t="s">
        <v>191</v>
      </c>
      <c r="D50" s="229"/>
      <c r="F50" s="40"/>
    </row>
    <row r="51" spans="2:7">
      <c r="B51" s="231" t="s">
        <v>251</v>
      </c>
      <c r="C51" s="232" t="s">
        <v>127</v>
      </c>
      <c r="D51" s="229"/>
    </row>
    <row r="52" spans="2:7">
      <c r="B52" s="231" t="s">
        <v>250</v>
      </c>
      <c r="C52" s="232" t="s">
        <v>258</v>
      </c>
      <c r="D52" s="229"/>
    </row>
    <row r="53" spans="2:7">
      <c r="B53" s="231" t="s">
        <v>283</v>
      </c>
      <c r="C53" s="232" t="s">
        <v>230</v>
      </c>
      <c r="D53" s="229"/>
    </row>
    <row r="54" spans="2:7" ht="14.25" customHeight="1">
      <c r="B54" s="52"/>
      <c r="C54" s="42" t="s">
        <v>52</v>
      </c>
    </row>
    <row r="55" spans="2:7">
      <c r="B55" s="234" t="s">
        <v>123</v>
      </c>
      <c r="C55" s="237" t="s">
        <v>165</v>
      </c>
      <c r="D55" s="229"/>
    </row>
    <row r="56" spans="2:7" ht="13.8" thickBot="1">
      <c r="B56" s="55" t="s">
        <v>124</v>
      </c>
      <c r="C56" s="237" t="s">
        <v>127</v>
      </c>
      <c r="D56" s="229"/>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231" t="s">
        <v>205</v>
      </c>
      <c r="C60" s="232" t="s">
        <v>18</v>
      </c>
      <c r="D60" s="229"/>
    </row>
    <row r="61" spans="2:7">
      <c r="B61" s="231" t="s">
        <v>204</v>
      </c>
      <c r="C61" s="237" t="s">
        <v>405</v>
      </c>
      <c r="D61" s="229"/>
    </row>
    <row r="62" spans="2:7">
      <c r="B62" s="231" t="s">
        <v>125</v>
      </c>
      <c r="C62" s="232" t="s">
        <v>69</v>
      </c>
      <c r="D62" s="229"/>
    </row>
    <row r="63" spans="2:7">
      <c r="B63" s="231" t="s">
        <v>118</v>
      </c>
      <c r="C63" s="232" t="s">
        <v>119</v>
      </c>
      <c r="D63" s="229"/>
    </row>
    <row r="64" spans="2:7" ht="13.8" hidden="1" thickBot="1">
      <c r="D64" s="171">
        <f>SUM(D60:D63)</f>
        <v>0</v>
      </c>
    </row>
    <row r="65" spans="2:18" hidden="1">
      <c r="B65" s="40"/>
      <c r="J65" s="32" t="s">
        <v>40</v>
      </c>
      <c r="K65" s="36" t="s">
        <v>119</v>
      </c>
      <c r="L65" s="36" t="s">
        <v>255</v>
      </c>
      <c r="M65" s="36" t="s">
        <v>193</v>
      </c>
      <c r="N65" s="36" t="s">
        <v>130</v>
      </c>
      <c r="O65" s="36" t="str">
        <f>[4]RAMON!AH30</f>
        <v>España</v>
      </c>
      <c r="P65" s="36" t="s">
        <v>127</v>
      </c>
      <c r="Q65" s="36" t="s">
        <v>272</v>
      </c>
      <c r="R65" s="36" t="s">
        <v>168</v>
      </c>
    </row>
    <row r="66" spans="2:18" hidden="1">
      <c r="B66" s="40"/>
      <c r="J66" s="32" t="s">
        <v>80</v>
      </c>
      <c r="K66" s="36" t="s">
        <v>120</v>
      </c>
      <c r="L66" s="36" t="s">
        <v>207</v>
      </c>
      <c r="M66" s="36" t="s">
        <v>191</v>
      </c>
      <c r="N66" s="36" t="s">
        <v>166</v>
      </c>
      <c r="O66" s="36" t="str">
        <f>[4]RAMON!AH31</f>
        <v>Suiza</v>
      </c>
      <c r="P66" s="36" t="s">
        <v>165</v>
      </c>
      <c r="Q66" s="36" t="s">
        <v>271</v>
      </c>
      <c r="R66" s="36" t="s">
        <v>259</v>
      </c>
    </row>
    <row r="67" spans="2:18" hidden="1">
      <c r="C67" s="36"/>
      <c r="J67" s="32" t="s">
        <v>74</v>
      </c>
      <c r="K67" s="36" t="s">
        <v>121</v>
      </c>
      <c r="L67" s="36" t="s">
        <v>126</v>
      </c>
      <c r="M67" s="36" t="s">
        <v>192</v>
      </c>
      <c r="N67" s="36" t="s">
        <v>195</v>
      </c>
      <c r="O67" s="36" t="str">
        <f>[4]RAMON!AH32</f>
        <v>Argentina</v>
      </c>
      <c r="P67" s="36" t="s">
        <v>257</v>
      </c>
      <c r="Q67" s="36" t="s">
        <v>202</v>
      </c>
      <c r="R67" s="36" t="s">
        <v>266</v>
      </c>
    </row>
    <row r="68" spans="2:18" hidden="1">
      <c r="F68" s="32" t="s">
        <v>92</v>
      </c>
      <c r="G68" s="32"/>
      <c r="I68" s="218" t="s">
        <v>237</v>
      </c>
      <c r="J68" s="59" t="s">
        <v>72</v>
      </c>
      <c r="N68" s="36" t="s">
        <v>260</v>
      </c>
      <c r="O68" s="36" t="str">
        <f>[4]RAMON!AH33</f>
        <v>Portugal</v>
      </c>
    </row>
    <row r="69" spans="2:18" hidden="1">
      <c r="F69" s="218" t="s">
        <v>183</v>
      </c>
      <c r="G69" s="994" t="s">
        <v>110</v>
      </c>
      <c r="I69" s="218" t="s">
        <v>230</v>
      </c>
      <c r="J69" s="32" t="s">
        <v>70</v>
      </c>
      <c r="L69" s="36" t="s">
        <v>210</v>
      </c>
      <c r="M69" s="36" t="s">
        <v>258</v>
      </c>
      <c r="O69" s="36" t="str">
        <f>[4]RAMON!AI30</f>
        <v>Austria</v>
      </c>
      <c r="P69" s="36" t="s">
        <v>127</v>
      </c>
      <c r="R69" s="36" t="s">
        <v>270</v>
      </c>
    </row>
    <row r="70" spans="2:18" hidden="1">
      <c r="F70" s="218" t="s">
        <v>240</v>
      </c>
      <c r="G70" s="894"/>
      <c r="I70" s="219" t="s">
        <v>234</v>
      </c>
      <c r="J70" s="32" t="s">
        <v>71</v>
      </c>
      <c r="L70" s="36" t="s">
        <v>256</v>
      </c>
      <c r="M70" s="36" t="s">
        <v>259</v>
      </c>
      <c r="N70" s="36" t="s">
        <v>131</v>
      </c>
      <c r="O70" s="36" t="str">
        <f>[4]RAMON!AI31</f>
        <v>Egipto</v>
      </c>
      <c r="P70" s="36" t="s">
        <v>165</v>
      </c>
      <c r="R70" s="36" t="s">
        <v>200</v>
      </c>
    </row>
    <row r="71" spans="2:18" hidden="1">
      <c r="F71" s="218" t="s">
        <v>186</v>
      </c>
      <c r="G71" s="894"/>
      <c r="I71" s="219" t="s">
        <v>142</v>
      </c>
      <c r="J71" s="32" t="s">
        <v>76</v>
      </c>
      <c r="L71" s="36" t="s">
        <v>211</v>
      </c>
      <c r="M71" s="36" t="s">
        <v>194</v>
      </c>
      <c r="N71" s="36" t="s">
        <v>261</v>
      </c>
      <c r="O71" s="36" t="str">
        <f>[4]RAMON!AI32</f>
        <v>Uruguay</v>
      </c>
      <c r="P71" s="36" t="s">
        <v>257</v>
      </c>
      <c r="R71" s="36" t="s">
        <v>259</v>
      </c>
    </row>
    <row r="72" spans="2:18" hidden="1">
      <c r="C72" s="37" t="s">
        <v>116</v>
      </c>
      <c r="D72" s="36">
        <v>0</v>
      </c>
      <c r="F72" s="218" t="s">
        <v>214</v>
      </c>
      <c r="G72" s="895"/>
      <c r="I72" s="221" t="s">
        <v>224</v>
      </c>
      <c r="J72" s="59" t="s">
        <v>69</v>
      </c>
      <c r="N72" s="36" t="s">
        <v>198</v>
      </c>
      <c r="O72" s="36" t="str">
        <f>[4]RAMON!AI33</f>
        <v>Ghana</v>
      </c>
    </row>
    <row r="73" spans="2:18" hidden="1">
      <c r="C73" s="37" t="s">
        <v>117</v>
      </c>
      <c r="D73" s="36">
        <v>1</v>
      </c>
      <c r="F73" s="219" t="s">
        <v>179</v>
      </c>
      <c r="G73" s="995" t="s">
        <v>111</v>
      </c>
      <c r="I73" s="221" t="s">
        <v>175</v>
      </c>
      <c r="J73" s="59" t="s">
        <v>77</v>
      </c>
      <c r="N73" s="36" t="s">
        <v>197</v>
      </c>
      <c r="R73" s="36" t="s">
        <v>264</v>
      </c>
    </row>
    <row r="74" spans="2:18" hidden="1">
      <c r="D74" s="36">
        <v>2</v>
      </c>
      <c r="F74" s="219" t="s">
        <v>223</v>
      </c>
      <c r="G74" s="897"/>
      <c r="I74" s="220" t="s">
        <v>228</v>
      </c>
      <c r="J74" s="59" t="s">
        <v>79</v>
      </c>
      <c r="N74" s="36" t="s">
        <v>262</v>
      </c>
      <c r="R74" s="36" t="s">
        <v>261</v>
      </c>
    </row>
    <row r="75" spans="2:18" hidden="1">
      <c r="D75" s="36">
        <v>3</v>
      </c>
      <c r="F75" s="219" t="s">
        <v>225</v>
      </c>
      <c r="G75" s="897"/>
      <c r="I75" s="220" t="s">
        <v>238</v>
      </c>
      <c r="J75" s="59" t="s">
        <v>68</v>
      </c>
      <c r="N75" s="36" t="s">
        <v>263</v>
      </c>
      <c r="R75" s="36" t="s">
        <v>274</v>
      </c>
    </row>
    <row r="76" spans="2:18" hidden="1">
      <c r="D76" s="36">
        <v>4</v>
      </c>
      <c r="F76" s="219" t="s">
        <v>19</v>
      </c>
      <c r="G76" s="898"/>
      <c r="I76" s="222" t="s">
        <v>225</v>
      </c>
      <c r="J76" s="59" t="s">
        <v>82</v>
      </c>
      <c r="N76" s="36" t="s">
        <v>167</v>
      </c>
    </row>
    <row r="77" spans="2:18" hidden="1">
      <c r="D77" s="36">
        <v>5</v>
      </c>
      <c r="F77" s="221" t="s">
        <v>184</v>
      </c>
      <c r="G77" s="996" t="s">
        <v>112</v>
      </c>
      <c r="I77" s="222" t="s">
        <v>174</v>
      </c>
      <c r="J77" s="59" t="s">
        <v>75</v>
      </c>
      <c r="N77" s="36" t="s">
        <v>264</v>
      </c>
      <c r="Q77" s="36" t="s">
        <v>232</v>
      </c>
      <c r="R77" s="36" t="s">
        <v>17</v>
      </c>
    </row>
    <row r="78" spans="2:18" hidden="1">
      <c r="D78" s="36">
        <v>6</v>
      </c>
      <c r="F78" s="221" t="s">
        <v>177</v>
      </c>
      <c r="G78" s="900"/>
      <c r="I78" s="223" t="s">
        <v>240</v>
      </c>
      <c r="J78" s="59" t="s">
        <v>84</v>
      </c>
      <c r="N78" s="36" t="s">
        <v>265</v>
      </c>
      <c r="Q78" s="36" t="s">
        <v>227</v>
      </c>
      <c r="R78" s="36" t="s">
        <v>16</v>
      </c>
    </row>
    <row r="79" spans="2:18" hidden="1">
      <c r="D79" s="36">
        <v>7</v>
      </c>
      <c r="F79" s="221" t="s">
        <v>276</v>
      </c>
      <c r="G79" s="900"/>
      <c r="I79" s="223" t="s">
        <v>235</v>
      </c>
      <c r="J79" s="59" t="s">
        <v>78</v>
      </c>
      <c r="Q79" s="36" t="s">
        <v>276</v>
      </c>
      <c r="R79" s="36" t="s">
        <v>190</v>
      </c>
    </row>
    <row r="80" spans="2:18" hidden="1">
      <c r="D80" s="36">
        <v>8</v>
      </c>
      <c r="F80" s="221" t="s">
        <v>142</v>
      </c>
      <c r="G80" s="901"/>
      <c r="I80" s="238" t="s">
        <v>229</v>
      </c>
      <c r="J80" s="59" t="s">
        <v>83</v>
      </c>
      <c r="N80" s="36" t="s">
        <v>132</v>
      </c>
    </row>
    <row r="81" spans="3:18" hidden="1">
      <c r="D81" s="36">
        <v>9</v>
      </c>
      <c r="F81" s="220" t="s">
        <v>172</v>
      </c>
      <c r="G81" s="997" t="s">
        <v>113</v>
      </c>
      <c r="I81" s="238" t="s">
        <v>187</v>
      </c>
      <c r="J81" s="59" t="s">
        <v>85</v>
      </c>
      <c r="N81" s="36" t="s">
        <v>256</v>
      </c>
      <c r="Q81" s="36" t="s">
        <v>235</v>
      </c>
      <c r="R81" s="36" t="s">
        <v>18</v>
      </c>
    </row>
    <row r="82" spans="3:18" hidden="1">
      <c r="D82" s="36">
        <v>10</v>
      </c>
      <c r="F82" s="220" t="s">
        <v>224</v>
      </c>
      <c r="G82" s="903"/>
      <c r="I82" s="239" t="s">
        <v>227</v>
      </c>
      <c r="J82" s="59" t="s">
        <v>81</v>
      </c>
      <c r="N82" s="36" t="s">
        <v>266</v>
      </c>
      <c r="Q82" s="36" t="s">
        <v>238</v>
      </c>
      <c r="R82" s="36" t="s">
        <v>173</v>
      </c>
    </row>
    <row r="83" spans="3:18" hidden="1">
      <c r="D83" s="36">
        <v>11</v>
      </c>
      <c r="F83" s="220" t="s">
        <v>176</v>
      </c>
      <c r="G83" s="903"/>
      <c r="I83" s="36" t="s">
        <v>276</v>
      </c>
      <c r="J83" s="59" t="s">
        <v>86</v>
      </c>
      <c r="N83" s="36" t="s">
        <v>168</v>
      </c>
      <c r="Q83" s="36" t="s">
        <v>240</v>
      </c>
      <c r="R83" s="36" t="s">
        <v>15</v>
      </c>
    </row>
    <row r="84" spans="3:18" hidden="1">
      <c r="D84" s="36">
        <v>12</v>
      </c>
      <c r="F84" s="220" t="s">
        <v>134</v>
      </c>
      <c r="G84" s="904"/>
      <c r="I84" s="36" t="s">
        <v>231</v>
      </c>
      <c r="J84" s="59" t="s">
        <v>96</v>
      </c>
      <c r="N84" s="36" t="s">
        <v>267</v>
      </c>
    </row>
    <row r="85" spans="3:18" hidden="1">
      <c r="D85" s="36">
        <v>13</v>
      </c>
      <c r="F85" s="222" t="s">
        <v>16</v>
      </c>
      <c r="G85" s="998" t="s">
        <v>114</v>
      </c>
      <c r="I85" s="36" t="s">
        <v>223</v>
      </c>
      <c r="J85" s="59" t="s">
        <v>97</v>
      </c>
      <c r="N85" s="36" t="s">
        <v>268</v>
      </c>
      <c r="R85" s="36" t="s">
        <v>14</v>
      </c>
    </row>
    <row r="86" spans="3:18" hidden="1">
      <c r="D86" s="36">
        <v>14</v>
      </c>
      <c r="F86" s="222" t="s">
        <v>227</v>
      </c>
      <c r="G86" s="906"/>
      <c r="I86" s="36" t="s">
        <v>236</v>
      </c>
      <c r="J86" s="59" t="s">
        <v>88</v>
      </c>
      <c r="N86" s="36" t="s">
        <v>196</v>
      </c>
      <c r="R86" s="36" t="s">
        <v>184</v>
      </c>
    </row>
    <row r="87" spans="3:18" hidden="1">
      <c r="D87" s="36">
        <v>15</v>
      </c>
      <c r="F87" s="222" t="s">
        <v>228</v>
      </c>
      <c r="G87" s="906"/>
      <c r="H87" s="51"/>
      <c r="I87" s="36" t="s">
        <v>232</v>
      </c>
      <c r="J87" s="59" t="s">
        <v>98</v>
      </c>
      <c r="N87" s="36" t="s">
        <v>269</v>
      </c>
      <c r="R87" s="36" t="s">
        <v>15</v>
      </c>
    </row>
    <row r="88" spans="3:18" hidden="1">
      <c r="D88" s="36">
        <v>16</v>
      </c>
      <c r="F88" s="222" t="s">
        <v>169</v>
      </c>
      <c r="G88" s="907"/>
      <c r="J88" s="59" t="s">
        <v>99</v>
      </c>
    </row>
    <row r="89" spans="3:18" hidden="1">
      <c r="D89" s="36">
        <v>17</v>
      </c>
      <c r="F89" s="223" t="s">
        <v>190</v>
      </c>
      <c r="G89" s="999" t="s">
        <v>115</v>
      </c>
      <c r="J89" s="59" t="s">
        <v>100</v>
      </c>
      <c r="N89" s="36" t="s">
        <v>133</v>
      </c>
    </row>
    <row r="90" spans="3:18" hidden="1">
      <c r="D90" s="36">
        <v>18</v>
      </c>
      <c r="F90" s="223" t="s">
        <v>180</v>
      </c>
      <c r="G90" s="891"/>
      <c r="J90" s="59" t="s">
        <v>89</v>
      </c>
      <c r="N90" s="36" t="s">
        <v>270</v>
      </c>
    </row>
    <row r="91" spans="3:18" hidden="1">
      <c r="D91" s="36">
        <v>19</v>
      </c>
      <c r="F91" s="223" t="s">
        <v>38</v>
      </c>
      <c r="G91" s="891"/>
      <c r="J91" s="59" t="s">
        <v>93</v>
      </c>
      <c r="N91" s="36" t="s">
        <v>259</v>
      </c>
    </row>
    <row r="92" spans="3:18" hidden="1">
      <c r="C92" s="36"/>
      <c r="D92" s="36">
        <v>20</v>
      </c>
      <c r="F92" s="223" t="s">
        <v>175</v>
      </c>
      <c r="G92" s="892"/>
      <c r="J92" s="59" t="s">
        <v>101</v>
      </c>
      <c r="N92" s="36" t="s">
        <v>199</v>
      </c>
    </row>
    <row r="93" spans="3:18" hidden="1">
      <c r="F93" s="238" t="s">
        <v>39</v>
      </c>
      <c r="G93" s="1000" t="s">
        <v>188</v>
      </c>
      <c r="J93" s="59" t="s">
        <v>102</v>
      </c>
      <c r="N93" s="36" t="s">
        <v>271</v>
      </c>
    </row>
    <row r="94" spans="3:18" hidden="1">
      <c r="F94" s="238" t="s">
        <v>230</v>
      </c>
      <c r="G94" s="1000"/>
      <c r="J94" s="59" t="s">
        <v>103</v>
      </c>
      <c r="N94" s="36" t="s">
        <v>200</v>
      </c>
    </row>
    <row r="95" spans="3:18" hidden="1">
      <c r="F95" s="238" t="s">
        <v>171</v>
      </c>
      <c r="G95" s="1000"/>
      <c r="J95" s="59" t="s">
        <v>104</v>
      </c>
      <c r="N95" s="36" t="s">
        <v>272</v>
      </c>
    </row>
    <row r="96" spans="3:18" hidden="1">
      <c r="F96" s="238" t="s">
        <v>231</v>
      </c>
      <c r="G96" s="1000"/>
      <c r="J96" s="59" t="s">
        <v>105</v>
      </c>
      <c r="N96" s="36" t="s">
        <v>201</v>
      </c>
    </row>
    <row r="97" spans="6:14" hidden="1">
      <c r="F97" s="239" t="s">
        <v>18</v>
      </c>
      <c r="G97" s="993" t="s">
        <v>189</v>
      </c>
      <c r="J97" s="59" t="s">
        <v>106</v>
      </c>
      <c r="N97" s="36" t="s">
        <v>202</v>
      </c>
    </row>
    <row r="98" spans="6:14" hidden="1">
      <c r="F98" s="239" t="s">
        <v>229</v>
      </c>
      <c r="G98" s="993"/>
      <c r="J98" s="59" t="s">
        <v>107</v>
      </c>
    </row>
    <row r="99" spans="6:14" hidden="1">
      <c r="F99" s="239" t="s">
        <v>174</v>
      </c>
      <c r="G99" s="993"/>
      <c r="J99" s="59" t="s">
        <v>90</v>
      </c>
    </row>
    <row r="100" spans="6:14" hidden="1">
      <c r="F100" s="239" t="s">
        <v>185</v>
      </c>
      <c r="G100" s="993"/>
      <c r="J100" s="59" t="s">
        <v>108</v>
      </c>
    </row>
    <row r="101" spans="6:14" hidden="1">
      <c r="F101" s="36" t="s">
        <v>14</v>
      </c>
      <c r="G101" s="993" t="s">
        <v>252</v>
      </c>
      <c r="J101" s="59" t="s">
        <v>87</v>
      </c>
    </row>
    <row r="102" spans="6:14" hidden="1">
      <c r="F102" s="36" t="s">
        <v>170</v>
      </c>
      <c r="G102" s="993"/>
      <c r="J102" s="59" t="s">
        <v>109</v>
      </c>
    </row>
    <row r="103" spans="6:14" hidden="1">
      <c r="F103" s="36" t="s">
        <v>232</v>
      </c>
      <c r="G103" s="993"/>
      <c r="J103" s="59" t="s">
        <v>94</v>
      </c>
    </row>
    <row r="104" spans="6:14" hidden="1">
      <c r="F104" s="36" t="s">
        <v>233</v>
      </c>
      <c r="G104" s="993"/>
      <c r="J104" s="32" t="s">
        <v>95</v>
      </c>
    </row>
    <row r="105" spans="6:14" hidden="1">
      <c r="F105" s="36" t="s">
        <v>173</v>
      </c>
      <c r="G105" s="993" t="s">
        <v>254</v>
      </c>
    </row>
    <row r="106" spans="6:14" hidden="1">
      <c r="F106" s="36" t="s">
        <v>234</v>
      </c>
      <c r="G106" s="993"/>
    </row>
    <row r="107" spans="6:14" hidden="1">
      <c r="F107" s="36" t="s">
        <v>138</v>
      </c>
      <c r="G107" s="993"/>
    </row>
    <row r="108" spans="6:14" hidden="1">
      <c r="F108" s="36" t="s">
        <v>235</v>
      </c>
      <c r="G108" s="993"/>
    </row>
    <row r="109" spans="6:14" hidden="1">
      <c r="F109" s="36" t="s">
        <v>17</v>
      </c>
      <c r="G109" s="993" t="s">
        <v>253</v>
      </c>
    </row>
    <row r="110" spans="6:14" hidden="1">
      <c r="F110" s="36" t="s">
        <v>236</v>
      </c>
      <c r="G110" s="993"/>
    </row>
    <row r="111" spans="6:14" hidden="1">
      <c r="F111" s="36" t="s">
        <v>238</v>
      </c>
      <c r="G111" s="993"/>
    </row>
    <row r="112" spans="6:14" hidden="1">
      <c r="F112" s="36" t="s">
        <v>239</v>
      </c>
      <c r="G112" s="993"/>
    </row>
    <row r="113" spans="6:7" hidden="1">
      <c r="F113" s="36" t="s">
        <v>15</v>
      </c>
      <c r="G113" s="993" t="s">
        <v>253</v>
      </c>
    </row>
    <row r="114" spans="6:7" hidden="1">
      <c r="F114" s="36" t="s">
        <v>32</v>
      </c>
      <c r="G114" s="993"/>
    </row>
    <row r="115" spans="6:7" hidden="1">
      <c r="F115" s="36" t="s">
        <v>187</v>
      </c>
      <c r="G115" s="993"/>
    </row>
    <row r="116" spans="6:7" hidden="1">
      <c r="F116" s="36" t="s">
        <v>277</v>
      </c>
      <c r="G116" s="993"/>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32F8D71F-4C9C-4A9D-A05C-9AA140857383}">
      <formula1>$R$77:$R$79</formula1>
    </dataValidation>
    <dataValidation type="list" allowBlank="1" showInputMessage="1" showErrorMessage="1" sqref="C46" xr:uid="{B215F92E-CB60-4165-868F-45A0174065A5}">
      <formula1>$R$81:$R$83</formula1>
    </dataValidation>
    <dataValidation type="list" allowBlank="1" showInputMessage="1" showErrorMessage="1" sqref="C45" xr:uid="{252BA82E-01C4-4E67-9ED4-902EC99081E3}">
      <formula1>$R$85:$R$87</formula1>
    </dataValidation>
    <dataValidation type="list" allowBlank="1" showInputMessage="1" showErrorMessage="1" sqref="C44" xr:uid="{46388366-C16A-452E-937B-3907AF593C1A}">
      <formula1>$Q$81:$Q$83</formula1>
    </dataValidation>
    <dataValidation type="list" allowBlank="1" showInputMessage="1" showErrorMessage="1" sqref="C43" xr:uid="{5118F3A8-F275-4BB7-85A2-FD35AFAF6028}">
      <formula1>$Q$77:$Q$79</formula1>
    </dataValidation>
    <dataValidation type="list" allowBlank="1" showInputMessage="1" showErrorMessage="1" sqref="C30:C31 C36:C41" xr:uid="{0E181847-1658-4CB2-B56B-A7F0D6297E5A}">
      <formula1>$F$69:$F$116</formula1>
    </dataValidation>
    <dataValidation type="list" allowBlank="1" showInputMessage="1" showErrorMessage="1" sqref="C16" xr:uid="{EC7E47FB-10E5-4A71-A7DF-C36584BCD88A}">
      <formula1>$R$73:$R$75</formula1>
    </dataValidation>
    <dataValidation type="list" allowBlank="1" showInputMessage="1" showErrorMessage="1" sqref="C14" xr:uid="{33B70EB4-7287-4CE6-AFDE-1C71848C4BC8}">
      <formula1>$R$69:$R$71</formula1>
    </dataValidation>
    <dataValidation type="list" allowBlank="1" showInputMessage="1" showErrorMessage="1" sqref="C48" xr:uid="{7F7AEC23-BDCC-4E82-B6CB-8B5695213CC3}">
      <formula1>$L$69:$L$71</formula1>
    </dataValidation>
    <dataValidation type="list" allowBlank="1" showInputMessage="1" showErrorMessage="1" sqref="C15" xr:uid="{2BCA9706-17C0-4733-84FC-28E9C65F995A}">
      <formula1>$R$65:$R$67</formula1>
    </dataValidation>
    <dataValidation type="list" allowBlank="1" showInputMessage="1" showErrorMessage="1" sqref="C13" xr:uid="{ECADBD08-6B92-4C09-B96E-CBEC5CE5BBCF}">
      <formula1>$Q$65:$Q$67</formula1>
    </dataValidation>
    <dataValidation type="list" allowBlank="1" showInputMessage="1" showErrorMessage="1" sqref="C21:C22 C17:C18 C12" xr:uid="{E9C4BED5-FDDE-4366-8679-B88F07A4102E}">
      <formula1>$N$65:$N$97</formula1>
    </dataValidation>
    <dataValidation type="list" allowBlank="1" showInputMessage="1" showErrorMessage="1" sqref="C60" xr:uid="{F5D85DDE-0BEA-46DD-A6DF-3DF2008A2A9B}">
      <formula1>$F$69:$F$100</formula1>
    </dataValidation>
    <dataValidation type="list" allowBlank="1" showInputMessage="1" showErrorMessage="1" sqref="C51" xr:uid="{E15A07F0-84CB-49C4-A5A2-E90F9EB1B2AC}">
      <formula1>$P$65:$P$67</formula1>
    </dataValidation>
    <dataValidation type="list" allowBlank="1" showInputMessage="1" showErrorMessage="1" sqref="C52" xr:uid="{63C66CA4-C167-4694-B494-10C0F6F779B5}">
      <formula1>$M$69:$M$71</formula1>
    </dataValidation>
    <dataValidation type="list" allowBlank="1" showInputMessage="1" showErrorMessage="1" sqref="C50" xr:uid="{2CB92DC2-8F0E-4E6F-A696-EF30FEEEB3ED}">
      <formula1>$M$65:$M$67</formula1>
    </dataValidation>
    <dataValidation type="list" allowBlank="1" showInputMessage="1" showErrorMessage="1" sqref="C49" xr:uid="{36A66CAF-9AE9-49C2-B437-EBA5FDAF18B3}">
      <formula1>$L$65:$L$67</formula1>
    </dataValidation>
    <dataValidation type="list" allowBlank="1" showInputMessage="1" showErrorMessage="1" sqref="C63" xr:uid="{4F1063BA-6C46-4570-A6E0-E2A87F41A4A0}">
      <formula1>$K$65:$K$67</formula1>
    </dataValidation>
    <dataValidation type="list" allowBlank="1" showInputMessage="1" showErrorMessage="1" sqref="C62" xr:uid="{9DCB85F6-91FD-4453-A896-986D1647FAEE}">
      <formula1>$J$66:$J$104</formula1>
    </dataValidation>
    <dataValidation type="list" allowBlank="1" showInputMessage="1" showErrorMessage="1" sqref="C53" xr:uid="{D772B0C8-EC95-4920-9958-CE40B6A6FC52}">
      <formula1>$I$68:$I$87</formula1>
    </dataValidation>
    <dataValidation type="list" allowBlank="1" showInputMessage="1" showErrorMessage="1" sqref="C32:C33 C35 C29 C23:C24" xr:uid="{43E8582A-FFFA-4EBF-8D51-56E736B035C2}">
      <formula1>$D$72:$D$92</formula1>
    </dataValidation>
    <dataValidation type="list" allowBlank="1" showInputMessage="1" showErrorMessage="1" sqref="C19" xr:uid="{711926D1-6179-4D11-BEF5-0B0A97D5FD1D}">
      <formula1>$D$75:$D$80</formula1>
    </dataValidation>
    <dataValidation type="list" allowBlank="1" showInputMessage="1" showErrorMessage="1" sqref="C28 C3:C10 C42" xr:uid="{EF1EB339-41BC-4E52-A4C4-B9322A533064}">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2DB607C-F990-4808-9C2C-E9EDD140D269}">
      <formula1>#REF!</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2AEB-F884-44C4-9670-6718A7580E49}">
  <dimension ref="A2:BA184"/>
  <sheetViews>
    <sheetView topLeftCell="C39" zoomScaleNormal="100" zoomScaleSheetLayoutView="100" workbookViewId="0">
      <selection activeCell="AA70" sqref="AA70"/>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406</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240" t="s">
        <v>407</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241">
        <v>46184</v>
      </c>
      <c r="C19" s="242">
        <v>0.875</v>
      </c>
      <c r="D19" s="243" t="s">
        <v>183</v>
      </c>
      <c r="E19" s="244" t="s">
        <v>72</v>
      </c>
      <c r="F19" s="243" t="s">
        <v>240</v>
      </c>
      <c r="G19" s="245" t="s">
        <v>73</v>
      </c>
      <c r="H19" s="243"/>
      <c r="I19" s="243"/>
      <c r="J19" s="6"/>
      <c r="K19" s="6"/>
      <c r="L19" s="246">
        <v>46185</v>
      </c>
      <c r="M19" s="242">
        <v>0.875</v>
      </c>
      <c r="N19" s="243" t="s">
        <v>179</v>
      </c>
      <c r="O19" s="244" t="s">
        <v>76</v>
      </c>
      <c r="P19" s="243" t="s">
        <v>223</v>
      </c>
      <c r="Q19" s="245">
        <v>2</v>
      </c>
      <c r="R19" s="243"/>
      <c r="S19" s="243"/>
      <c r="T19" s="23"/>
      <c r="U19" s="79"/>
      <c r="V19" s="246">
        <v>46187</v>
      </c>
      <c r="W19" s="242">
        <v>0</v>
      </c>
      <c r="X19" s="243" t="s">
        <v>184</v>
      </c>
      <c r="Y19" s="244" t="s">
        <v>72</v>
      </c>
      <c r="Z19" s="243" t="s">
        <v>177</v>
      </c>
      <c r="AA19" s="245" t="s">
        <v>73</v>
      </c>
      <c r="AB19" s="243"/>
      <c r="AC19" s="243"/>
      <c r="AD19" s="19"/>
      <c r="AE19" s="105">
        <v>73</v>
      </c>
      <c r="AF19" s="247">
        <v>46201</v>
      </c>
      <c r="AG19" s="242">
        <v>0.875</v>
      </c>
      <c r="AH19" s="248" t="s">
        <v>408</v>
      </c>
      <c r="AI19" s="249" t="s">
        <v>314</v>
      </c>
      <c r="AJ19" s="250"/>
    </row>
    <row r="20" spans="2:36" ht="13.5" customHeight="1">
      <c r="B20" s="241">
        <v>46185</v>
      </c>
      <c r="C20" s="242">
        <v>0.16666666666666666</v>
      </c>
      <c r="D20" s="243" t="s">
        <v>186</v>
      </c>
      <c r="E20" s="244" t="s">
        <v>74</v>
      </c>
      <c r="F20" s="243" t="s">
        <v>214</v>
      </c>
      <c r="G20" s="245">
        <v>1</v>
      </c>
      <c r="H20" s="243"/>
      <c r="I20" s="243"/>
      <c r="J20" s="6"/>
      <c r="K20" s="6"/>
      <c r="L20" s="246">
        <v>46186</v>
      </c>
      <c r="M20" s="242">
        <v>0.875</v>
      </c>
      <c r="N20" s="243" t="s">
        <v>225</v>
      </c>
      <c r="O20" s="244" t="s">
        <v>70</v>
      </c>
      <c r="P20" s="243" t="s">
        <v>19</v>
      </c>
      <c r="Q20" s="245">
        <v>2</v>
      </c>
      <c r="R20" s="243"/>
      <c r="S20" s="243"/>
      <c r="T20" s="23"/>
      <c r="U20" s="79"/>
      <c r="V20" s="246">
        <v>46187</v>
      </c>
      <c r="W20" s="242">
        <v>0.125</v>
      </c>
      <c r="X20" s="243" t="s">
        <v>226</v>
      </c>
      <c r="Y20" s="244" t="s">
        <v>76</v>
      </c>
      <c r="Z20" s="243" t="s">
        <v>142</v>
      </c>
      <c r="AA20" s="245">
        <v>2</v>
      </c>
      <c r="AB20" s="243"/>
      <c r="AC20" s="243"/>
      <c r="AD20" s="19"/>
      <c r="AE20" s="105">
        <v>74</v>
      </c>
      <c r="AF20" s="247">
        <v>46202</v>
      </c>
      <c r="AG20" s="251">
        <v>0.9375</v>
      </c>
      <c r="AH20" s="248" t="s">
        <v>303</v>
      </c>
      <c r="AI20" s="249" t="s">
        <v>409</v>
      </c>
      <c r="AJ20" s="250"/>
    </row>
    <row r="21" spans="2:36" ht="13.5" customHeight="1">
      <c r="B21" s="241">
        <v>46191</v>
      </c>
      <c r="C21" s="242">
        <v>0.75</v>
      </c>
      <c r="D21" s="243" t="s">
        <v>214</v>
      </c>
      <c r="E21" s="244" t="s">
        <v>71</v>
      </c>
      <c r="F21" s="243" t="s">
        <v>240</v>
      </c>
      <c r="G21" s="244">
        <v>1</v>
      </c>
      <c r="H21" s="243"/>
      <c r="I21" s="243"/>
      <c r="J21" s="6"/>
      <c r="K21" s="6"/>
      <c r="L21" s="246">
        <v>46191</v>
      </c>
      <c r="M21" s="242">
        <v>0.875</v>
      </c>
      <c r="N21" s="243" t="s">
        <v>19</v>
      </c>
      <c r="O21" s="244" t="s">
        <v>79</v>
      </c>
      <c r="P21" s="243" t="s">
        <v>223</v>
      </c>
      <c r="Q21" s="245" t="s">
        <v>73</v>
      </c>
      <c r="R21" s="243"/>
      <c r="S21" s="243"/>
      <c r="T21" s="23"/>
      <c r="U21" s="79"/>
      <c r="V21" s="246">
        <v>46193</v>
      </c>
      <c r="W21" s="242">
        <v>0</v>
      </c>
      <c r="X21" s="243" t="s">
        <v>142</v>
      </c>
      <c r="Y21" s="244" t="s">
        <v>76</v>
      </c>
      <c r="Z21" s="243" t="s">
        <v>177</v>
      </c>
      <c r="AA21" s="245">
        <v>2</v>
      </c>
      <c r="AB21" s="243"/>
      <c r="AC21" s="243"/>
      <c r="AD21" s="19"/>
      <c r="AE21" s="105">
        <v>75</v>
      </c>
      <c r="AF21" s="247">
        <v>46203</v>
      </c>
      <c r="AG21" s="242">
        <v>0.125</v>
      </c>
      <c r="AH21" s="248" t="s">
        <v>410</v>
      </c>
      <c r="AI21" s="249" t="s">
        <v>320</v>
      </c>
      <c r="AJ21" s="250"/>
    </row>
    <row r="22" spans="2:36" ht="13.5" customHeight="1">
      <c r="B22" s="241">
        <v>46192</v>
      </c>
      <c r="C22" s="242">
        <v>0.125</v>
      </c>
      <c r="D22" s="243" t="s">
        <v>183</v>
      </c>
      <c r="E22" s="244" t="s">
        <v>77</v>
      </c>
      <c r="F22" s="243" t="s">
        <v>186</v>
      </c>
      <c r="G22" s="245">
        <v>1</v>
      </c>
      <c r="H22" s="243"/>
      <c r="I22" s="243"/>
      <c r="J22" s="6"/>
      <c r="K22" s="6"/>
      <c r="L22" s="246">
        <v>46192</v>
      </c>
      <c r="M22" s="242">
        <v>0</v>
      </c>
      <c r="N22" s="243" t="s">
        <v>179</v>
      </c>
      <c r="O22" s="244" t="s">
        <v>71</v>
      </c>
      <c r="P22" s="243" t="s">
        <v>225</v>
      </c>
      <c r="Q22" s="245">
        <v>1</v>
      </c>
      <c r="R22" s="243"/>
      <c r="S22" s="243"/>
      <c r="T22" s="23"/>
      <c r="U22" s="79"/>
      <c r="V22" s="246">
        <v>46193</v>
      </c>
      <c r="W22" s="242">
        <v>0.10416666666666667</v>
      </c>
      <c r="X22" s="243" t="s">
        <v>184</v>
      </c>
      <c r="Y22" s="244" t="s">
        <v>85</v>
      </c>
      <c r="Z22" s="243" t="s">
        <v>226</v>
      </c>
      <c r="AA22" s="245">
        <v>1</v>
      </c>
      <c r="AB22" s="243"/>
      <c r="AC22" s="243"/>
      <c r="AD22" s="19"/>
      <c r="AE22" s="105">
        <v>76</v>
      </c>
      <c r="AF22" s="247">
        <v>46202</v>
      </c>
      <c r="AG22" s="251">
        <v>0.79166666666666663</v>
      </c>
      <c r="AH22" s="248" t="s">
        <v>305</v>
      </c>
      <c r="AI22" s="249" t="s">
        <v>319</v>
      </c>
      <c r="AJ22" s="250"/>
    </row>
    <row r="23" spans="2:36" ht="13.5" customHeight="1">
      <c r="B23" s="241">
        <v>46198</v>
      </c>
      <c r="C23" s="242">
        <v>0.125</v>
      </c>
      <c r="D23" s="243" t="s">
        <v>214</v>
      </c>
      <c r="E23" s="244" t="s">
        <v>69</v>
      </c>
      <c r="F23" s="243" t="s">
        <v>183</v>
      </c>
      <c r="G23" s="245">
        <v>2</v>
      </c>
      <c r="H23" s="243"/>
      <c r="I23" s="243"/>
      <c r="J23" s="6"/>
      <c r="K23" s="6"/>
      <c r="L23" s="246">
        <v>46197</v>
      </c>
      <c r="M23" s="242">
        <v>0.875</v>
      </c>
      <c r="N23" s="243" t="s">
        <v>223</v>
      </c>
      <c r="O23" s="244" t="s">
        <v>71</v>
      </c>
      <c r="P23" s="243" t="s">
        <v>225</v>
      </c>
      <c r="Q23" s="245">
        <v>1</v>
      </c>
      <c r="R23" s="243"/>
      <c r="S23" s="243"/>
      <c r="T23" s="23"/>
      <c r="U23" s="79"/>
      <c r="V23" s="246">
        <v>46198</v>
      </c>
      <c r="W23" s="242">
        <v>0</v>
      </c>
      <c r="X23" s="243" t="s">
        <v>142</v>
      </c>
      <c r="Y23" s="244" t="s">
        <v>69</v>
      </c>
      <c r="Z23" s="243" t="s">
        <v>184</v>
      </c>
      <c r="AA23" s="245">
        <v>2</v>
      </c>
      <c r="AB23" s="243"/>
      <c r="AC23" s="243"/>
      <c r="AD23" s="19"/>
      <c r="AE23" s="105">
        <v>77</v>
      </c>
      <c r="AF23" s="247">
        <v>46203</v>
      </c>
      <c r="AG23" s="242">
        <v>0.95833333333333337</v>
      </c>
      <c r="AH23" s="248" t="s">
        <v>306</v>
      </c>
      <c r="AI23" s="248" t="s">
        <v>331</v>
      </c>
      <c r="AJ23" s="250"/>
    </row>
    <row r="24" spans="2:36" ht="13.5" customHeight="1">
      <c r="B24" s="241">
        <v>46198</v>
      </c>
      <c r="C24" s="242">
        <v>0.125</v>
      </c>
      <c r="D24" s="243" t="s">
        <v>240</v>
      </c>
      <c r="E24" s="244" t="s">
        <v>76</v>
      </c>
      <c r="F24" s="243" t="s">
        <v>186</v>
      </c>
      <c r="G24" s="244">
        <v>2</v>
      </c>
      <c r="H24" s="243"/>
      <c r="I24" s="243"/>
      <c r="J24" s="6"/>
      <c r="K24" s="6"/>
      <c r="L24" s="246">
        <v>46197</v>
      </c>
      <c r="M24" s="242">
        <v>0.875</v>
      </c>
      <c r="N24" s="243" t="s">
        <v>19</v>
      </c>
      <c r="O24" s="244" t="s">
        <v>74</v>
      </c>
      <c r="P24" s="243" t="s">
        <v>179</v>
      </c>
      <c r="Q24" s="245">
        <v>1</v>
      </c>
      <c r="R24" s="243"/>
      <c r="S24" s="243"/>
      <c r="T24" s="23"/>
      <c r="U24" s="79"/>
      <c r="V24" s="246">
        <v>46198</v>
      </c>
      <c r="W24" s="242">
        <v>0</v>
      </c>
      <c r="X24" s="243" t="s">
        <v>177</v>
      </c>
      <c r="Y24" s="244" t="s">
        <v>68</v>
      </c>
      <c r="Z24" s="243" t="s">
        <v>226</v>
      </c>
      <c r="AA24" s="245">
        <v>1</v>
      </c>
      <c r="AB24" s="243"/>
      <c r="AC24" s="243"/>
      <c r="AD24" s="19"/>
      <c r="AE24" s="105">
        <v>78</v>
      </c>
      <c r="AF24" s="247">
        <v>46203</v>
      </c>
      <c r="AG24" s="242">
        <v>0.79166666666666663</v>
      </c>
      <c r="AH24" s="248" t="s">
        <v>318</v>
      </c>
      <c r="AI24" s="249" t="s">
        <v>324</v>
      </c>
      <c r="AJ24" s="250"/>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247">
        <v>46204</v>
      </c>
      <c r="AG25" s="242">
        <v>4.1666666666666664E-2</v>
      </c>
      <c r="AH25" s="248" t="s">
        <v>308</v>
      </c>
      <c r="AI25" s="249" t="s">
        <v>411</v>
      </c>
      <c r="AJ25" s="250"/>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247">
        <v>46204</v>
      </c>
      <c r="AG26" s="251">
        <v>0.75</v>
      </c>
      <c r="AH26" s="249" t="s">
        <v>327</v>
      </c>
      <c r="AI26" s="249" t="s">
        <v>412</v>
      </c>
      <c r="AJ26" s="250"/>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247">
        <v>46205</v>
      </c>
      <c r="AG27" s="242">
        <v>8.3333333333333329E-2</v>
      </c>
      <c r="AH27" s="248" t="s">
        <v>413</v>
      </c>
      <c r="AI27" s="249" t="s">
        <v>307</v>
      </c>
      <c r="AJ27" s="250"/>
    </row>
    <row r="28" spans="2:36" ht="13.5" customHeight="1">
      <c r="B28" s="241">
        <v>46186</v>
      </c>
      <c r="C28" s="242">
        <v>0.125</v>
      </c>
      <c r="D28" s="243" t="s">
        <v>172</v>
      </c>
      <c r="E28" s="244" t="s">
        <v>69</v>
      </c>
      <c r="F28" s="243" t="s">
        <v>224</v>
      </c>
      <c r="G28" s="245">
        <v>2</v>
      </c>
      <c r="H28" s="243"/>
      <c r="I28" s="243"/>
      <c r="J28" s="6"/>
      <c r="K28" s="6"/>
      <c r="L28" s="246">
        <v>46187</v>
      </c>
      <c r="M28" s="242">
        <v>0.79166666666666663</v>
      </c>
      <c r="N28" s="243" t="s">
        <v>16</v>
      </c>
      <c r="O28" s="244" t="s">
        <v>68</v>
      </c>
      <c r="P28" s="243" t="s">
        <v>227</v>
      </c>
      <c r="Q28" s="245">
        <v>1</v>
      </c>
      <c r="R28" s="243"/>
      <c r="S28" s="243"/>
      <c r="T28" s="23"/>
      <c r="U28" s="23"/>
      <c r="V28" s="246">
        <v>46187</v>
      </c>
      <c r="W28" s="242">
        <v>0.91666666666666663</v>
      </c>
      <c r="X28" s="243" t="s">
        <v>190</v>
      </c>
      <c r="Y28" s="244" t="s">
        <v>71</v>
      </c>
      <c r="Z28" s="243" t="s">
        <v>180</v>
      </c>
      <c r="AA28" s="244">
        <v>1</v>
      </c>
      <c r="AB28" s="243"/>
      <c r="AC28" s="243"/>
      <c r="AD28" s="19"/>
      <c r="AE28" s="105">
        <v>82</v>
      </c>
      <c r="AF28" s="247">
        <v>46204</v>
      </c>
      <c r="AG28" s="251">
        <v>0.91666666666666663</v>
      </c>
      <c r="AH28" s="248" t="s">
        <v>414</v>
      </c>
      <c r="AI28" s="249" t="s">
        <v>415</v>
      </c>
      <c r="AJ28" s="250"/>
    </row>
    <row r="29" spans="2:36" ht="13.5" customHeight="1">
      <c r="B29" s="241">
        <v>46187</v>
      </c>
      <c r="C29" s="242">
        <v>0.25</v>
      </c>
      <c r="D29" s="243" t="s">
        <v>176</v>
      </c>
      <c r="E29" s="244" t="s">
        <v>69</v>
      </c>
      <c r="F29" s="243" t="s">
        <v>134</v>
      </c>
      <c r="G29" s="244">
        <v>2</v>
      </c>
      <c r="H29" s="243"/>
      <c r="I29" s="243"/>
      <c r="J29" s="6"/>
      <c r="K29" s="6"/>
      <c r="L29" s="246">
        <v>46188</v>
      </c>
      <c r="M29" s="242">
        <v>4.1666666666666664E-2</v>
      </c>
      <c r="N29" s="243" t="s">
        <v>228</v>
      </c>
      <c r="O29" s="244" t="s">
        <v>79</v>
      </c>
      <c r="P29" s="243" t="s">
        <v>169</v>
      </c>
      <c r="Q29" s="245" t="s">
        <v>73</v>
      </c>
      <c r="R29" s="243"/>
      <c r="S29" s="243"/>
      <c r="T29" s="23"/>
      <c r="U29" s="23"/>
      <c r="V29" s="246">
        <v>46188</v>
      </c>
      <c r="W29" s="242">
        <v>0.16666666666666666</v>
      </c>
      <c r="X29" s="243" t="s">
        <v>38</v>
      </c>
      <c r="Y29" s="244" t="s">
        <v>71</v>
      </c>
      <c r="Z29" s="243" t="s">
        <v>175</v>
      </c>
      <c r="AA29" s="245">
        <v>1</v>
      </c>
      <c r="AB29" s="243"/>
      <c r="AC29" s="243"/>
      <c r="AD29" s="19"/>
      <c r="AE29" s="105">
        <v>83</v>
      </c>
      <c r="AF29" s="247">
        <v>46206</v>
      </c>
      <c r="AG29" s="242">
        <v>4.1666666666666664E-2</v>
      </c>
      <c r="AH29" s="248" t="s">
        <v>312</v>
      </c>
      <c r="AI29" s="249" t="s">
        <v>309</v>
      </c>
      <c r="AJ29" s="250"/>
    </row>
    <row r="30" spans="2:36" ht="13.5" customHeight="1">
      <c r="B30" s="241">
        <v>46192</v>
      </c>
      <c r="C30" s="242">
        <v>0.875</v>
      </c>
      <c r="D30" s="243" t="s">
        <v>172</v>
      </c>
      <c r="E30" s="244" t="s">
        <v>74</v>
      </c>
      <c r="F30" s="243" t="s">
        <v>176</v>
      </c>
      <c r="G30" s="245">
        <v>1</v>
      </c>
      <c r="H30" s="243"/>
      <c r="I30" s="243"/>
      <c r="J30" s="6"/>
      <c r="K30" s="6"/>
      <c r="L30" s="246">
        <v>46193</v>
      </c>
      <c r="M30" s="242">
        <v>0.91666666666666663</v>
      </c>
      <c r="N30" s="243" t="s">
        <v>16</v>
      </c>
      <c r="O30" s="244" t="s">
        <v>71</v>
      </c>
      <c r="P30" s="243" t="s">
        <v>228</v>
      </c>
      <c r="Q30" s="245">
        <v>1</v>
      </c>
      <c r="R30" s="243"/>
      <c r="S30" s="243"/>
      <c r="T30" s="23"/>
      <c r="U30" s="79"/>
      <c r="V30" s="246">
        <v>46193</v>
      </c>
      <c r="W30" s="242">
        <v>0.79166666666666663</v>
      </c>
      <c r="X30" s="243" t="s">
        <v>190</v>
      </c>
      <c r="Y30" s="244" t="s">
        <v>77</v>
      </c>
      <c r="Z30" s="243" t="s">
        <v>38</v>
      </c>
      <c r="AA30" s="245">
        <v>1</v>
      </c>
      <c r="AB30" s="243"/>
      <c r="AC30" s="243"/>
      <c r="AD30" s="19"/>
      <c r="AE30" s="105">
        <v>84</v>
      </c>
      <c r="AF30" s="247">
        <v>46205</v>
      </c>
      <c r="AG30" s="251">
        <v>0.875</v>
      </c>
      <c r="AH30" s="248" t="s">
        <v>313</v>
      </c>
      <c r="AI30" s="249" t="s">
        <v>328</v>
      </c>
      <c r="AJ30" s="250"/>
    </row>
    <row r="31" spans="2:36" ht="13.5" customHeight="1">
      <c r="B31" s="241">
        <v>46193</v>
      </c>
      <c r="C31" s="242">
        <v>0.20833333333333334</v>
      </c>
      <c r="D31" s="243" t="s">
        <v>134</v>
      </c>
      <c r="E31" s="244" t="s">
        <v>77</v>
      </c>
      <c r="F31" s="243" t="s">
        <v>224</v>
      </c>
      <c r="G31" s="245">
        <v>1</v>
      </c>
      <c r="H31" s="243"/>
      <c r="I31" s="243"/>
      <c r="J31" s="6"/>
      <c r="K31" s="6"/>
      <c r="L31" s="246">
        <v>46194</v>
      </c>
      <c r="M31" s="242">
        <v>8.3333333333333329E-2</v>
      </c>
      <c r="N31" s="243" t="s">
        <v>169</v>
      </c>
      <c r="O31" s="244" t="s">
        <v>68</v>
      </c>
      <c r="P31" s="243" t="s">
        <v>227</v>
      </c>
      <c r="Q31" s="245">
        <v>1</v>
      </c>
      <c r="R31" s="243"/>
      <c r="S31" s="243"/>
      <c r="T31" s="23"/>
      <c r="U31" s="79"/>
      <c r="V31" s="246">
        <v>46194</v>
      </c>
      <c r="W31" s="242">
        <v>0.25</v>
      </c>
      <c r="X31" s="243" t="s">
        <v>175</v>
      </c>
      <c r="Y31" s="244" t="s">
        <v>76</v>
      </c>
      <c r="Z31" s="243" t="s">
        <v>180</v>
      </c>
      <c r="AA31" s="245">
        <v>2</v>
      </c>
      <c r="AB31" s="243"/>
      <c r="AC31" s="243"/>
      <c r="AD31" s="19"/>
      <c r="AE31" s="105">
        <v>85</v>
      </c>
      <c r="AF31" s="247">
        <v>46206</v>
      </c>
      <c r="AG31" s="242">
        <v>0.20833333333333334</v>
      </c>
      <c r="AH31" s="248" t="s">
        <v>416</v>
      </c>
      <c r="AI31" s="249" t="s">
        <v>417</v>
      </c>
      <c r="AJ31" s="250"/>
    </row>
    <row r="32" spans="2:36" ht="13.5" customHeight="1">
      <c r="B32" s="241">
        <v>46199</v>
      </c>
      <c r="C32" s="242">
        <v>0.16666666666666666</v>
      </c>
      <c r="D32" s="243" t="s">
        <v>134</v>
      </c>
      <c r="E32" s="244" t="s">
        <v>71</v>
      </c>
      <c r="F32" s="243" t="s">
        <v>172</v>
      </c>
      <c r="G32" s="245">
        <v>1</v>
      </c>
      <c r="H32" s="243"/>
      <c r="I32" s="243"/>
      <c r="J32" s="6"/>
      <c r="K32" s="6"/>
      <c r="L32" s="246">
        <v>46198</v>
      </c>
      <c r="M32" s="242">
        <v>0.91666666666666663</v>
      </c>
      <c r="N32" s="243" t="s">
        <v>227</v>
      </c>
      <c r="O32" s="244" t="s">
        <v>82</v>
      </c>
      <c r="P32" s="243" t="s">
        <v>228</v>
      </c>
      <c r="Q32" s="245">
        <v>2</v>
      </c>
      <c r="R32" s="243"/>
      <c r="S32" s="243"/>
      <c r="T32" s="23"/>
      <c r="U32" s="79"/>
      <c r="V32" s="246">
        <v>46199</v>
      </c>
      <c r="W32" s="242">
        <v>4.1666666666666664E-2</v>
      </c>
      <c r="X32" s="243" t="s">
        <v>180</v>
      </c>
      <c r="Y32" s="244" t="s">
        <v>70</v>
      </c>
      <c r="Z32" s="243" t="s">
        <v>38</v>
      </c>
      <c r="AA32" s="245">
        <v>2</v>
      </c>
      <c r="AB32" s="243"/>
      <c r="AC32" s="243"/>
      <c r="AD32" s="19"/>
      <c r="AE32" s="105">
        <v>86</v>
      </c>
      <c r="AF32" s="247">
        <v>46207</v>
      </c>
      <c r="AG32" s="251">
        <v>0</v>
      </c>
      <c r="AH32" s="248" t="s">
        <v>315</v>
      </c>
      <c r="AI32" s="249" t="s">
        <v>329</v>
      </c>
      <c r="AJ32" s="250"/>
    </row>
    <row r="33" spans="2:36" ht="13.5" customHeight="1">
      <c r="B33" s="241">
        <v>46199</v>
      </c>
      <c r="C33" s="242">
        <v>0.16666666666666666</v>
      </c>
      <c r="D33" s="243" t="s">
        <v>224</v>
      </c>
      <c r="E33" s="244" t="s">
        <v>74</v>
      </c>
      <c r="F33" s="243" t="s">
        <v>176</v>
      </c>
      <c r="G33" s="244">
        <v>1</v>
      </c>
      <c r="H33" s="243"/>
      <c r="I33" s="243"/>
      <c r="J33" s="6"/>
      <c r="K33" s="6"/>
      <c r="L33" s="246">
        <v>46198</v>
      </c>
      <c r="M33" s="242">
        <v>0.91666666666666663</v>
      </c>
      <c r="N33" s="243" t="s">
        <v>169</v>
      </c>
      <c r="O33" s="244" t="s">
        <v>69</v>
      </c>
      <c r="P33" s="243" t="s">
        <v>16</v>
      </c>
      <c r="Q33" s="245">
        <v>2</v>
      </c>
      <c r="R33" s="243"/>
      <c r="S33" s="243"/>
      <c r="T33" s="23"/>
      <c r="U33" s="79"/>
      <c r="V33" s="246">
        <v>46199</v>
      </c>
      <c r="W33" s="242">
        <v>4.1666666666666664E-2</v>
      </c>
      <c r="X33" s="243" t="s">
        <v>175</v>
      </c>
      <c r="Y33" s="244" t="s">
        <v>82</v>
      </c>
      <c r="Z33" s="243" t="s">
        <v>190</v>
      </c>
      <c r="AA33" s="245">
        <v>2</v>
      </c>
      <c r="AB33" s="243"/>
      <c r="AC33" s="243"/>
      <c r="AD33" s="19"/>
      <c r="AE33" s="105">
        <v>87</v>
      </c>
      <c r="AF33" s="247">
        <v>46207</v>
      </c>
      <c r="AG33" s="242">
        <v>0.14583333333333334</v>
      </c>
      <c r="AH33" s="249" t="s">
        <v>316</v>
      </c>
      <c r="AI33" s="249" t="s">
        <v>323</v>
      </c>
      <c r="AJ33" s="250"/>
    </row>
    <row r="34" spans="2:36" ht="13.5" customHeight="1">
      <c r="B34" s="5"/>
      <c r="T34" s="23"/>
      <c r="U34" s="79"/>
      <c r="AD34" s="19"/>
      <c r="AE34" s="105">
        <v>88</v>
      </c>
      <c r="AF34" s="247">
        <v>46206</v>
      </c>
      <c r="AG34" s="251">
        <v>0.83333333333333337</v>
      </c>
      <c r="AH34" s="248" t="s">
        <v>331</v>
      </c>
      <c r="AI34" s="248" t="s">
        <v>330</v>
      </c>
      <c r="AJ34" s="250"/>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241">
        <v>46188</v>
      </c>
      <c r="C37" s="242">
        <v>0.875</v>
      </c>
      <c r="D37" s="243" t="s">
        <v>39</v>
      </c>
      <c r="E37" s="244" t="s">
        <v>71</v>
      </c>
      <c r="F37" s="243" t="s">
        <v>230</v>
      </c>
      <c r="G37" s="245">
        <v>1</v>
      </c>
      <c r="H37" s="243"/>
      <c r="I37" s="243"/>
      <c r="J37" s="6"/>
      <c r="K37" s="6"/>
      <c r="L37" s="246">
        <v>46188</v>
      </c>
      <c r="M37" s="242">
        <v>0.75</v>
      </c>
      <c r="N37" s="243" t="s">
        <v>18</v>
      </c>
      <c r="O37" s="244" t="s">
        <v>68</v>
      </c>
      <c r="P37" s="243" t="s">
        <v>229</v>
      </c>
      <c r="Q37" s="245">
        <v>1</v>
      </c>
      <c r="R37" s="243"/>
      <c r="S37" s="243"/>
      <c r="T37" s="23"/>
      <c r="U37" s="79"/>
      <c r="V37" s="246">
        <v>46189</v>
      </c>
      <c r="W37" s="242">
        <v>0.875</v>
      </c>
      <c r="X37" s="243" t="s">
        <v>14</v>
      </c>
      <c r="Y37" s="244" t="s">
        <v>77</v>
      </c>
      <c r="Z37" s="243" t="s">
        <v>170</v>
      </c>
      <c r="AA37" s="245">
        <v>1</v>
      </c>
      <c r="AB37" s="243"/>
      <c r="AC37" s="243"/>
      <c r="AD37" s="19"/>
      <c r="AE37" s="106"/>
      <c r="AF37" s="22" t="s">
        <v>290</v>
      </c>
      <c r="AG37" s="19"/>
      <c r="AH37" s="19"/>
      <c r="AI37" s="19"/>
      <c r="AJ37" s="20" t="s">
        <v>1</v>
      </c>
    </row>
    <row r="38" spans="2:36" ht="13.5" customHeight="1">
      <c r="B38" s="241">
        <v>46189</v>
      </c>
      <c r="C38" s="242">
        <v>0.125</v>
      </c>
      <c r="D38" s="243" t="s">
        <v>171</v>
      </c>
      <c r="E38" s="244" t="s">
        <v>70</v>
      </c>
      <c r="F38" s="243" t="s">
        <v>231</v>
      </c>
      <c r="G38" s="245">
        <v>2</v>
      </c>
      <c r="H38" s="243"/>
      <c r="I38" s="243"/>
      <c r="J38" s="6"/>
      <c r="K38" s="6"/>
      <c r="L38" s="246">
        <v>46189</v>
      </c>
      <c r="M38" s="242">
        <v>0</v>
      </c>
      <c r="N38" s="243" t="s">
        <v>174</v>
      </c>
      <c r="O38" s="244" t="s">
        <v>82</v>
      </c>
      <c r="P38" s="243" t="s">
        <v>185</v>
      </c>
      <c r="Q38" s="245">
        <v>2</v>
      </c>
      <c r="R38" s="243"/>
      <c r="S38" s="243"/>
      <c r="T38" s="23"/>
      <c r="U38" s="79"/>
      <c r="V38" s="246">
        <v>46190</v>
      </c>
      <c r="W38" s="242">
        <v>0</v>
      </c>
      <c r="X38" s="243" t="s">
        <v>232</v>
      </c>
      <c r="Y38" s="244" t="s">
        <v>69</v>
      </c>
      <c r="Z38" s="243" t="s">
        <v>233</v>
      </c>
      <c r="AA38" s="244">
        <v>2</v>
      </c>
      <c r="AB38" s="243"/>
      <c r="AC38" s="243"/>
      <c r="AD38" s="19"/>
      <c r="AE38" s="105">
        <v>89</v>
      </c>
      <c r="AF38" s="247">
        <v>46207</v>
      </c>
      <c r="AG38" s="242">
        <v>0.95833333333333337</v>
      </c>
      <c r="AH38" s="252" t="s">
        <v>303</v>
      </c>
      <c r="AI38" s="253" t="s">
        <v>306</v>
      </c>
      <c r="AJ38" s="250"/>
    </row>
    <row r="39" spans="2:36" ht="13.5" customHeight="1">
      <c r="B39" s="241">
        <v>46194</v>
      </c>
      <c r="C39" s="242">
        <v>0.875</v>
      </c>
      <c r="D39" s="243" t="s">
        <v>39</v>
      </c>
      <c r="E39" s="244" t="s">
        <v>71</v>
      </c>
      <c r="F39" s="243" t="s">
        <v>171</v>
      </c>
      <c r="G39" s="245">
        <v>1</v>
      </c>
      <c r="H39" s="243"/>
      <c r="I39" s="243"/>
      <c r="J39" s="6"/>
      <c r="K39" s="6"/>
      <c r="L39" s="246">
        <v>46194</v>
      </c>
      <c r="M39" s="242">
        <v>0.75</v>
      </c>
      <c r="N39" s="243" t="s">
        <v>18</v>
      </c>
      <c r="O39" s="244" t="s">
        <v>71</v>
      </c>
      <c r="P39" s="243" t="s">
        <v>174</v>
      </c>
      <c r="Q39" s="245">
        <v>1</v>
      </c>
      <c r="R39" s="243"/>
      <c r="S39" s="243"/>
      <c r="T39" s="23"/>
      <c r="U39" s="7"/>
      <c r="V39" s="246">
        <v>46195</v>
      </c>
      <c r="W39" s="242">
        <v>0.95833333333333337</v>
      </c>
      <c r="X39" s="243" t="s">
        <v>14</v>
      </c>
      <c r="Y39" s="244" t="s">
        <v>77</v>
      </c>
      <c r="Z39" s="243" t="s">
        <v>232</v>
      </c>
      <c r="AA39" s="244">
        <v>1</v>
      </c>
      <c r="AB39" s="243"/>
      <c r="AC39" s="243"/>
      <c r="AD39" s="19"/>
      <c r="AE39" s="105">
        <v>90</v>
      </c>
      <c r="AF39" s="247">
        <v>46207</v>
      </c>
      <c r="AG39" s="251">
        <v>0.79166666666666663</v>
      </c>
      <c r="AH39" s="252" t="s">
        <v>314</v>
      </c>
      <c r="AI39" s="253" t="s">
        <v>321</v>
      </c>
      <c r="AJ39" s="250"/>
    </row>
    <row r="40" spans="2:36" ht="13.5" customHeight="1">
      <c r="B40" s="241">
        <v>46195</v>
      </c>
      <c r="C40" s="242">
        <v>0.125</v>
      </c>
      <c r="D40" s="243" t="s">
        <v>231</v>
      </c>
      <c r="E40" s="244" t="s">
        <v>70</v>
      </c>
      <c r="F40" s="243" t="s">
        <v>230</v>
      </c>
      <c r="G40" s="244">
        <v>2</v>
      </c>
      <c r="H40" s="243"/>
      <c r="I40" s="243"/>
      <c r="J40" s="6"/>
      <c r="K40" s="6"/>
      <c r="L40" s="246">
        <v>46195</v>
      </c>
      <c r="M40" s="242">
        <v>0</v>
      </c>
      <c r="N40" s="243" t="s">
        <v>185</v>
      </c>
      <c r="O40" s="244" t="s">
        <v>68</v>
      </c>
      <c r="P40" s="243" t="s">
        <v>229</v>
      </c>
      <c r="Q40" s="245">
        <v>1</v>
      </c>
      <c r="R40" s="243"/>
      <c r="S40" s="243"/>
      <c r="U40" s="80"/>
      <c r="V40" s="246">
        <v>46196</v>
      </c>
      <c r="W40" s="242">
        <v>8.3333333333333329E-2</v>
      </c>
      <c r="X40" s="243" t="s">
        <v>233</v>
      </c>
      <c r="Y40" s="244" t="s">
        <v>70</v>
      </c>
      <c r="Z40" s="243" t="s">
        <v>170</v>
      </c>
      <c r="AA40" s="244">
        <v>2</v>
      </c>
      <c r="AB40" s="243"/>
      <c r="AC40" s="243"/>
      <c r="AD40" s="19"/>
      <c r="AE40" s="105">
        <v>91</v>
      </c>
      <c r="AF40" s="247">
        <v>46208</v>
      </c>
      <c r="AG40" s="242">
        <v>0.91666666666666663</v>
      </c>
      <c r="AH40" s="252" t="s">
        <v>305</v>
      </c>
      <c r="AI40" s="253" t="s">
        <v>324</v>
      </c>
      <c r="AJ40" s="250"/>
    </row>
    <row r="41" spans="2:36" ht="13.5" customHeight="1">
      <c r="B41" s="241">
        <v>46200</v>
      </c>
      <c r="C41" s="242">
        <v>0.20833333333333334</v>
      </c>
      <c r="D41" s="243" t="s">
        <v>230</v>
      </c>
      <c r="E41" s="244" t="s">
        <v>71</v>
      </c>
      <c r="F41" s="243" t="s">
        <v>171</v>
      </c>
      <c r="G41" s="245">
        <v>1</v>
      </c>
      <c r="H41" s="243"/>
      <c r="I41" s="243"/>
      <c r="J41" s="6"/>
      <c r="K41" s="6"/>
      <c r="L41" s="246">
        <v>46200</v>
      </c>
      <c r="M41" s="242">
        <v>8.3333333333333329E-2</v>
      </c>
      <c r="N41" s="243" t="s">
        <v>229</v>
      </c>
      <c r="O41" s="244" t="s">
        <v>76</v>
      </c>
      <c r="P41" s="243" t="s">
        <v>174</v>
      </c>
      <c r="Q41" s="245">
        <v>2</v>
      </c>
      <c r="R41" s="243"/>
      <c r="S41" s="243"/>
      <c r="T41" s="24"/>
      <c r="U41" s="80"/>
      <c r="V41" s="246">
        <v>46199</v>
      </c>
      <c r="W41" s="242">
        <v>0.875</v>
      </c>
      <c r="X41" s="243" t="s">
        <v>233</v>
      </c>
      <c r="Y41" s="244" t="s">
        <v>70</v>
      </c>
      <c r="Z41" s="243" t="s">
        <v>14</v>
      </c>
      <c r="AA41" s="245">
        <v>2</v>
      </c>
      <c r="AB41" s="243"/>
      <c r="AC41" s="243"/>
      <c r="AD41" s="19"/>
      <c r="AE41" s="105">
        <v>92</v>
      </c>
      <c r="AF41" s="247">
        <v>46209</v>
      </c>
      <c r="AG41" s="251">
        <v>8.3333333333333329E-2</v>
      </c>
      <c r="AH41" s="252" t="s">
        <v>308</v>
      </c>
      <c r="AI41" s="253" t="s">
        <v>327</v>
      </c>
      <c r="AJ41" s="250"/>
    </row>
    <row r="42" spans="2:36" ht="13.5" customHeight="1">
      <c r="B42" s="241">
        <v>46200</v>
      </c>
      <c r="C42" s="242">
        <v>0.20833333333333334</v>
      </c>
      <c r="D42" s="243" t="s">
        <v>231</v>
      </c>
      <c r="E42" s="244" t="s">
        <v>76</v>
      </c>
      <c r="F42" s="243" t="s">
        <v>39</v>
      </c>
      <c r="G42" s="245">
        <v>2</v>
      </c>
      <c r="H42" s="243"/>
      <c r="I42" s="243"/>
      <c r="J42" s="6"/>
      <c r="K42" s="6"/>
      <c r="L42" s="246">
        <v>46200</v>
      </c>
      <c r="M42" s="242">
        <v>8.3333333333333329E-2</v>
      </c>
      <c r="N42" s="243" t="s">
        <v>185</v>
      </c>
      <c r="O42" s="244" t="s">
        <v>72</v>
      </c>
      <c r="P42" s="243" t="s">
        <v>18</v>
      </c>
      <c r="Q42" s="245" t="s">
        <v>73</v>
      </c>
      <c r="R42" s="243"/>
      <c r="S42" s="243"/>
      <c r="T42" s="24"/>
      <c r="U42" s="80"/>
      <c r="V42" s="246">
        <v>46199</v>
      </c>
      <c r="W42" s="242">
        <v>0.875</v>
      </c>
      <c r="X42" s="243" t="s">
        <v>170</v>
      </c>
      <c r="Y42" s="244" t="s">
        <v>71</v>
      </c>
      <c r="Z42" s="243" t="s">
        <v>232</v>
      </c>
      <c r="AA42" s="244">
        <v>1</v>
      </c>
      <c r="AB42" s="243"/>
      <c r="AC42" s="243"/>
      <c r="AD42" s="19"/>
      <c r="AE42" s="105">
        <v>93</v>
      </c>
      <c r="AF42" s="247">
        <v>46209</v>
      </c>
      <c r="AG42" s="242">
        <v>0.875</v>
      </c>
      <c r="AH42" s="252" t="s">
        <v>309</v>
      </c>
      <c r="AI42" s="253" t="s">
        <v>313</v>
      </c>
      <c r="AJ42" s="250"/>
    </row>
    <row r="43" spans="2:36" ht="13.5" customHeight="1">
      <c r="B43" s="5"/>
      <c r="T43" s="23"/>
      <c r="U43" s="79"/>
      <c r="AD43" s="19"/>
      <c r="AE43" s="105">
        <v>94</v>
      </c>
      <c r="AF43" s="247">
        <v>46210</v>
      </c>
      <c r="AG43" s="251">
        <v>8.3333333333333329E-2</v>
      </c>
      <c r="AH43" s="252" t="s">
        <v>413</v>
      </c>
      <c r="AI43" s="253" t="s">
        <v>414</v>
      </c>
      <c r="AJ43" s="250"/>
    </row>
    <row r="44" spans="2:36" ht="13.5" customHeight="1">
      <c r="B44" s="5"/>
      <c r="T44" s="23"/>
      <c r="AD44" s="19"/>
      <c r="AE44" s="105">
        <v>95</v>
      </c>
      <c r="AF44" s="247">
        <v>46210</v>
      </c>
      <c r="AG44" s="242">
        <v>0.75</v>
      </c>
      <c r="AH44" s="252" t="s">
        <v>329</v>
      </c>
      <c r="AI44" s="253" t="s">
        <v>331</v>
      </c>
      <c r="AJ44" s="250"/>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247">
        <v>46210</v>
      </c>
      <c r="AG45" s="251">
        <v>0.91666666666666663</v>
      </c>
      <c r="AH45" s="252" t="s">
        <v>416</v>
      </c>
      <c r="AI45" s="253" t="s">
        <v>316</v>
      </c>
      <c r="AJ45" s="250"/>
    </row>
    <row r="46" spans="2:36" ht="13.5" customHeight="1">
      <c r="B46" s="241">
        <v>46190</v>
      </c>
      <c r="C46" s="242">
        <v>0.125</v>
      </c>
      <c r="D46" s="243" t="s">
        <v>173</v>
      </c>
      <c r="E46" s="244" t="s">
        <v>71</v>
      </c>
      <c r="F46" s="243" t="s">
        <v>234</v>
      </c>
      <c r="G46" s="245">
        <v>1</v>
      </c>
      <c r="H46" s="243"/>
      <c r="I46" s="243"/>
      <c r="J46" s="6"/>
      <c r="K46" s="6"/>
      <c r="L46" s="246">
        <v>46190</v>
      </c>
      <c r="M46" s="242">
        <v>0.79166666666666663</v>
      </c>
      <c r="N46" s="243" t="s">
        <v>17</v>
      </c>
      <c r="O46" s="244" t="s">
        <v>68</v>
      </c>
      <c r="P46" s="243" t="s">
        <v>236</v>
      </c>
      <c r="Q46" s="245">
        <v>1</v>
      </c>
      <c r="R46" s="243"/>
      <c r="S46" s="243"/>
      <c r="T46" s="23"/>
      <c r="U46" s="79"/>
      <c r="V46" s="246">
        <v>46190</v>
      </c>
      <c r="W46" s="242">
        <v>0.91666666666666663</v>
      </c>
      <c r="X46" s="243" t="s">
        <v>15</v>
      </c>
      <c r="Y46" s="244" t="s">
        <v>72</v>
      </c>
      <c r="Z46" s="243" t="s">
        <v>32</v>
      </c>
      <c r="AA46" s="245" t="s">
        <v>73</v>
      </c>
      <c r="AB46" s="243"/>
      <c r="AC46" s="243"/>
      <c r="AD46" s="19"/>
      <c r="AE46" s="78"/>
      <c r="AF46" s="21"/>
      <c r="AG46" s="19"/>
      <c r="AH46" s="19"/>
      <c r="AI46" s="19"/>
      <c r="AJ46" s="20"/>
    </row>
    <row r="47" spans="2:36" ht="13.5" customHeight="1">
      <c r="B47" s="241">
        <v>46190</v>
      </c>
      <c r="C47" s="242">
        <v>0.25</v>
      </c>
      <c r="D47" s="243" t="s">
        <v>138</v>
      </c>
      <c r="E47" s="244" t="s">
        <v>71</v>
      </c>
      <c r="F47" s="243" t="s">
        <v>235</v>
      </c>
      <c r="G47" s="245">
        <v>1</v>
      </c>
      <c r="H47" s="243"/>
      <c r="I47" s="243"/>
      <c r="J47" s="6"/>
      <c r="K47" s="6"/>
      <c r="L47" s="246">
        <v>46191</v>
      </c>
      <c r="M47" s="242">
        <v>0.16666666666666666</v>
      </c>
      <c r="N47" s="243" t="s">
        <v>238</v>
      </c>
      <c r="O47" s="244" t="s">
        <v>76</v>
      </c>
      <c r="P47" s="243" t="s">
        <v>239</v>
      </c>
      <c r="Q47" s="245">
        <v>2</v>
      </c>
      <c r="R47" s="243"/>
      <c r="S47" s="243"/>
      <c r="T47" s="23"/>
      <c r="U47" s="79"/>
      <c r="V47" s="246">
        <v>46191</v>
      </c>
      <c r="W47" s="242">
        <v>4.1666666666666664E-2</v>
      </c>
      <c r="X47" s="243" t="s">
        <v>187</v>
      </c>
      <c r="Y47" s="244" t="s">
        <v>71</v>
      </c>
      <c r="Z47" s="243" t="s">
        <v>237</v>
      </c>
      <c r="AA47" s="244">
        <v>1</v>
      </c>
      <c r="AB47" s="243"/>
      <c r="AC47" s="243"/>
      <c r="AD47" s="19"/>
      <c r="AE47" s="106"/>
      <c r="AF47" s="21" t="s">
        <v>11</v>
      </c>
      <c r="AG47" s="19"/>
      <c r="AH47" s="19"/>
      <c r="AI47" s="19"/>
      <c r="AJ47" s="20"/>
    </row>
    <row r="48" spans="2:36" ht="13.5" customHeight="1">
      <c r="B48" s="241">
        <v>46195</v>
      </c>
      <c r="C48" s="242">
        <v>0.79166666666666663</v>
      </c>
      <c r="D48" s="243" t="s">
        <v>173</v>
      </c>
      <c r="E48" s="244" t="s">
        <v>72</v>
      </c>
      <c r="F48" s="243" t="s">
        <v>138</v>
      </c>
      <c r="G48" s="245" t="s">
        <v>73</v>
      </c>
      <c r="H48" s="243"/>
      <c r="I48" s="243"/>
      <c r="J48" s="6"/>
      <c r="K48" s="6"/>
      <c r="L48" s="246">
        <v>46196</v>
      </c>
      <c r="M48" s="242">
        <v>0.79166666666666663</v>
      </c>
      <c r="N48" s="243" t="s">
        <v>17</v>
      </c>
      <c r="O48" s="244" t="s">
        <v>71</v>
      </c>
      <c r="P48" s="243" t="s">
        <v>238</v>
      </c>
      <c r="Q48" s="245">
        <v>1</v>
      </c>
      <c r="R48" s="243"/>
      <c r="S48" s="243"/>
      <c r="T48" s="23"/>
      <c r="U48" s="7"/>
      <c r="V48" s="246">
        <v>46196</v>
      </c>
      <c r="W48" s="242">
        <v>0.91666666666666663</v>
      </c>
      <c r="X48" s="243" t="s">
        <v>15</v>
      </c>
      <c r="Y48" s="244" t="s">
        <v>77</v>
      </c>
      <c r="Z48" s="243" t="s">
        <v>187</v>
      </c>
      <c r="AA48" s="244">
        <v>1</v>
      </c>
      <c r="AB48" s="243"/>
      <c r="AC48" s="243"/>
      <c r="AD48" s="19"/>
      <c r="AE48" s="106"/>
      <c r="AF48" s="22" t="s">
        <v>21</v>
      </c>
      <c r="AG48" s="19"/>
      <c r="AH48" s="19"/>
      <c r="AI48" s="19"/>
      <c r="AJ48" s="20" t="s">
        <v>1</v>
      </c>
    </row>
    <row r="49" spans="2:39" ht="13.5" customHeight="1">
      <c r="B49" s="241">
        <v>46196</v>
      </c>
      <c r="C49" s="242">
        <v>0.20833333333333334</v>
      </c>
      <c r="D49" s="243" t="s">
        <v>235</v>
      </c>
      <c r="E49" s="244" t="s">
        <v>76</v>
      </c>
      <c r="F49" s="243" t="s">
        <v>234</v>
      </c>
      <c r="G49" s="244">
        <v>2</v>
      </c>
      <c r="H49" s="243"/>
      <c r="I49" s="243"/>
      <c r="J49" s="6"/>
      <c r="K49" s="6"/>
      <c r="L49" s="246">
        <v>46197</v>
      </c>
      <c r="M49" s="242">
        <v>0.16666666666666666</v>
      </c>
      <c r="N49" s="243" t="s">
        <v>239</v>
      </c>
      <c r="O49" s="244" t="s">
        <v>71</v>
      </c>
      <c r="P49" s="243" t="s">
        <v>236</v>
      </c>
      <c r="Q49" s="245">
        <v>1</v>
      </c>
      <c r="R49" s="243"/>
      <c r="S49" s="243"/>
      <c r="U49" s="80"/>
      <c r="V49" s="246">
        <v>46197</v>
      </c>
      <c r="W49" s="242">
        <v>4.1666666666666664E-2</v>
      </c>
      <c r="X49" s="243" t="s">
        <v>237</v>
      </c>
      <c r="Y49" s="244" t="s">
        <v>69</v>
      </c>
      <c r="Z49" s="243" t="s">
        <v>32</v>
      </c>
      <c r="AA49" s="244">
        <v>2</v>
      </c>
      <c r="AB49" s="243"/>
      <c r="AC49" s="243"/>
      <c r="AD49" s="19"/>
      <c r="AE49" s="105">
        <v>97</v>
      </c>
      <c r="AF49" s="247">
        <v>46212</v>
      </c>
      <c r="AG49" s="242">
        <v>0.91666666666666663</v>
      </c>
      <c r="AH49" s="252" t="s">
        <v>306</v>
      </c>
      <c r="AI49" s="253" t="s">
        <v>321</v>
      </c>
      <c r="AJ49" s="250"/>
    </row>
    <row r="50" spans="2:39" ht="13.5" customHeight="1">
      <c r="B50" s="241">
        <v>46201</v>
      </c>
      <c r="C50" s="242">
        <v>0.16666666666666666</v>
      </c>
      <c r="D50" s="243" t="s">
        <v>234</v>
      </c>
      <c r="E50" s="244" t="s">
        <v>70</v>
      </c>
      <c r="F50" s="243" t="s">
        <v>138</v>
      </c>
      <c r="G50" s="245">
        <v>2</v>
      </c>
      <c r="H50" s="243"/>
      <c r="I50" s="243"/>
      <c r="J50" s="6"/>
      <c r="K50" s="6"/>
      <c r="L50" s="246">
        <v>46201</v>
      </c>
      <c r="M50" s="242">
        <v>6.25E-2</v>
      </c>
      <c r="N50" s="243" t="s">
        <v>239</v>
      </c>
      <c r="O50" s="244" t="s">
        <v>70</v>
      </c>
      <c r="P50" s="243" t="s">
        <v>17</v>
      </c>
      <c r="Q50" s="245">
        <v>2</v>
      </c>
      <c r="R50" s="243"/>
      <c r="S50" s="243"/>
      <c r="T50" s="24"/>
      <c r="V50" s="246">
        <v>46200</v>
      </c>
      <c r="W50" s="242">
        <v>0.95833333333333337</v>
      </c>
      <c r="X50" s="243" t="s">
        <v>237</v>
      </c>
      <c r="Y50" s="244" t="s">
        <v>82</v>
      </c>
      <c r="Z50" s="243" t="s">
        <v>15</v>
      </c>
      <c r="AA50" s="245">
        <v>2</v>
      </c>
      <c r="AB50" s="243"/>
      <c r="AC50" s="243"/>
      <c r="AD50" s="19"/>
      <c r="AE50" s="105">
        <v>98</v>
      </c>
      <c r="AF50" s="247">
        <v>46213</v>
      </c>
      <c r="AG50" s="242">
        <v>0.875</v>
      </c>
      <c r="AH50" s="252" t="s">
        <v>313</v>
      </c>
      <c r="AI50" s="253" t="s">
        <v>413</v>
      </c>
      <c r="AJ50" s="250"/>
    </row>
    <row r="51" spans="2:39" ht="13.5" customHeight="1">
      <c r="B51" s="241">
        <v>46201</v>
      </c>
      <c r="C51" s="242">
        <v>0.16666666666666666</v>
      </c>
      <c r="D51" s="243" t="s">
        <v>235</v>
      </c>
      <c r="E51" s="244" t="s">
        <v>82</v>
      </c>
      <c r="F51" s="243" t="s">
        <v>173</v>
      </c>
      <c r="G51" s="245">
        <v>2</v>
      </c>
      <c r="H51" s="243"/>
      <c r="I51" s="243"/>
      <c r="J51" s="6"/>
      <c r="K51" s="6"/>
      <c r="L51" s="246">
        <v>46201</v>
      </c>
      <c r="M51" s="242">
        <v>6.25E-2</v>
      </c>
      <c r="N51" s="243" t="s">
        <v>236</v>
      </c>
      <c r="O51" s="244" t="s">
        <v>71</v>
      </c>
      <c r="P51" s="243" t="s">
        <v>238</v>
      </c>
      <c r="Q51" s="245">
        <v>1</v>
      </c>
      <c r="R51" s="243"/>
      <c r="S51" s="243"/>
      <c r="T51" s="24"/>
      <c r="V51" s="246">
        <v>46200</v>
      </c>
      <c r="W51" s="242">
        <v>0.95833333333333337</v>
      </c>
      <c r="X51" s="243" t="s">
        <v>32</v>
      </c>
      <c r="Y51" s="244" t="s">
        <v>71</v>
      </c>
      <c r="Z51" s="243" t="s">
        <v>187</v>
      </c>
      <c r="AA51" s="244">
        <v>1</v>
      </c>
      <c r="AB51" s="243"/>
      <c r="AC51" s="243"/>
      <c r="AD51" s="19"/>
      <c r="AE51" s="105">
        <v>99</v>
      </c>
      <c r="AF51" s="247">
        <v>46214</v>
      </c>
      <c r="AG51" s="242">
        <v>0.95833333333333337</v>
      </c>
      <c r="AH51" s="252" t="s">
        <v>305</v>
      </c>
      <c r="AI51" s="253" t="s">
        <v>327</v>
      </c>
      <c r="AJ51" s="250"/>
    </row>
    <row r="52" spans="2:39" ht="13.5" customHeight="1">
      <c r="B52" s="5"/>
      <c r="T52" s="23"/>
      <c r="V52" s="21"/>
      <c r="W52" s="19"/>
      <c r="X52" s="19"/>
      <c r="Z52" s="21"/>
      <c r="AA52" s="19"/>
      <c r="AB52" s="19"/>
      <c r="AC52" s="19"/>
      <c r="AD52" s="19"/>
      <c r="AE52" s="105">
        <v>100</v>
      </c>
      <c r="AF52" s="247">
        <v>46215</v>
      </c>
      <c r="AG52" s="242">
        <v>0.125</v>
      </c>
      <c r="AH52" s="252" t="s">
        <v>329</v>
      </c>
      <c r="AI52" s="253" t="s">
        <v>316</v>
      </c>
      <c r="AJ52" s="250"/>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247">
        <v>46217</v>
      </c>
      <c r="AG56" s="242">
        <v>0.875</v>
      </c>
      <c r="AH56" s="252" t="s">
        <v>306</v>
      </c>
      <c r="AI56" s="253" t="s">
        <v>313</v>
      </c>
      <c r="AJ56" s="250"/>
    </row>
    <row r="57" spans="2:39" ht="13.5" customHeight="1" thickBot="1">
      <c r="B57" s="57"/>
      <c r="C57" s="25"/>
      <c r="D57" s="6"/>
      <c r="E57" s="26"/>
      <c r="F57" s="27"/>
      <c r="G57" s="26"/>
      <c r="H57" s="27"/>
      <c r="I57" s="27"/>
      <c r="J57" s="27"/>
      <c r="K57" s="27"/>
      <c r="L57" s="28"/>
      <c r="V57" s="7"/>
      <c r="Y57" s="7"/>
      <c r="AE57" s="105">
        <v>102</v>
      </c>
      <c r="AF57" s="247">
        <v>46218</v>
      </c>
      <c r="AG57" s="242">
        <v>0.875</v>
      </c>
      <c r="AH57" s="252" t="s">
        <v>327</v>
      </c>
      <c r="AI57" s="253" t="s">
        <v>316</v>
      </c>
      <c r="AJ57" s="250"/>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254" t="s">
        <v>2</v>
      </c>
      <c r="Q59" s="255"/>
      <c r="R59" s="256" t="s">
        <v>285</v>
      </c>
      <c r="T59" s="102"/>
      <c r="U59" s="7"/>
      <c r="V59" s="5"/>
      <c r="AA59" s="108"/>
      <c r="AC59" s="18"/>
      <c r="AE59" s="107"/>
      <c r="AF59" s="21" t="s">
        <v>289</v>
      </c>
      <c r="AG59" s="19"/>
      <c r="AH59" s="19"/>
      <c r="AI59" s="19"/>
      <c r="AJ59" s="20"/>
    </row>
    <row r="60" spans="2:39" ht="13.5" customHeight="1">
      <c r="B60" s="5"/>
      <c r="C60" s="13"/>
      <c r="D60" s="13">
        <v>1</v>
      </c>
      <c r="E60" s="1002" t="s">
        <v>166</v>
      </c>
      <c r="F60" s="1003"/>
      <c r="G60" s="14"/>
      <c r="H60" s="14"/>
      <c r="I60" s="14"/>
      <c r="J60" s="14"/>
      <c r="L60" s="8"/>
      <c r="M60" s="15"/>
      <c r="N60" s="5"/>
      <c r="P60" s="1010" t="s">
        <v>418</v>
      </c>
      <c r="Q60" s="1011"/>
      <c r="R60" s="257"/>
      <c r="S60" s="15"/>
      <c r="T60" s="18"/>
      <c r="U60" s="7"/>
      <c r="V60" s="5"/>
      <c r="Y60" s="1012" t="s">
        <v>222</v>
      </c>
      <c r="Z60" s="1012"/>
      <c r="AA60" s="256" t="s">
        <v>286</v>
      </c>
      <c r="AB60" s="256" t="s">
        <v>292</v>
      </c>
      <c r="AC60" s="102"/>
      <c r="AE60" s="107"/>
      <c r="AF60" s="22" t="s">
        <v>291</v>
      </c>
      <c r="AG60" s="19"/>
      <c r="AH60" s="19"/>
      <c r="AI60" s="19"/>
      <c r="AJ60" s="20" t="s">
        <v>1</v>
      </c>
    </row>
    <row r="61" spans="2:39" ht="13.5" customHeight="1">
      <c r="B61" s="5"/>
      <c r="C61" s="13"/>
      <c r="D61" s="13">
        <v>2</v>
      </c>
      <c r="E61" s="1002" t="s">
        <v>262</v>
      </c>
      <c r="F61" s="1003"/>
      <c r="G61" s="7"/>
      <c r="H61" s="7" t="s">
        <v>27</v>
      </c>
      <c r="I61" s="14"/>
      <c r="J61" s="14"/>
      <c r="K61" s="7">
        <v>160</v>
      </c>
      <c r="L61" s="18" t="s">
        <v>26</v>
      </c>
      <c r="M61" s="7"/>
      <c r="N61" s="5"/>
      <c r="P61" s="1010" t="s">
        <v>375</v>
      </c>
      <c r="Q61" s="1011"/>
      <c r="R61" s="257"/>
      <c r="T61" s="18"/>
      <c r="U61" s="7"/>
      <c r="V61" s="5"/>
      <c r="Y61" s="1010" t="s">
        <v>419</v>
      </c>
      <c r="Z61" s="1011"/>
      <c r="AA61" s="258"/>
      <c r="AB61" s="258"/>
      <c r="AC61" s="18"/>
      <c r="AE61" s="105">
        <v>103</v>
      </c>
      <c r="AF61" s="247">
        <v>46221</v>
      </c>
      <c r="AG61" s="251">
        <v>0.95833333333333337</v>
      </c>
      <c r="AH61" s="252" t="s">
        <v>306</v>
      </c>
      <c r="AI61" s="253" t="s">
        <v>316</v>
      </c>
      <c r="AJ61" s="250"/>
    </row>
    <row r="62" spans="2:39" ht="13.5" customHeight="1">
      <c r="B62" s="5"/>
      <c r="C62" s="13"/>
      <c r="D62" s="13">
        <v>3</v>
      </c>
      <c r="E62" s="1002" t="s">
        <v>197</v>
      </c>
      <c r="F62" s="1003"/>
      <c r="G62" s="7"/>
      <c r="H62" s="7" t="s">
        <v>28</v>
      </c>
      <c r="I62" s="14"/>
      <c r="J62" s="14"/>
      <c r="K62" s="7">
        <v>120</v>
      </c>
      <c r="L62" s="18" t="s">
        <v>26</v>
      </c>
      <c r="M62" s="7"/>
      <c r="N62" s="5"/>
      <c r="P62" s="1010" t="s">
        <v>391</v>
      </c>
      <c r="Q62" s="1011"/>
      <c r="R62" s="257"/>
      <c r="S62" s="15"/>
      <c r="T62" s="18"/>
      <c r="U62" s="7"/>
      <c r="V62" s="5"/>
      <c r="Y62" s="1010" t="s">
        <v>332</v>
      </c>
      <c r="Z62" s="1011"/>
      <c r="AA62" s="259"/>
      <c r="AB62" s="258"/>
      <c r="AC62" s="18"/>
      <c r="AE62" s="105"/>
      <c r="AF62" s="21"/>
      <c r="AG62" s="19"/>
      <c r="AH62" s="19"/>
      <c r="AI62" s="19"/>
      <c r="AJ62" s="20"/>
      <c r="AM62" s="33"/>
    </row>
    <row r="63" spans="2:39" ht="13.2">
      <c r="B63" s="5"/>
      <c r="C63" s="13"/>
      <c r="D63" s="13">
        <v>4</v>
      </c>
      <c r="E63" s="1002" t="s">
        <v>198</v>
      </c>
      <c r="F63" s="1003"/>
      <c r="G63" s="7"/>
      <c r="H63" s="7" t="s">
        <v>29</v>
      </c>
      <c r="I63" s="14"/>
      <c r="J63" s="14"/>
      <c r="K63" s="7">
        <v>90</v>
      </c>
      <c r="L63" s="18" t="s">
        <v>26</v>
      </c>
      <c r="M63" s="7"/>
      <c r="N63" s="5"/>
      <c r="P63" s="1010" t="s">
        <v>420</v>
      </c>
      <c r="Q63" s="1011"/>
      <c r="R63" s="257"/>
      <c r="S63" s="7"/>
      <c r="T63" s="102"/>
      <c r="V63" s="5"/>
      <c r="Y63" s="1010" t="s">
        <v>458</v>
      </c>
      <c r="Z63" s="1011"/>
      <c r="AA63" s="257"/>
      <c r="AB63" s="258"/>
      <c r="AC63" s="18"/>
      <c r="AE63" s="107"/>
      <c r="AF63" s="21" t="s">
        <v>13</v>
      </c>
      <c r="AG63" s="19"/>
      <c r="AH63" s="19"/>
      <c r="AI63" s="19"/>
      <c r="AJ63" s="20"/>
    </row>
    <row r="64" spans="2:39" s="32" customFormat="1" ht="13.2">
      <c r="B64" s="5"/>
      <c r="C64" s="13"/>
      <c r="D64" s="13">
        <v>5</v>
      </c>
      <c r="E64" s="1002" t="s">
        <v>264</v>
      </c>
      <c r="F64" s="1003"/>
      <c r="G64" s="7"/>
      <c r="H64" s="7" t="s">
        <v>156</v>
      </c>
      <c r="I64" s="14"/>
      <c r="J64" s="14"/>
      <c r="K64" s="7">
        <v>60</v>
      </c>
      <c r="L64" s="18" t="s">
        <v>26</v>
      </c>
      <c r="M64" s="7"/>
      <c r="N64" s="5"/>
      <c r="O64" s="1"/>
      <c r="P64" s="1010" t="s">
        <v>422</v>
      </c>
      <c r="Q64" s="1011"/>
      <c r="R64" s="257"/>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002" t="s">
        <v>256</v>
      </c>
      <c r="F65" s="1003"/>
      <c r="G65" s="7"/>
      <c r="H65" s="7" t="s">
        <v>157</v>
      </c>
      <c r="I65" s="1"/>
      <c r="J65" s="1"/>
      <c r="K65" s="7">
        <v>30</v>
      </c>
      <c r="L65" s="18" t="s">
        <v>26</v>
      </c>
      <c r="M65" s="7"/>
      <c r="N65" s="5"/>
      <c r="O65" s="1"/>
      <c r="P65" s="1010" t="s">
        <v>423</v>
      </c>
      <c r="Q65" s="1011"/>
      <c r="R65" s="257"/>
      <c r="S65" s="7"/>
      <c r="T65" s="18"/>
      <c r="U65" s="1"/>
      <c r="V65" s="5"/>
      <c r="W65" s="1"/>
      <c r="X65" s="1"/>
      <c r="Y65" s="14" t="s">
        <v>221</v>
      </c>
      <c r="Z65" s="14"/>
      <c r="AA65" s="1"/>
      <c r="AB65" s="1"/>
      <c r="AC65" s="18"/>
      <c r="AD65" s="1"/>
      <c r="AE65" s="105">
        <v>103</v>
      </c>
      <c r="AF65" s="247">
        <v>46222</v>
      </c>
      <c r="AG65" s="251">
        <v>0.875</v>
      </c>
      <c r="AH65" s="252" t="s">
        <v>313</v>
      </c>
      <c r="AI65" s="253" t="s">
        <v>327</v>
      </c>
      <c r="AJ65" s="250"/>
      <c r="AK65" s="1"/>
    </row>
    <row r="66" spans="2:37" s="32" customFormat="1" ht="13.2">
      <c r="B66" s="5"/>
      <c r="C66" s="13"/>
      <c r="D66" s="13">
        <v>7</v>
      </c>
      <c r="E66" s="1002" t="s">
        <v>168</v>
      </c>
      <c r="F66" s="1003"/>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002" t="s">
        <v>457</v>
      </c>
      <c r="F67" s="1003"/>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002" t="s">
        <v>269</v>
      </c>
      <c r="F68" s="1003"/>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002" t="s">
        <v>270</v>
      </c>
      <c r="F69" s="1003"/>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002" t="s">
        <v>199</v>
      </c>
      <c r="F70" s="1003"/>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313</v>
      </c>
      <c r="AG70" s="958"/>
      <c r="AH70" s="958"/>
      <c r="AI70" s="958"/>
      <c r="AJ70" s="1009"/>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260" t="s">
        <v>135</v>
      </c>
      <c r="G89" s="1004" t="s">
        <v>110</v>
      </c>
      <c r="J89" s="260" t="s">
        <v>135</v>
      </c>
      <c r="O89" s="35"/>
      <c r="P89" s="35"/>
    </row>
    <row r="90" spans="4:36" s="32" customFormat="1" hidden="1">
      <c r="D90" s="32" t="s">
        <v>74</v>
      </c>
      <c r="E90" s="32" t="s">
        <v>73</v>
      </c>
      <c r="F90" s="260" t="s">
        <v>19</v>
      </c>
      <c r="G90" s="894"/>
      <c r="J90" s="260" t="s">
        <v>19</v>
      </c>
    </row>
    <row r="91" spans="4:36" s="32" customFormat="1" hidden="1">
      <c r="D91" s="59" t="s">
        <v>72</v>
      </c>
      <c r="E91" s="32">
        <v>2</v>
      </c>
      <c r="F91" s="260" t="s">
        <v>134</v>
      </c>
      <c r="G91" s="894"/>
      <c r="J91" s="260" t="s">
        <v>134</v>
      </c>
    </row>
    <row r="92" spans="4:36" s="32" customFormat="1" hidden="1">
      <c r="D92" s="32" t="s">
        <v>70</v>
      </c>
      <c r="F92" s="260" t="s">
        <v>136</v>
      </c>
      <c r="G92" s="895"/>
      <c r="J92" s="260" t="s">
        <v>136</v>
      </c>
    </row>
    <row r="93" spans="4:36" s="32" customFormat="1" hidden="1">
      <c r="D93" s="32" t="s">
        <v>71</v>
      </c>
      <c r="F93" s="261" t="s">
        <v>39</v>
      </c>
      <c r="G93" s="1005" t="s">
        <v>111</v>
      </c>
      <c r="J93" s="262" t="s">
        <v>32</v>
      </c>
    </row>
    <row r="94" spans="4:36" s="32" customFormat="1" hidden="1">
      <c r="D94" s="32" t="s">
        <v>76</v>
      </c>
      <c r="F94" s="261" t="s">
        <v>91</v>
      </c>
      <c r="G94" s="897"/>
      <c r="J94" s="262" t="s">
        <v>141</v>
      </c>
    </row>
    <row r="95" spans="4:36" s="32" customFormat="1" hidden="1">
      <c r="D95" s="59" t="s">
        <v>69</v>
      </c>
      <c r="F95" s="261" t="s">
        <v>137</v>
      </c>
      <c r="G95" s="897"/>
      <c r="J95" s="262" t="s">
        <v>15</v>
      </c>
    </row>
    <row r="96" spans="4:36" s="32" customFormat="1" hidden="1">
      <c r="D96" s="59" t="s">
        <v>77</v>
      </c>
      <c r="F96" s="261" t="s">
        <v>33</v>
      </c>
      <c r="G96" s="898"/>
      <c r="J96" s="262" t="s">
        <v>142</v>
      </c>
    </row>
    <row r="97" spans="4:36" s="32" customFormat="1" hidden="1">
      <c r="D97" s="59" t="s">
        <v>79</v>
      </c>
      <c r="F97" s="263" t="s">
        <v>138</v>
      </c>
      <c r="G97" s="1006" t="s">
        <v>112</v>
      </c>
      <c r="J97" s="264" t="s">
        <v>37</v>
      </c>
    </row>
    <row r="98" spans="4:36" s="32" customFormat="1" hidden="1">
      <c r="D98" s="59" t="s">
        <v>68</v>
      </c>
      <c r="F98" s="263" t="s">
        <v>139</v>
      </c>
      <c r="G98" s="900"/>
      <c r="J98" s="264" t="s">
        <v>143</v>
      </c>
    </row>
    <row r="99" spans="4:36" s="32" customFormat="1" hidden="1">
      <c r="D99" s="59" t="s">
        <v>82</v>
      </c>
      <c r="F99" s="263" t="s">
        <v>155</v>
      </c>
      <c r="G99" s="900"/>
      <c r="J99" s="264" t="s">
        <v>18</v>
      </c>
    </row>
    <row r="100" spans="4:36" s="32" customFormat="1" hidden="1">
      <c r="D100" s="59" t="s">
        <v>75</v>
      </c>
      <c r="F100" s="263" t="s">
        <v>140</v>
      </c>
      <c r="G100" s="901"/>
      <c r="J100" s="264" t="s">
        <v>38</v>
      </c>
    </row>
    <row r="101" spans="4:36" s="32" customFormat="1" hidden="1">
      <c r="D101" s="59" t="s">
        <v>84</v>
      </c>
      <c r="F101" s="262" t="s">
        <v>32</v>
      </c>
      <c r="G101" s="1007" t="s">
        <v>113</v>
      </c>
      <c r="J101" s="265" t="s">
        <v>14</v>
      </c>
    </row>
    <row r="102" spans="4:36" s="32" customFormat="1" hidden="1">
      <c r="D102" s="59" t="s">
        <v>78</v>
      </c>
      <c r="F102" s="262" t="s">
        <v>141</v>
      </c>
      <c r="G102" s="903"/>
      <c r="J102" s="265" t="s">
        <v>16</v>
      </c>
    </row>
    <row r="103" spans="4:36" s="32" customFormat="1" hidden="1">
      <c r="D103" s="59" t="s">
        <v>83</v>
      </c>
      <c r="F103" s="262" t="s">
        <v>15</v>
      </c>
      <c r="G103" s="903"/>
      <c r="J103" s="265" t="s">
        <v>144</v>
      </c>
    </row>
    <row r="104" spans="4:36" s="32" customFormat="1" hidden="1">
      <c r="D104" s="59" t="s">
        <v>85</v>
      </c>
      <c r="F104" s="262" t="s">
        <v>142</v>
      </c>
      <c r="G104" s="904"/>
      <c r="J104" s="265" t="s">
        <v>17</v>
      </c>
    </row>
    <row r="105" spans="4:36" s="32" customFormat="1" hidden="1">
      <c r="D105" s="59" t="s">
        <v>81</v>
      </c>
      <c r="F105" s="264" t="s">
        <v>37</v>
      </c>
      <c r="G105" s="1008" t="s">
        <v>114</v>
      </c>
    </row>
    <row r="106" spans="4:36" s="32" customFormat="1" hidden="1">
      <c r="D106" s="59" t="s">
        <v>86</v>
      </c>
      <c r="F106" s="264" t="s">
        <v>143</v>
      </c>
      <c r="G106" s="906"/>
    </row>
    <row r="107" spans="4:36" s="32" customFormat="1" hidden="1">
      <c r="D107" s="59" t="s">
        <v>96</v>
      </c>
      <c r="F107" s="264" t="s">
        <v>18</v>
      </c>
      <c r="G107" s="906"/>
    </row>
    <row r="108" spans="4:36" s="32" customFormat="1" hidden="1">
      <c r="D108" s="59" t="s">
        <v>97</v>
      </c>
      <c r="F108" s="264" t="s">
        <v>38</v>
      </c>
      <c r="G108" s="907"/>
    </row>
    <row r="109" spans="4:36" s="32" customFormat="1" hidden="1">
      <c r="D109" s="59" t="s">
        <v>88</v>
      </c>
      <c r="F109" s="265" t="s">
        <v>14</v>
      </c>
      <c r="G109" s="1001" t="s">
        <v>115</v>
      </c>
      <c r="T109" s="1"/>
    </row>
    <row r="110" spans="4:36" s="32" customFormat="1" hidden="1">
      <c r="D110" s="59" t="s">
        <v>98</v>
      </c>
      <c r="F110" s="265"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265"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265"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46:O51 O19:O24 E28:E33 O37:O42 O28:O33" xr:uid="{03DF3850-F020-40A4-A61C-81C4460E3E82}">
      <formula1>$D$89:$D$137</formula1>
    </dataValidation>
    <dataValidation type="list" allowBlank="1" showInputMessage="1" showErrorMessage="1" sqref="G19:G24 AA46:AA51 AA37:AA42 AA28:AA33 AA19:AA24 Q46:Q51 Q37:Q42 Q28:Q33 G28:G33 Q19:Q24 G37:G42 G46:G51" xr:uid="{979B74C6-E808-4E6D-9232-34F54BA72915}">
      <formula1>$E$89:$E$91</formula1>
    </dataValidation>
    <dataValidation type="list" allowBlank="1" showInputMessage="1" showErrorMessage="1" sqref="G25:G26 Q25:Q26 G55:G57 Q55:Q56 AA25:AA26 X56 AC56" xr:uid="{09B1921B-1AE4-4A8F-9FC5-158397676EC8}">
      <formula1>#REF!</formula1>
    </dataValidation>
  </dataValidations>
  <hyperlinks>
    <hyperlink ref="M11" r:id="rId1" xr:uid="{54508D59-887C-4A68-B3A5-4B813CF0206F}"/>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FDE7-D468-4F9A-B561-69C75895D41D}">
  <dimension ref="B1:R117"/>
  <sheetViews>
    <sheetView zoomScale="85" zoomScaleNormal="85" workbookViewId="0">
      <selection activeCell="B15" sqref="B15"/>
    </sheetView>
  </sheetViews>
  <sheetFormatPr baseColWidth="10" defaultRowHeight="13.2"/>
  <cols>
    <col min="1" max="1" width="2" style="36" customWidth="1"/>
    <col min="2" max="2" width="91.77734375" style="36" bestFit="1" customWidth="1"/>
    <col min="3" max="3" width="21.33203125" style="37" customWidth="1"/>
    <col min="4" max="4" width="4.77734375" style="36" customWidth="1"/>
    <col min="5" max="5" width="8.33203125" style="36" customWidth="1"/>
    <col min="6" max="6" width="18" style="36" customWidth="1"/>
    <col min="7" max="7" width="7.44140625" style="36" bestFit="1" customWidth="1"/>
    <col min="8" max="8" width="5.33203125" style="36" bestFit="1" customWidth="1"/>
    <col min="9" max="9" width="15.6640625" style="36" customWidth="1"/>
    <col min="10" max="10" width="16.44140625" style="36" bestFit="1" customWidth="1"/>
    <col min="11" max="13" width="11.5546875" style="36"/>
    <col min="14" max="14" width="15.44140625" style="36" bestFit="1" customWidth="1"/>
    <col min="15" max="256" width="11.5546875" style="36"/>
    <col min="257" max="257" width="2" style="36" customWidth="1"/>
    <col min="258" max="258" width="64.44140625" style="36" customWidth="1"/>
    <col min="259" max="259" width="21.33203125" style="36" customWidth="1"/>
    <col min="260" max="260" width="4.77734375" style="36" customWidth="1"/>
    <col min="261" max="261" width="8.33203125" style="36" customWidth="1"/>
    <col min="262" max="262" width="18" style="36" customWidth="1"/>
    <col min="263" max="263" width="7.44140625" style="36" bestFit="1" customWidth="1"/>
    <col min="264" max="264" width="4.44140625" style="36" customWidth="1"/>
    <col min="265" max="265" width="15.6640625" style="36" customWidth="1"/>
    <col min="266" max="266" width="16.44140625" style="36" bestFit="1" customWidth="1"/>
    <col min="267" max="512" width="11.5546875" style="36"/>
    <col min="513" max="513" width="2" style="36" customWidth="1"/>
    <col min="514" max="514" width="64.44140625" style="36" customWidth="1"/>
    <col min="515" max="515" width="21.33203125" style="36" customWidth="1"/>
    <col min="516" max="516" width="4.77734375" style="36" customWidth="1"/>
    <col min="517" max="517" width="8.33203125" style="36" customWidth="1"/>
    <col min="518" max="518" width="18" style="36" customWidth="1"/>
    <col min="519" max="519" width="7.44140625" style="36" bestFit="1" customWidth="1"/>
    <col min="520" max="520" width="4.44140625" style="36" customWidth="1"/>
    <col min="521" max="521" width="15.6640625" style="36" customWidth="1"/>
    <col min="522" max="522" width="16.44140625" style="36" bestFit="1" customWidth="1"/>
    <col min="523" max="768" width="11.5546875" style="36"/>
    <col min="769" max="769" width="2" style="36" customWidth="1"/>
    <col min="770" max="770" width="64.44140625" style="36" customWidth="1"/>
    <col min="771" max="771" width="21.33203125" style="36" customWidth="1"/>
    <col min="772" max="772" width="4.77734375" style="36" customWidth="1"/>
    <col min="773" max="773" width="8.33203125" style="36" customWidth="1"/>
    <col min="774" max="774" width="18" style="36" customWidth="1"/>
    <col min="775" max="775" width="7.44140625" style="36" bestFit="1" customWidth="1"/>
    <col min="776" max="776" width="4.44140625" style="36" customWidth="1"/>
    <col min="777" max="777" width="15.6640625" style="36" customWidth="1"/>
    <col min="778" max="778" width="16.44140625" style="36" bestFit="1" customWidth="1"/>
    <col min="779" max="1024" width="11.5546875" style="36"/>
    <col min="1025" max="1025" width="2" style="36" customWidth="1"/>
    <col min="1026" max="1026" width="64.44140625" style="36" customWidth="1"/>
    <col min="1027" max="1027" width="21.33203125" style="36" customWidth="1"/>
    <col min="1028" max="1028" width="4.77734375" style="36" customWidth="1"/>
    <col min="1029" max="1029" width="8.33203125" style="36" customWidth="1"/>
    <col min="1030" max="1030" width="18" style="36" customWidth="1"/>
    <col min="1031" max="1031" width="7.44140625" style="36" bestFit="1" customWidth="1"/>
    <col min="1032" max="1032" width="4.44140625" style="36" customWidth="1"/>
    <col min="1033" max="1033" width="15.6640625" style="36" customWidth="1"/>
    <col min="1034" max="1034" width="16.44140625" style="36" bestFit="1" customWidth="1"/>
    <col min="1035" max="1280" width="11.5546875" style="36"/>
    <col min="1281" max="1281" width="2" style="36" customWidth="1"/>
    <col min="1282" max="1282" width="64.44140625" style="36" customWidth="1"/>
    <col min="1283" max="1283" width="21.33203125" style="36" customWidth="1"/>
    <col min="1284" max="1284" width="4.77734375" style="36" customWidth="1"/>
    <col min="1285" max="1285" width="8.33203125" style="36" customWidth="1"/>
    <col min="1286" max="1286" width="18" style="36" customWidth="1"/>
    <col min="1287" max="1287" width="7.44140625" style="36" bestFit="1" customWidth="1"/>
    <col min="1288" max="1288" width="4.44140625" style="36" customWidth="1"/>
    <col min="1289" max="1289" width="15.6640625" style="36" customWidth="1"/>
    <col min="1290" max="1290" width="16.44140625" style="36" bestFit="1" customWidth="1"/>
    <col min="1291" max="1536" width="11.5546875" style="36"/>
    <col min="1537" max="1537" width="2" style="36" customWidth="1"/>
    <col min="1538" max="1538" width="64.44140625" style="36" customWidth="1"/>
    <col min="1539" max="1539" width="21.33203125" style="36" customWidth="1"/>
    <col min="1540" max="1540" width="4.77734375" style="36" customWidth="1"/>
    <col min="1541" max="1541" width="8.33203125" style="36" customWidth="1"/>
    <col min="1542" max="1542" width="18" style="36" customWidth="1"/>
    <col min="1543" max="1543" width="7.44140625" style="36" bestFit="1" customWidth="1"/>
    <col min="1544" max="1544" width="4.44140625" style="36" customWidth="1"/>
    <col min="1545" max="1545" width="15.6640625" style="36" customWidth="1"/>
    <col min="1546" max="1546" width="16.44140625" style="36" bestFit="1" customWidth="1"/>
    <col min="1547" max="1792" width="11.5546875" style="36"/>
    <col min="1793" max="1793" width="2" style="36" customWidth="1"/>
    <col min="1794" max="1794" width="64.44140625" style="36" customWidth="1"/>
    <col min="1795" max="1795" width="21.33203125" style="36" customWidth="1"/>
    <col min="1796" max="1796" width="4.77734375" style="36" customWidth="1"/>
    <col min="1797" max="1797" width="8.33203125" style="36" customWidth="1"/>
    <col min="1798" max="1798" width="18" style="36" customWidth="1"/>
    <col min="1799" max="1799" width="7.44140625" style="36" bestFit="1" customWidth="1"/>
    <col min="1800" max="1800" width="4.44140625" style="36" customWidth="1"/>
    <col min="1801" max="1801" width="15.6640625" style="36" customWidth="1"/>
    <col min="1802" max="1802" width="16.44140625" style="36" bestFit="1" customWidth="1"/>
    <col min="1803" max="2048" width="11.5546875" style="36"/>
    <col min="2049" max="2049" width="2" style="36" customWidth="1"/>
    <col min="2050" max="2050" width="64.44140625" style="36" customWidth="1"/>
    <col min="2051" max="2051" width="21.33203125" style="36" customWidth="1"/>
    <col min="2052" max="2052" width="4.77734375" style="36" customWidth="1"/>
    <col min="2053" max="2053" width="8.33203125" style="36" customWidth="1"/>
    <col min="2054" max="2054" width="18" style="36" customWidth="1"/>
    <col min="2055" max="2055" width="7.44140625" style="36" bestFit="1" customWidth="1"/>
    <col min="2056" max="2056" width="4.44140625" style="36" customWidth="1"/>
    <col min="2057" max="2057" width="15.6640625" style="36" customWidth="1"/>
    <col min="2058" max="2058" width="16.44140625" style="36" bestFit="1" customWidth="1"/>
    <col min="2059" max="2304" width="11.5546875" style="36"/>
    <col min="2305" max="2305" width="2" style="36" customWidth="1"/>
    <col min="2306" max="2306" width="64.44140625" style="36" customWidth="1"/>
    <col min="2307" max="2307" width="21.33203125" style="36" customWidth="1"/>
    <col min="2308" max="2308" width="4.77734375" style="36" customWidth="1"/>
    <col min="2309" max="2309" width="8.33203125" style="36" customWidth="1"/>
    <col min="2310" max="2310" width="18" style="36" customWidth="1"/>
    <col min="2311" max="2311" width="7.44140625" style="36" bestFit="1" customWidth="1"/>
    <col min="2312" max="2312" width="4.44140625" style="36" customWidth="1"/>
    <col min="2313" max="2313" width="15.6640625" style="36" customWidth="1"/>
    <col min="2314" max="2314" width="16.44140625" style="36" bestFit="1" customWidth="1"/>
    <col min="2315" max="2560" width="11.5546875" style="36"/>
    <col min="2561" max="2561" width="2" style="36" customWidth="1"/>
    <col min="2562" max="2562" width="64.44140625" style="36" customWidth="1"/>
    <col min="2563" max="2563" width="21.33203125" style="36" customWidth="1"/>
    <col min="2564" max="2564" width="4.77734375" style="36" customWidth="1"/>
    <col min="2565" max="2565" width="8.33203125" style="36" customWidth="1"/>
    <col min="2566" max="2566" width="18" style="36" customWidth="1"/>
    <col min="2567" max="2567" width="7.44140625" style="36" bestFit="1" customWidth="1"/>
    <col min="2568" max="2568" width="4.44140625" style="36" customWidth="1"/>
    <col min="2569" max="2569" width="15.6640625" style="36" customWidth="1"/>
    <col min="2570" max="2570" width="16.44140625" style="36" bestFit="1" customWidth="1"/>
    <col min="2571" max="2816" width="11.5546875" style="36"/>
    <col min="2817" max="2817" width="2" style="36" customWidth="1"/>
    <col min="2818" max="2818" width="64.44140625" style="36" customWidth="1"/>
    <col min="2819" max="2819" width="21.33203125" style="36" customWidth="1"/>
    <col min="2820" max="2820" width="4.77734375" style="36" customWidth="1"/>
    <col min="2821" max="2821" width="8.33203125" style="36" customWidth="1"/>
    <col min="2822" max="2822" width="18" style="36" customWidth="1"/>
    <col min="2823" max="2823" width="7.44140625" style="36" bestFit="1" customWidth="1"/>
    <col min="2824" max="2824" width="4.44140625" style="36" customWidth="1"/>
    <col min="2825" max="2825" width="15.6640625" style="36" customWidth="1"/>
    <col min="2826" max="2826" width="16.44140625" style="36" bestFit="1" customWidth="1"/>
    <col min="2827" max="3072" width="11.5546875" style="36"/>
    <col min="3073" max="3073" width="2" style="36" customWidth="1"/>
    <col min="3074" max="3074" width="64.44140625" style="36" customWidth="1"/>
    <col min="3075" max="3075" width="21.33203125" style="36" customWidth="1"/>
    <col min="3076" max="3076" width="4.77734375" style="36" customWidth="1"/>
    <col min="3077" max="3077" width="8.33203125" style="36" customWidth="1"/>
    <col min="3078" max="3078" width="18" style="36" customWidth="1"/>
    <col min="3079" max="3079" width="7.44140625" style="36" bestFit="1" customWidth="1"/>
    <col min="3080" max="3080" width="4.44140625" style="36" customWidth="1"/>
    <col min="3081" max="3081" width="15.6640625" style="36" customWidth="1"/>
    <col min="3082" max="3082" width="16.44140625" style="36" bestFit="1" customWidth="1"/>
    <col min="3083" max="3328" width="11.5546875" style="36"/>
    <col min="3329" max="3329" width="2" style="36" customWidth="1"/>
    <col min="3330" max="3330" width="64.44140625" style="36" customWidth="1"/>
    <col min="3331" max="3331" width="21.33203125" style="36" customWidth="1"/>
    <col min="3332" max="3332" width="4.77734375" style="36" customWidth="1"/>
    <col min="3333" max="3333" width="8.33203125" style="36" customWidth="1"/>
    <col min="3334" max="3334" width="18" style="36" customWidth="1"/>
    <col min="3335" max="3335" width="7.44140625" style="36" bestFit="1" customWidth="1"/>
    <col min="3336" max="3336" width="4.44140625" style="36" customWidth="1"/>
    <col min="3337" max="3337" width="15.6640625" style="36" customWidth="1"/>
    <col min="3338" max="3338" width="16.44140625" style="36" bestFit="1" customWidth="1"/>
    <col min="3339" max="3584" width="11.5546875" style="36"/>
    <col min="3585" max="3585" width="2" style="36" customWidth="1"/>
    <col min="3586" max="3586" width="64.44140625" style="36" customWidth="1"/>
    <col min="3587" max="3587" width="21.33203125" style="36" customWidth="1"/>
    <col min="3588" max="3588" width="4.77734375" style="36" customWidth="1"/>
    <col min="3589" max="3589" width="8.33203125" style="36" customWidth="1"/>
    <col min="3590" max="3590" width="18" style="36" customWidth="1"/>
    <col min="3591" max="3591" width="7.44140625" style="36" bestFit="1" customWidth="1"/>
    <col min="3592" max="3592" width="4.44140625" style="36" customWidth="1"/>
    <col min="3593" max="3593" width="15.6640625" style="36" customWidth="1"/>
    <col min="3594" max="3594" width="16.44140625" style="36" bestFit="1" customWidth="1"/>
    <col min="3595" max="3840" width="11.5546875" style="36"/>
    <col min="3841" max="3841" width="2" style="36" customWidth="1"/>
    <col min="3842" max="3842" width="64.44140625" style="36" customWidth="1"/>
    <col min="3843" max="3843" width="21.33203125" style="36" customWidth="1"/>
    <col min="3844" max="3844" width="4.77734375" style="36" customWidth="1"/>
    <col min="3845" max="3845" width="8.33203125" style="36" customWidth="1"/>
    <col min="3846" max="3846" width="18" style="36" customWidth="1"/>
    <col min="3847" max="3847" width="7.44140625" style="36" bestFit="1" customWidth="1"/>
    <col min="3848" max="3848" width="4.44140625" style="36" customWidth="1"/>
    <col min="3849" max="3849" width="15.6640625" style="36" customWidth="1"/>
    <col min="3850" max="3850" width="16.44140625" style="36" bestFit="1" customWidth="1"/>
    <col min="3851" max="4096" width="11.5546875" style="36"/>
    <col min="4097" max="4097" width="2" style="36" customWidth="1"/>
    <col min="4098" max="4098" width="64.44140625" style="36" customWidth="1"/>
    <col min="4099" max="4099" width="21.33203125" style="36" customWidth="1"/>
    <col min="4100" max="4100" width="4.77734375" style="36" customWidth="1"/>
    <col min="4101" max="4101" width="8.33203125" style="36" customWidth="1"/>
    <col min="4102" max="4102" width="18" style="36" customWidth="1"/>
    <col min="4103" max="4103" width="7.44140625" style="36" bestFit="1" customWidth="1"/>
    <col min="4104" max="4104" width="4.44140625" style="36" customWidth="1"/>
    <col min="4105" max="4105" width="15.6640625" style="36" customWidth="1"/>
    <col min="4106" max="4106" width="16.44140625" style="36" bestFit="1" customWidth="1"/>
    <col min="4107" max="4352" width="11.5546875" style="36"/>
    <col min="4353" max="4353" width="2" style="36" customWidth="1"/>
    <col min="4354" max="4354" width="64.44140625" style="36" customWidth="1"/>
    <col min="4355" max="4355" width="21.33203125" style="36" customWidth="1"/>
    <col min="4356" max="4356" width="4.77734375" style="36" customWidth="1"/>
    <col min="4357" max="4357" width="8.33203125" style="36" customWidth="1"/>
    <col min="4358" max="4358" width="18" style="36" customWidth="1"/>
    <col min="4359" max="4359" width="7.44140625" style="36" bestFit="1" customWidth="1"/>
    <col min="4360" max="4360" width="4.44140625" style="36" customWidth="1"/>
    <col min="4361" max="4361" width="15.6640625" style="36" customWidth="1"/>
    <col min="4362" max="4362" width="16.44140625" style="36" bestFit="1" customWidth="1"/>
    <col min="4363" max="4608" width="11.5546875" style="36"/>
    <col min="4609" max="4609" width="2" style="36" customWidth="1"/>
    <col min="4610" max="4610" width="64.44140625" style="36" customWidth="1"/>
    <col min="4611" max="4611" width="21.33203125" style="36" customWidth="1"/>
    <col min="4612" max="4612" width="4.77734375" style="36" customWidth="1"/>
    <col min="4613" max="4613" width="8.33203125" style="36" customWidth="1"/>
    <col min="4614" max="4614" width="18" style="36" customWidth="1"/>
    <col min="4615" max="4615" width="7.44140625" style="36" bestFit="1" customWidth="1"/>
    <col min="4616" max="4616" width="4.44140625" style="36" customWidth="1"/>
    <col min="4617" max="4617" width="15.6640625" style="36" customWidth="1"/>
    <col min="4618" max="4618" width="16.44140625" style="36" bestFit="1" customWidth="1"/>
    <col min="4619" max="4864" width="11.5546875" style="36"/>
    <col min="4865" max="4865" width="2" style="36" customWidth="1"/>
    <col min="4866" max="4866" width="64.44140625" style="36" customWidth="1"/>
    <col min="4867" max="4867" width="21.33203125" style="36" customWidth="1"/>
    <col min="4868" max="4868" width="4.77734375" style="36" customWidth="1"/>
    <col min="4869" max="4869" width="8.33203125" style="36" customWidth="1"/>
    <col min="4870" max="4870" width="18" style="36" customWidth="1"/>
    <col min="4871" max="4871" width="7.44140625" style="36" bestFit="1" customWidth="1"/>
    <col min="4872" max="4872" width="4.44140625" style="36" customWidth="1"/>
    <col min="4873" max="4873" width="15.6640625" style="36" customWidth="1"/>
    <col min="4874" max="4874" width="16.44140625" style="36" bestFit="1" customWidth="1"/>
    <col min="4875" max="5120" width="11.5546875" style="36"/>
    <col min="5121" max="5121" width="2" style="36" customWidth="1"/>
    <col min="5122" max="5122" width="64.44140625" style="36" customWidth="1"/>
    <col min="5123" max="5123" width="21.33203125" style="36" customWidth="1"/>
    <col min="5124" max="5124" width="4.77734375" style="36" customWidth="1"/>
    <col min="5125" max="5125" width="8.33203125" style="36" customWidth="1"/>
    <col min="5126" max="5126" width="18" style="36" customWidth="1"/>
    <col min="5127" max="5127" width="7.44140625" style="36" bestFit="1" customWidth="1"/>
    <col min="5128" max="5128" width="4.44140625" style="36" customWidth="1"/>
    <col min="5129" max="5129" width="15.6640625" style="36" customWidth="1"/>
    <col min="5130" max="5130" width="16.44140625" style="36" bestFit="1" customWidth="1"/>
    <col min="5131" max="5376" width="11.5546875" style="36"/>
    <col min="5377" max="5377" width="2" style="36" customWidth="1"/>
    <col min="5378" max="5378" width="64.44140625" style="36" customWidth="1"/>
    <col min="5379" max="5379" width="21.33203125" style="36" customWidth="1"/>
    <col min="5380" max="5380" width="4.77734375" style="36" customWidth="1"/>
    <col min="5381" max="5381" width="8.33203125" style="36" customWidth="1"/>
    <col min="5382" max="5382" width="18" style="36" customWidth="1"/>
    <col min="5383" max="5383" width="7.44140625" style="36" bestFit="1" customWidth="1"/>
    <col min="5384" max="5384" width="4.44140625" style="36" customWidth="1"/>
    <col min="5385" max="5385" width="15.6640625" style="36" customWidth="1"/>
    <col min="5386" max="5386" width="16.44140625" style="36" bestFit="1" customWidth="1"/>
    <col min="5387" max="5632" width="11.5546875" style="36"/>
    <col min="5633" max="5633" width="2" style="36" customWidth="1"/>
    <col min="5634" max="5634" width="64.44140625" style="36" customWidth="1"/>
    <col min="5635" max="5635" width="21.33203125" style="36" customWidth="1"/>
    <col min="5636" max="5636" width="4.77734375" style="36" customWidth="1"/>
    <col min="5637" max="5637" width="8.33203125" style="36" customWidth="1"/>
    <col min="5638" max="5638" width="18" style="36" customWidth="1"/>
    <col min="5639" max="5639" width="7.44140625" style="36" bestFit="1" customWidth="1"/>
    <col min="5640" max="5640" width="4.44140625" style="36" customWidth="1"/>
    <col min="5641" max="5641" width="15.6640625" style="36" customWidth="1"/>
    <col min="5642" max="5642" width="16.44140625" style="36" bestFit="1" customWidth="1"/>
    <col min="5643" max="5888" width="11.5546875" style="36"/>
    <col min="5889" max="5889" width="2" style="36" customWidth="1"/>
    <col min="5890" max="5890" width="64.44140625" style="36" customWidth="1"/>
    <col min="5891" max="5891" width="21.33203125" style="36" customWidth="1"/>
    <col min="5892" max="5892" width="4.77734375" style="36" customWidth="1"/>
    <col min="5893" max="5893" width="8.33203125" style="36" customWidth="1"/>
    <col min="5894" max="5894" width="18" style="36" customWidth="1"/>
    <col min="5895" max="5895" width="7.44140625" style="36" bestFit="1" customWidth="1"/>
    <col min="5896" max="5896" width="4.44140625" style="36" customWidth="1"/>
    <col min="5897" max="5897" width="15.6640625" style="36" customWidth="1"/>
    <col min="5898" max="5898" width="16.44140625" style="36" bestFit="1" customWidth="1"/>
    <col min="5899" max="6144" width="11.5546875" style="36"/>
    <col min="6145" max="6145" width="2" style="36" customWidth="1"/>
    <col min="6146" max="6146" width="64.44140625" style="36" customWidth="1"/>
    <col min="6147" max="6147" width="21.33203125" style="36" customWidth="1"/>
    <col min="6148" max="6148" width="4.77734375" style="36" customWidth="1"/>
    <col min="6149" max="6149" width="8.33203125" style="36" customWidth="1"/>
    <col min="6150" max="6150" width="18" style="36" customWidth="1"/>
    <col min="6151" max="6151" width="7.44140625" style="36" bestFit="1" customWidth="1"/>
    <col min="6152" max="6152" width="4.44140625" style="36" customWidth="1"/>
    <col min="6153" max="6153" width="15.6640625" style="36" customWidth="1"/>
    <col min="6154" max="6154" width="16.44140625" style="36" bestFit="1" customWidth="1"/>
    <col min="6155" max="6400" width="11.5546875" style="36"/>
    <col min="6401" max="6401" width="2" style="36" customWidth="1"/>
    <col min="6402" max="6402" width="64.44140625" style="36" customWidth="1"/>
    <col min="6403" max="6403" width="21.33203125" style="36" customWidth="1"/>
    <col min="6404" max="6404" width="4.77734375" style="36" customWidth="1"/>
    <col min="6405" max="6405" width="8.33203125" style="36" customWidth="1"/>
    <col min="6406" max="6406" width="18" style="36" customWidth="1"/>
    <col min="6407" max="6407" width="7.44140625" style="36" bestFit="1" customWidth="1"/>
    <col min="6408" max="6408" width="4.44140625" style="36" customWidth="1"/>
    <col min="6409" max="6409" width="15.6640625" style="36" customWidth="1"/>
    <col min="6410" max="6410" width="16.44140625" style="36" bestFit="1" customWidth="1"/>
    <col min="6411" max="6656" width="11.5546875" style="36"/>
    <col min="6657" max="6657" width="2" style="36" customWidth="1"/>
    <col min="6658" max="6658" width="64.44140625" style="36" customWidth="1"/>
    <col min="6659" max="6659" width="21.33203125" style="36" customWidth="1"/>
    <col min="6660" max="6660" width="4.77734375" style="36" customWidth="1"/>
    <col min="6661" max="6661" width="8.33203125" style="36" customWidth="1"/>
    <col min="6662" max="6662" width="18" style="36" customWidth="1"/>
    <col min="6663" max="6663" width="7.44140625" style="36" bestFit="1" customWidth="1"/>
    <col min="6664" max="6664" width="4.44140625" style="36" customWidth="1"/>
    <col min="6665" max="6665" width="15.6640625" style="36" customWidth="1"/>
    <col min="6666" max="6666" width="16.44140625" style="36" bestFit="1" customWidth="1"/>
    <col min="6667" max="6912" width="11.5546875" style="36"/>
    <col min="6913" max="6913" width="2" style="36" customWidth="1"/>
    <col min="6914" max="6914" width="64.44140625" style="36" customWidth="1"/>
    <col min="6915" max="6915" width="21.33203125" style="36" customWidth="1"/>
    <col min="6916" max="6916" width="4.77734375" style="36" customWidth="1"/>
    <col min="6917" max="6917" width="8.33203125" style="36" customWidth="1"/>
    <col min="6918" max="6918" width="18" style="36" customWidth="1"/>
    <col min="6919" max="6919" width="7.44140625" style="36" bestFit="1" customWidth="1"/>
    <col min="6920" max="6920" width="4.44140625" style="36" customWidth="1"/>
    <col min="6921" max="6921" width="15.6640625" style="36" customWidth="1"/>
    <col min="6922" max="6922" width="16.44140625" style="36" bestFit="1" customWidth="1"/>
    <col min="6923" max="7168" width="11.5546875" style="36"/>
    <col min="7169" max="7169" width="2" style="36" customWidth="1"/>
    <col min="7170" max="7170" width="64.44140625" style="36" customWidth="1"/>
    <col min="7171" max="7171" width="21.33203125" style="36" customWidth="1"/>
    <col min="7172" max="7172" width="4.77734375" style="36" customWidth="1"/>
    <col min="7173" max="7173" width="8.33203125" style="36" customWidth="1"/>
    <col min="7174" max="7174" width="18" style="36" customWidth="1"/>
    <col min="7175" max="7175" width="7.44140625" style="36" bestFit="1" customWidth="1"/>
    <col min="7176" max="7176" width="4.44140625" style="36" customWidth="1"/>
    <col min="7177" max="7177" width="15.6640625" style="36" customWidth="1"/>
    <col min="7178" max="7178" width="16.44140625" style="36" bestFit="1" customWidth="1"/>
    <col min="7179" max="7424" width="11.5546875" style="36"/>
    <col min="7425" max="7425" width="2" style="36" customWidth="1"/>
    <col min="7426" max="7426" width="64.44140625" style="36" customWidth="1"/>
    <col min="7427" max="7427" width="21.33203125" style="36" customWidth="1"/>
    <col min="7428" max="7428" width="4.77734375" style="36" customWidth="1"/>
    <col min="7429" max="7429" width="8.33203125" style="36" customWidth="1"/>
    <col min="7430" max="7430" width="18" style="36" customWidth="1"/>
    <col min="7431" max="7431" width="7.44140625" style="36" bestFit="1" customWidth="1"/>
    <col min="7432" max="7432" width="4.44140625" style="36" customWidth="1"/>
    <col min="7433" max="7433" width="15.6640625" style="36" customWidth="1"/>
    <col min="7434" max="7434" width="16.44140625" style="36" bestFit="1" customWidth="1"/>
    <col min="7435" max="7680" width="11.5546875" style="36"/>
    <col min="7681" max="7681" width="2" style="36" customWidth="1"/>
    <col min="7682" max="7682" width="64.44140625" style="36" customWidth="1"/>
    <col min="7683" max="7683" width="21.33203125" style="36" customWidth="1"/>
    <col min="7684" max="7684" width="4.77734375" style="36" customWidth="1"/>
    <col min="7685" max="7685" width="8.33203125" style="36" customWidth="1"/>
    <col min="7686" max="7686" width="18" style="36" customWidth="1"/>
    <col min="7687" max="7687" width="7.44140625" style="36" bestFit="1" customWidth="1"/>
    <col min="7688" max="7688" width="4.44140625" style="36" customWidth="1"/>
    <col min="7689" max="7689" width="15.6640625" style="36" customWidth="1"/>
    <col min="7690" max="7690" width="16.44140625" style="36" bestFit="1" customWidth="1"/>
    <col min="7691" max="7936" width="11.5546875" style="36"/>
    <col min="7937" max="7937" width="2" style="36" customWidth="1"/>
    <col min="7938" max="7938" width="64.44140625" style="36" customWidth="1"/>
    <col min="7939" max="7939" width="21.33203125" style="36" customWidth="1"/>
    <col min="7940" max="7940" width="4.77734375" style="36" customWidth="1"/>
    <col min="7941" max="7941" width="8.33203125" style="36" customWidth="1"/>
    <col min="7942" max="7942" width="18" style="36" customWidth="1"/>
    <col min="7943" max="7943" width="7.44140625" style="36" bestFit="1" customWidth="1"/>
    <col min="7944" max="7944" width="4.44140625" style="36" customWidth="1"/>
    <col min="7945" max="7945" width="15.6640625" style="36" customWidth="1"/>
    <col min="7946" max="7946" width="16.44140625" style="36" bestFit="1" customWidth="1"/>
    <col min="7947" max="8192" width="11.5546875" style="36"/>
    <col min="8193" max="8193" width="2" style="36" customWidth="1"/>
    <col min="8194" max="8194" width="64.44140625" style="36" customWidth="1"/>
    <col min="8195" max="8195" width="21.33203125" style="36" customWidth="1"/>
    <col min="8196" max="8196" width="4.77734375" style="36" customWidth="1"/>
    <col min="8197" max="8197" width="8.33203125" style="36" customWidth="1"/>
    <col min="8198" max="8198" width="18" style="36" customWidth="1"/>
    <col min="8199" max="8199" width="7.44140625" style="36" bestFit="1" customWidth="1"/>
    <col min="8200" max="8200" width="4.44140625" style="36" customWidth="1"/>
    <col min="8201" max="8201" width="15.6640625" style="36" customWidth="1"/>
    <col min="8202" max="8202" width="16.44140625" style="36" bestFit="1" customWidth="1"/>
    <col min="8203" max="8448" width="11.5546875" style="36"/>
    <col min="8449" max="8449" width="2" style="36" customWidth="1"/>
    <col min="8450" max="8450" width="64.44140625" style="36" customWidth="1"/>
    <col min="8451" max="8451" width="21.33203125" style="36" customWidth="1"/>
    <col min="8452" max="8452" width="4.77734375" style="36" customWidth="1"/>
    <col min="8453" max="8453" width="8.33203125" style="36" customWidth="1"/>
    <col min="8454" max="8454" width="18" style="36" customWidth="1"/>
    <col min="8455" max="8455" width="7.44140625" style="36" bestFit="1" customWidth="1"/>
    <col min="8456" max="8456" width="4.44140625" style="36" customWidth="1"/>
    <col min="8457" max="8457" width="15.6640625" style="36" customWidth="1"/>
    <col min="8458" max="8458" width="16.44140625" style="36" bestFit="1" customWidth="1"/>
    <col min="8459" max="8704" width="11.5546875" style="36"/>
    <col min="8705" max="8705" width="2" style="36" customWidth="1"/>
    <col min="8706" max="8706" width="64.44140625" style="36" customWidth="1"/>
    <col min="8707" max="8707" width="21.33203125" style="36" customWidth="1"/>
    <col min="8708" max="8708" width="4.77734375" style="36" customWidth="1"/>
    <col min="8709" max="8709" width="8.33203125" style="36" customWidth="1"/>
    <col min="8710" max="8710" width="18" style="36" customWidth="1"/>
    <col min="8711" max="8711" width="7.44140625" style="36" bestFit="1" customWidth="1"/>
    <col min="8712" max="8712" width="4.44140625" style="36" customWidth="1"/>
    <col min="8713" max="8713" width="15.6640625" style="36" customWidth="1"/>
    <col min="8714" max="8714" width="16.44140625" style="36" bestFit="1" customWidth="1"/>
    <col min="8715" max="8960" width="11.5546875" style="36"/>
    <col min="8961" max="8961" width="2" style="36" customWidth="1"/>
    <col min="8962" max="8962" width="64.44140625" style="36" customWidth="1"/>
    <col min="8963" max="8963" width="21.33203125" style="36" customWidth="1"/>
    <col min="8964" max="8964" width="4.77734375" style="36" customWidth="1"/>
    <col min="8965" max="8965" width="8.33203125" style="36" customWidth="1"/>
    <col min="8966" max="8966" width="18" style="36" customWidth="1"/>
    <col min="8967" max="8967" width="7.44140625" style="36" bestFit="1" customWidth="1"/>
    <col min="8968" max="8968" width="4.44140625" style="36" customWidth="1"/>
    <col min="8969" max="8969" width="15.6640625" style="36" customWidth="1"/>
    <col min="8970" max="8970" width="16.44140625" style="36" bestFit="1" customWidth="1"/>
    <col min="8971" max="9216" width="11.5546875" style="36"/>
    <col min="9217" max="9217" width="2" style="36" customWidth="1"/>
    <col min="9218" max="9218" width="64.44140625" style="36" customWidth="1"/>
    <col min="9219" max="9219" width="21.33203125" style="36" customWidth="1"/>
    <col min="9220" max="9220" width="4.77734375" style="36" customWidth="1"/>
    <col min="9221" max="9221" width="8.33203125" style="36" customWidth="1"/>
    <col min="9222" max="9222" width="18" style="36" customWidth="1"/>
    <col min="9223" max="9223" width="7.44140625" style="36" bestFit="1" customWidth="1"/>
    <col min="9224" max="9224" width="4.44140625" style="36" customWidth="1"/>
    <col min="9225" max="9225" width="15.6640625" style="36" customWidth="1"/>
    <col min="9226" max="9226" width="16.44140625" style="36" bestFit="1" customWidth="1"/>
    <col min="9227" max="9472" width="11.5546875" style="36"/>
    <col min="9473" max="9473" width="2" style="36" customWidth="1"/>
    <col min="9474" max="9474" width="64.44140625" style="36" customWidth="1"/>
    <col min="9475" max="9475" width="21.33203125" style="36" customWidth="1"/>
    <col min="9476" max="9476" width="4.77734375" style="36" customWidth="1"/>
    <col min="9477" max="9477" width="8.33203125" style="36" customWidth="1"/>
    <col min="9478" max="9478" width="18" style="36" customWidth="1"/>
    <col min="9479" max="9479" width="7.44140625" style="36" bestFit="1" customWidth="1"/>
    <col min="9480" max="9480" width="4.44140625" style="36" customWidth="1"/>
    <col min="9481" max="9481" width="15.6640625" style="36" customWidth="1"/>
    <col min="9482" max="9482" width="16.44140625" style="36" bestFit="1" customWidth="1"/>
    <col min="9483" max="9728" width="11.5546875" style="36"/>
    <col min="9729" max="9729" width="2" style="36" customWidth="1"/>
    <col min="9730" max="9730" width="64.44140625" style="36" customWidth="1"/>
    <col min="9731" max="9731" width="21.33203125" style="36" customWidth="1"/>
    <col min="9732" max="9732" width="4.77734375" style="36" customWidth="1"/>
    <col min="9733" max="9733" width="8.33203125" style="36" customWidth="1"/>
    <col min="9734" max="9734" width="18" style="36" customWidth="1"/>
    <col min="9735" max="9735" width="7.44140625" style="36" bestFit="1" customWidth="1"/>
    <col min="9736" max="9736" width="4.44140625" style="36" customWidth="1"/>
    <col min="9737" max="9737" width="15.6640625" style="36" customWidth="1"/>
    <col min="9738" max="9738" width="16.44140625" style="36" bestFit="1" customWidth="1"/>
    <col min="9739" max="9984" width="11.5546875" style="36"/>
    <col min="9985" max="9985" width="2" style="36" customWidth="1"/>
    <col min="9986" max="9986" width="64.44140625" style="36" customWidth="1"/>
    <col min="9987" max="9987" width="21.33203125" style="36" customWidth="1"/>
    <col min="9988" max="9988" width="4.77734375" style="36" customWidth="1"/>
    <col min="9989" max="9989" width="8.33203125" style="36" customWidth="1"/>
    <col min="9990" max="9990" width="18" style="36" customWidth="1"/>
    <col min="9991" max="9991" width="7.44140625" style="36" bestFit="1" customWidth="1"/>
    <col min="9992" max="9992" width="4.44140625" style="36" customWidth="1"/>
    <col min="9993" max="9993" width="15.6640625" style="36" customWidth="1"/>
    <col min="9994" max="9994" width="16.44140625" style="36" bestFit="1" customWidth="1"/>
    <col min="9995" max="10240" width="11.5546875" style="36"/>
    <col min="10241" max="10241" width="2" style="36" customWidth="1"/>
    <col min="10242" max="10242" width="64.44140625" style="36" customWidth="1"/>
    <col min="10243" max="10243" width="21.33203125" style="36" customWidth="1"/>
    <col min="10244" max="10244" width="4.77734375" style="36" customWidth="1"/>
    <col min="10245" max="10245" width="8.33203125" style="36" customWidth="1"/>
    <col min="10246" max="10246" width="18" style="36" customWidth="1"/>
    <col min="10247" max="10247" width="7.44140625" style="36" bestFit="1" customWidth="1"/>
    <col min="10248" max="10248" width="4.44140625" style="36" customWidth="1"/>
    <col min="10249" max="10249" width="15.6640625" style="36" customWidth="1"/>
    <col min="10250" max="10250" width="16.44140625" style="36" bestFit="1" customWidth="1"/>
    <col min="10251" max="10496" width="11.5546875" style="36"/>
    <col min="10497" max="10497" width="2" style="36" customWidth="1"/>
    <col min="10498" max="10498" width="64.44140625" style="36" customWidth="1"/>
    <col min="10499" max="10499" width="21.33203125" style="36" customWidth="1"/>
    <col min="10500" max="10500" width="4.77734375" style="36" customWidth="1"/>
    <col min="10501" max="10501" width="8.33203125" style="36" customWidth="1"/>
    <col min="10502" max="10502" width="18" style="36" customWidth="1"/>
    <col min="10503" max="10503" width="7.44140625" style="36" bestFit="1" customWidth="1"/>
    <col min="10504" max="10504" width="4.44140625" style="36" customWidth="1"/>
    <col min="10505" max="10505" width="15.6640625" style="36" customWidth="1"/>
    <col min="10506" max="10506" width="16.44140625" style="36" bestFit="1" customWidth="1"/>
    <col min="10507" max="10752" width="11.5546875" style="36"/>
    <col min="10753" max="10753" width="2" style="36" customWidth="1"/>
    <col min="10754" max="10754" width="64.44140625" style="36" customWidth="1"/>
    <col min="10755" max="10755" width="21.33203125" style="36" customWidth="1"/>
    <col min="10756" max="10756" width="4.77734375" style="36" customWidth="1"/>
    <col min="10757" max="10757" width="8.33203125" style="36" customWidth="1"/>
    <col min="10758" max="10758" width="18" style="36" customWidth="1"/>
    <col min="10759" max="10759" width="7.44140625" style="36" bestFit="1" customWidth="1"/>
    <col min="10760" max="10760" width="4.44140625" style="36" customWidth="1"/>
    <col min="10761" max="10761" width="15.6640625" style="36" customWidth="1"/>
    <col min="10762" max="10762" width="16.44140625" style="36" bestFit="1" customWidth="1"/>
    <col min="10763" max="11008" width="11.5546875" style="36"/>
    <col min="11009" max="11009" width="2" style="36" customWidth="1"/>
    <col min="11010" max="11010" width="64.44140625" style="36" customWidth="1"/>
    <col min="11011" max="11011" width="21.33203125" style="36" customWidth="1"/>
    <col min="11012" max="11012" width="4.77734375" style="36" customWidth="1"/>
    <col min="11013" max="11013" width="8.33203125" style="36" customWidth="1"/>
    <col min="11014" max="11014" width="18" style="36" customWidth="1"/>
    <col min="11015" max="11015" width="7.44140625" style="36" bestFit="1" customWidth="1"/>
    <col min="11016" max="11016" width="4.44140625" style="36" customWidth="1"/>
    <col min="11017" max="11017" width="15.6640625" style="36" customWidth="1"/>
    <col min="11018" max="11018" width="16.44140625" style="36" bestFit="1" customWidth="1"/>
    <col min="11019" max="11264" width="11.5546875" style="36"/>
    <col min="11265" max="11265" width="2" style="36" customWidth="1"/>
    <col min="11266" max="11266" width="64.44140625" style="36" customWidth="1"/>
    <col min="11267" max="11267" width="21.33203125" style="36" customWidth="1"/>
    <col min="11268" max="11268" width="4.77734375" style="36" customWidth="1"/>
    <col min="11269" max="11269" width="8.33203125" style="36" customWidth="1"/>
    <col min="11270" max="11270" width="18" style="36" customWidth="1"/>
    <col min="11271" max="11271" width="7.44140625" style="36" bestFit="1" customWidth="1"/>
    <col min="11272" max="11272" width="4.44140625" style="36" customWidth="1"/>
    <col min="11273" max="11273" width="15.6640625" style="36" customWidth="1"/>
    <col min="11274" max="11274" width="16.44140625" style="36" bestFit="1" customWidth="1"/>
    <col min="11275" max="11520" width="11.5546875" style="36"/>
    <col min="11521" max="11521" width="2" style="36" customWidth="1"/>
    <col min="11522" max="11522" width="64.44140625" style="36" customWidth="1"/>
    <col min="11523" max="11523" width="21.33203125" style="36" customWidth="1"/>
    <col min="11524" max="11524" width="4.77734375" style="36" customWidth="1"/>
    <col min="11525" max="11525" width="8.33203125" style="36" customWidth="1"/>
    <col min="11526" max="11526" width="18" style="36" customWidth="1"/>
    <col min="11527" max="11527" width="7.44140625" style="36" bestFit="1" customWidth="1"/>
    <col min="11528" max="11528" width="4.44140625" style="36" customWidth="1"/>
    <col min="11529" max="11529" width="15.6640625" style="36" customWidth="1"/>
    <col min="11530" max="11530" width="16.44140625" style="36" bestFit="1" customWidth="1"/>
    <col min="11531" max="11776" width="11.5546875" style="36"/>
    <col min="11777" max="11777" width="2" style="36" customWidth="1"/>
    <col min="11778" max="11778" width="64.44140625" style="36" customWidth="1"/>
    <col min="11779" max="11779" width="21.33203125" style="36" customWidth="1"/>
    <col min="11780" max="11780" width="4.77734375" style="36" customWidth="1"/>
    <col min="11781" max="11781" width="8.33203125" style="36" customWidth="1"/>
    <col min="11782" max="11782" width="18" style="36" customWidth="1"/>
    <col min="11783" max="11783" width="7.44140625" style="36" bestFit="1" customWidth="1"/>
    <col min="11784" max="11784" width="4.44140625" style="36" customWidth="1"/>
    <col min="11785" max="11785" width="15.6640625" style="36" customWidth="1"/>
    <col min="11786" max="11786" width="16.44140625" style="36" bestFit="1" customWidth="1"/>
    <col min="11787" max="12032" width="11.5546875" style="36"/>
    <col min="12033" max="12033" width="2" style="36" customWidth="1"/>
    <col min="12034" max="12034" width="64.44140625" style="36" customWidth="1"/>
    <col min="12035" max="12035" width="21.33203125" style="36" customWidth="1"/>
    <col min="12036" max="12036" width="4.77734375" style="36" customWidth="1"/>
    <col min="12037" max="12037" width="8.33203125" style="36" customWidth="1"/>
    <col min="12038" max="12038" width="18" style="36" customWidth="1"/>
    <col min="12039" max="12039" width="7.44140625" style="36" bestFit="1" customWidth="1"/>
    <col min="12040" max="12040" width="4.44140625" style="36" customWidth="1"/>
    <col min="12041" max="12041" width="15.6640625" style="36" customWidth="1"/>
    <col min="12042" max="12042" width="16.44140625" style="36" bestFit="1" customWidth="1"/>
    <col min="12043" max="12288" width="11.5546875" style="36"/>
    <col min="12289" max="12289" width="2" style="36" customWidth="1"/>
    <col min="12290" max="12290" width="64.44140625" style="36" customWidth="1"/>
    <col min="12291" max="12291" width="21.33203125" style="36" customWidth="1"/>
    <col min="12292" max="12292" width="4.77734375" style="36" customWidth="1"/>
    <col min="12293" max="12293" width="8.33203125" style="36" customWidth="1"/>
    <col min="12294" max="12294" width="18" style="36" customWidth="1"/>
    <col min="12295" max="12295" width="7.44140625" style="36" bestFit="1" customWidth="1"/>
    <col min="12296" max="12296" width="4.44140625" style="36" customWidth="1"/>
    <col min="12297" max="12297" width="15.6640625" style="36" customWidth="1"/>
    <col min="12298" max="12298" width="16.44140625" style="36" bestFit="1" customWidth="1"/>
    <col min="12299" max="12544" width="11.5546875" style="36"/>
    <col min="12545" max="12545" width="2" style="36" customWidth="1"/>
    <col min="12546" max="12546" width="64.44140625" style="36" customWidth="1"/>
    <col min="12547" max="12547" width="21.33203125" style="36" customWidth="1"/>
    <col min="12548" max="12548" width="4.77734375" style="36" customWidth="1"/>
    <col min="12549" max="12549" width="8.33203125" style="36" customWidth="1"/>
    <col min="12550" max="12550" width="18" style="36" customWidth="1"/>
    <col min="12551" max="12551" width="7.44140625" style="36" bestFit="1" customWidth="1"/>
    <col min="12552" max="12552" width="4.44140625" style="36" customWidth="1"/>
    <col min="12553" max="12553" width="15.6640625" style="36" customWidth="1"/>
    <col min="12554" max="12554" width="16.44140625" style="36" bestFit="1" customWidth="1"/>
    <col min="12555" max="12800" width="11.5546875" style="36"/>
    <col min="12801" max="12801" width="2" style="36" customWidth="1"/>
    <col min="12802" max="12802" width="64.44140625" style="36" customWidth="1"/>
    <col min="12803" max="12803" width="21.33203125" style="36" customWidth="1"/>
    <col min="12804" max="12804" width="4.77734375" style="36" customWidth="1"/>
    <col min="12805" max="12805" width="8.33203125" style="36" customWidth="1"/>
    <col min="12806" max="12806" width="18" style="36" customWidth="1"/>
    <col min="12807" max="12807" width="7.44140625" style="36" bestFit="1" customWidth="1"/>
    <col min="12808" max="12808" width="4.44140625" style="36" customWidth="1"/>
    <col min="12809" max="12809" width="15.6640625" style="36" customWidth="1"/>
    <col min="12810" max="12810" width="16.44140625" style="36" bestFit="1" customWidth="1"/>
    <col min="12811" max="13056" width="11.5546875" style="36"/>
    <col min="13057" max="13057" width="2" style="36" customWidth="1"/>
    <col min="13058" max="13058" width="64.44140625" style="36" customWidth="1"/>
    <col min="13059" max="13059" width="21.33203125" style="36" customWidth="1"/>
    <col min="13060" max="13060" width="4.77734375" style="36" customWidth="1"/>
    <col min="13061" max="13061" width="8.33203125" style="36" customWidth="1"/>
    <col min="13062" max="13062" width="18" style="36" customWidth="1"/>
    <col min="13063" max="13063" width="7.44140625" style="36" bestFit="1" customWidth="1"/>
    <col min="13064" max="13064" width="4.44140625" style="36" customWidth="1"/>
    <col min="13065" max="13065" width="15.6640625" style="36" customWidth="1"/>
    <col min="13066" max="13066" width="16.44140625" style="36" bestFit="1" customWidth="1"/>
    <col min="13067" max="13312" width="11.5546875" style="36"/>
    <col min="13313" max="13313" width="2" style="36" customWidth="1"/>
    <col min="13314" max="13314" width="64.44140625" style="36" customWidth="1"/>
    <col min="13315" max="13315" width="21.33203125" style="36" customWidth="1"/>
    <col min="13316" max="13316" width="4.77734375" style="36" customWidth="1"/>
    <col min="13317" max="13317" width="8.33203125" style="36" customWidth="1"/>
    <col min="13318" max="13318" width="18" style="36" customWidth="1"/>
    <col min="13319" max="13319" width="7.44140625" style="36" bestFit="1" customWidth="1"/>
    <col min="13320" max="13320" width="4.44140625" style="36" customWidth="1"/>
    <col min="13321" max="13321" width="15.6640625" style="36" customWidth="1"/>
    <col min="13322" max="13322" width="16.44140625" style="36" bestFit="1" customWidth="1"/>
    <col min="13323" max="13568" width="11.5546875" style="36"/>
    <col min="13569" max="13569" width="2" style="36" customWidth="1"/>
    <col min="13570" max="13570" width="64.44140625" style="36" customWidth="1"/>
    <col min="13571" max="13571" width="21.33203125" style="36" customWidth="1"/>
    <col min="13572" max="13572" width="4.77734375" style="36" customWidth="1"/>
    <col min="13573" max="13573" width="8.33203125" style="36" customWidth="1"/>
    <col min="13574" max="13574" width="18" style="36" customWidth="1"/>
    <col min="13575" max="13575" width="7.44140625" style="36" bestFit="1" customWidth="1"/>
    <col min="13576" max="13576" width="4.44140625" style="36" customWidth="1"/>
    <col min="13577" max="13577" width="15.6640625" style="36" customWidth="1"/>
    <col min="13578" max="13578" width="16.44140625" style="36" bestFit="1" customWidth="1"/>
    <col min="13579" max="13824" width="11.5546875" style="36"/>
    <col min="13825" max="13825" width="2" style="36" customWidth="1"/>
    <col min="13826" max="13826" width="64.44140625" style="36" customWidth="1"/>
    <col min="13827" max="13827" width="21.33203125" style="36" customWidth="1"/>
    <col min="13828" max="13828" width="4.77734375" style="36" customWidth="1"/>
    <col min="13829" max="13829" width="8.33203125" style="36" customWidth="1"/>
    <col min="13830" max="13830" width="18" style="36" customWidth="1"/>
    <col min="13831" max="13831" width="7.44140625" style="36" bestFit="1" customWidth="1"/>
    <col min="13832" max="13832" width="4.44140625" style="36" customWidth="1"/>
    <col min="13833" max="13833" width="15.6640625" style="36" customWidth="1"/>
    <col min="13834" max="13834" width="16.44140625" style="36" bestFit="1" customWidth="1"/>
    <col min="13835" max="14080" width="11.5546875" style="36"/>
    <col min="14081" max="14081" width="2" style="36" customWidth="1"/>
    <col min="14082" max="14082" width="64.44140625" style="36" customWidth="1"/>
    <col min="14083" max="14083" width="21.33203125" style="36" customWidth="1"/>
    <col min="14084" max="14084" width="4.77734375" style="36" customWidth="1"/>
    <col min="14085" max="14085" width="8.33203125" style="36" customWidth="1"/>
    <col min="14086" max="14086" width="18" style="36" customWidth="1"/>
    <col min="14087" max="14087" width="7.44140625" style="36" bestFit="1" customWidth="1"/>
    <col min="14088" max="14088" width="4.44140625" style="36" customWidth="1"/>
    <col min="14089" max="14089" width="15.6640625" style="36" customWidth="1"/>
    <col min="14090" max="14090" width="16.44140625" style="36" bestFit="1" customWidth="1"/>
    <col min="14091" max="14336" width="11.5546875" style="36"/>
    <col min="14337" max="14337" width="2" style="36" customWidth="1"/>
    <col min="14338" max="14338" width="64.44140625" style="36" customWidth="1"/>
    <col min="14339" max="14339" width="21.33203125" style="36" customWidth="1"/>
    <col min="14340" max="14340" width="4.77734375" style="36" customWidth="1"/>
    <col min="14341" max="14341" width="8.33203125" style="36" customWidth="1"/>
    <col min="14342" max="14342" width="18" style="36" customWidth="1"/>
    <col min="14343" max="14343" width="7.44140625" style="36" bestFit="1" customWidth="1"/>
    <col min="14344" max="14344" width="4.44140625" style="36" customWidth="1"/>
    <col min="14345" max="14345" width="15.6640625" style="36" customWidth="1"/>
    <col min="14346" max="14346" width="16.44140625" style="36" bestFit="1" customWidth="1"/>
    <col min="14347" max="14592" width="11.5546875" style="36"/>
    <col min="14593" max="14593" width="2" style="36" customWidth="1"/>
    <col min="14594" max="14594" width="64.44140625" style="36" customWidth="1"/>
    <col min="14595" max="14595" width="21.33203125" style="36" customWidth="1"/>
    <col min="14596" max="14596" width="4.77734375" style="36" customWidth="1"/>
    <col min="14597" max="14597" width="8.33203125" style="36" customWidth="1"/>
    <col min="14598" max="14598" width="18" style="36" customWidth="1"/>
    <col min="14599" max="14599" width="7.44140625" style="36" bestFit="1" customWidth="1"/>
    <col min="14600" max="14600" width="4.44140625" style="36" customWidth="1"/>
    <col min="14601" max="14601" width="15.6640625" style="36" customWidth="1"/>
    <col min="14602" max="14602" width="16.44140625" style="36" bestFit="1" customWidth="1"/>
    <col min="14603" max="14848" width="11.5546875" style="36"/>
    <col min="14849" max="14849" width="2" style="36" customWidth="1"/>
    <col min="14850" max="14850" width="64.44140625" style="36" customWidth="1"/>
    <col min="14851" max="14851" width="21.33203125" style="36" customWidth="1"/>
    <col min="14852" max="14852" width="4.77734375" style="36" customWidth="1"/>
    <col min="14853" max="14853" width="8.33203125" style="36" customWidth="1"/>
    <col min="14854" max="14854" width="18" style="36" customWidth="1"/>
    <col min="14855" max="14855" width="7.44140625" style="36" bestFit="1" customWidth="1"/>
    <col min="14856" max="14856" width="4.44140625" style="36" customWidth="1"/>
    <col min="14857" max="14857" width="15.6640625" style="36" customWidth="1"/>
    <col min="14858" max="14858" width="16.44140625" style="36" bestFit="1" customWidth="1"/>
    <col min="14859" max="15104" width="11.5546875" style="36"/>
    <col min="15105" max="15105" width="2" style="36" customWidth="1"/>
    <col min="15106" max="15106" width="64.44140625" style="36" customWidth="1"/>
    <col min="15107" max="15107" width="21.33203125" style="36" customWidth="1"/>
    <col min="15108" max="15108" width="4.77734375" style="36" customWidth="1"/>
    <col min="15109" max="15109" width="8.33203125" style="36" customWidth="1"/>
    <col min="15110" max="15110" width="18" style="36" customWidth="1"/>
    <col min="15111" max="15111" width="7.44140625" style="36" bestFit="1" customWidth="1"/>
    <col min="15112" max="15112" width="4.44140625" style="36" customWidth="1"/>
    <col min="15113" max="15113" width="15.6640625" style="36" customWidth="1"/>
    <col min="15114" max="15114" width="16.44140625" style="36" bestFit="1" customWidth="1"/>
    <col min="15115" max="15360" width="11.5546875" style="36"/>
    <col min="15361" max="15361" width="2" style="36" customWidth="1"/>
    <col min="15362" max="15362" width="64.44140625" style="36" customWidth="1"/>
    <col min="15363" max="15363" width="21.33203125" style="36" customWidth="1"/>
    <col min="15364" max="15364" width="4.77734375" style="36" customWidth="1"/>
    <col min="15365" max="15365" width="8.33203125" style="36" customWidth="1"/>
    <col min="15366" max="15366" width="18" style="36" customWidth="1"/>
    <col min="15367" max="15367" width="7.44140625" style="36" bestFit="1" customWidth="1"/>
    <col min="15368" max="15368" width="4.44140625" style="36" customWidth="1"/>
    <col min="15369" max="15369" width="15.6640625" style="36" customWidth="1"/>
    <col min="15370" max="15370" width="16.44140625" style="36" bestFit="1" customWidth="1"/>
    <col min="15371" max="15616" width="11.5546875" style="36"/>
    <col min="15617" max="15617" width="2" style="36" customWidth="1"/>
    <col min="15618" max="15618" width="64.44140625" style="36" customWidth="1"/>
    <col min="15619" max="15619" width="21.33203125" style="36" customWidth="1"/>
    <col min="15620" max="15620" width="4.77734375" style="36" customWidth="1"/>
    <col min="15621" max="15621" width="8.33203125" style="36" customWidth="1"/>
    <col min="15622" max="15622" width="18" style="36" customWidth="1"/>
    <col min="15623" max="15623" width="7.44140625" style="36" bestFit="1" customWidth="1"/>
    <col min="15624" max="15624" width="4.44140625" style="36" customWidth="1"/>
    <col min="15625" max="15625" width="15.6640625" style="36" customWidth="1"/>
    <col min="15626" max="15626" width="16.44140625" style="36" bestFit="1" customWidth="1"/>
    <col min="15627" max="15872" width="11.5546875" style="36"/>
    <col min="15873" max="15873" width="2" style="36" customWidth="1"/>
    <col min="15874" max="15874" width="64.44140625" style="36" customWidth="1"/>
    <col min="15875" max="15875" width="21.33203125" style="36" customWidth="1"/>
    <col min="15876" max="15876" width="4.77734375" style="36" customWidth="1"/>
    <col min="15877" max="15877" width="8.33203125" style="36" customWidth="1"/>
    <col min="15878" max="15878" width="18" style="36" customWidth="1"/>
    <col min="15879" max="15879" width="7.44140625" style="36" bestFit="1" customWidth="1"/>
    <col min="15880" max="15880" width="4.44140625" style="36" customWidth="1"/>
    <col min="15881" max="15881" width="15.6640625" style="36" customWidth="1"/>
    <col min="15882" max="15882" width="16.44140625" style="36" bestFit="1" customWidth="1"/>
    <col min="15883" max="16128" width="11.5546875" style="36"/>
    <col min="16129" max="16129" width="2" style="36" customWidth="1"/>
    <col min="16130" max="16130" width="64.44140625" style="36" customWidth="1"/>
    <col min="16131" max="16131" width="21.33203125" style="36" customWidth="1"/>
    <col min="16132" max="16132" width="4.77734375" style="36" customWidth="1"/>
    <col min="16133" max="16133" width="8.33203125" style="36" customWidth="1"/>
    <col min="16134" max="16134" width="18" style="36" customWidth="1"/>
    <col min="16135" max="16135" width="7.44140625" style="36" bestFit="1" customWidth="1"/>
    <col min="16136" max="16136" width="4.44140625" style="36" customWidth="1"/>
    <col min="16137" max="16137" width="15.6640625" style="36" customWidth="1"/>
    <col min="16138" max="16138" width="16.44140625" style="36" bestFit="1" customWidth="1"/>
    <col min="16139" max="16384" width="11.5546875" style="36"/>
  </cols>
  <sheetData>
    <row r="1" spans="2:9" ht="6.75" customHeight="1"/>
    <row r="2" spans="2:9" ht="15.75" customHeight="1">
      <c r="B2" s="38" t="s">
        <v>42</v>
      </c>
      <c r="C2" s="39" t="s">
        <v>43</v>
      </c>
      <c r="D2" s="36" t="s">
        <v>1</v>
      </c>
      <c r="F2" s="40"/>
    </row>
    <row r="3" spans="2:9">
      <c r="B3" s="266" t="s">
        <v>44</v>
      </c>
      <c r="C3" s="267" t="s">
        <v>117</v>
      </c>
      <c r="D3" s="268"/>
      <c r="F3" s="40"/>
      <c r="G3" s="40"/>
    </row>
    <row r="4" spans="2:9">
      <c r="B4" s="269" t="s">
        <v>45</v>
      </c>
      <c r="C4" s="270" t="s">
        <v>116</v>
      </c>
      <c r="D4" s="271"/>
    </row>
    <row r="5" spans="2:9">
      <c r="B5" s="55" t="s">
        <v>161</v>
      </c>
      <c r="C5" s="272" t="s">
        <v>116</v>
      </c>
      <c r="D5" s="271"/>
    </row>
    <row r="6" spans="2:9">
      <c r="B6" s="55" t="s">
        <v>160</v>
      </c>
      <c r="C6" s="272" t="s">
        <v>117</v>
      </c>
      <c r="D6" s="271"/>
    </row>
    <row r="7" spans="2:9">
      <c r="B7" s="55" t="s">
        <v>275</v>
      </c>
      <c r="C7" s="270" t="s">
        <v>117</v>
      </c>
      <c r="D7" s="271"/>
      <c r="I7"/>
    </row>
    <row r="8" spans="2:9">
      <c r="B8" s="55" t="s">
        <v>243</v>
      </c>
      <c r="C8" s="270" t="s">
        <v>117</v>
      </c>
      <c r="D8" s="271"/>
      <c r="I8"/>
    </row>
    <row r="9" spans="2:9">
      <c r="B9" s="55" t="s">
        <v>203</v>
      </c>
      <c r="C9" s="270" t="s">
        <v>116</v>
      </c>
      <c r="D9" s="271"/>
      <c r="I9"/>
    </row>
    <row r="10" spans="2:9">
      <c r="B10" s="273" t="s">
        <v>159</v>
      </c>
      <c r="C10" s="274" t="s">
        <v>116</v>
      </c>
      <c r="D10" s="271"/>
    </row>
    <row r="11" spans="2:9">
      <c r="B11" s="52"/>
      <c r="C11" s="42" t="s">
        <v>46</v>
      </c>
    </row>
    <row r="12" spans="2:9">
      <c r="B12" s="273" t="s">
        <v>47</v>
      </c>
      <c r="C12" s="274" t="s">
        <v>262</v>
      </c>
      <c r="D12" s="271"/>
      <c r="I12"/>
    </row>
    <row r="13" spans="2:9">
      <c r="B13" s="273" t="s">
        <v>244</v>
      </c>
      <c r="C13" s="274" t="s">
        <v>271</v>
      </c>
      <c r="D13" s="271"/>
    </row>
    <row r="14" spans="2:9">
      <c r="B14" s="273" t="s">
        <v>273</v>
      </c>
      <c r="C14" s="274" t="s">
        <v>270</v>
      </c>
      <c r="D14" s="271"/>
    </row>
    <row r="15" spans="2:9">
      <c r="B15" s="273" t="s">
        <v>246</v>
      </c>
      <c r="C15" s="274" t="s">
        <v>168</v>
      </c>
      <c r="D15" s="271"/>
    </row>
    <row r="16" spans="2:9">
      <c r="B16" s="273" t="s">
        <v>245</v>
      </c>
      <c r="C16" s="274" t="s">
        <v>264</v>
      </c>
      <c r="D16" s="271"/>
    </row>
    <row r="17" spans="2:8">
      <c r="B17" s="273" t="s">
        <v>49</v>
      </c>
      <c r="C17" s="274" t="s">
        <v>199</v>
      </c>
      <c r="D17" s="271"/>
    </row>
    <row r="18" spans="2:8">
      <c r="B18" s="273" t="s">
        <v>50</v>
      </c>
      <c r="C18" s="274" t="s">
        <v>269</v>
      </c>
      <c r="D18" s="271"/>
    </row>
    <row r="19" spans="2:8">
      <c r="B19" s="275" t="s">
        <v>51</v>
      </c>
      <c r="C19" s="274">
        <v>8</v>
      </c>
      <c r="D19" s="271"/>
    </row>
    <row r="20" spans="2:8">
      <c r="B20" s="52"/>
      <c r="C20" s="42" t="s">
        <v>52</v>
      </c>
    </row>
    <row r="21" spans="2:8">
      <c r="B21" s="273" t="s">
        <v>48</v>
      </c>
      <c r="C21" s="274" t="s">
        <v>270</v>
      </c>
      <c r="D21" s="271"/>
    </row>
    <row r="22" spans="2:8">
      <c r="B22" s="276" t="s">
        <v>212</v>
      </c>
      <c r="C22" s="274" t="s">
        <v>168</v>
      </c>
      <c r="D22" s="277"/>
    </row>
    <row r="23" spans="2:8">
      <c r="B23" s="276" t="s">
        <v>53</v>
      </c>
      <c r="C23" s="274">
        <v>16</v>
      </c>
      <c r="D23" s="277"/>
    </row>
    <row r="24" spans="2:8" ht="13.8" thickBot="1">
      <c r="B24" s="276" t="s">
        <v>54</v>
      </c>
      <c r="C24" s="274">
        <v>4</v>
      </c>
      <c r="D24" s="277"/>
    </row>
    <row r="25" spans="2:8" ht="13.8" thickBot="1">
      <c r="C25" s="43"/>
      <c r="D25" s="171">
        <f>SUM(D3:D24)</f>
        <v>0</v>
      </c>
    </row>
    <row r="26" spans="2:8">
      <c r="C26" s="43"/>
    </row>
    <row r="27" spans="2:8" ht="13.5" customHeight="1">
      <c r="B27" s="38" t="s">
        <v>55</v>
      </c>
      <c r="C27" s="42" t="s">
        <v>43</v>
      </c>
      <c r="D27" s="36" t="s">
        <v>1</v>
      </c>
      <c r="H27" s="73"/>
    </row>
    <row r="28" spans="2:8">
      <c r="B28" s="273" t="s">
        <v>122</v>
      </c>
      <c r="C28" s="274" t="s">
        <v>117</v>
      </c>
      <c r="D28" s="271"/>
      <c r="H28" s="73"/>
    </row>
    <row r="29" spans="2:8">
      <c r="B29" s="273" t="s">
        <v>64</v>
      </c>
      <c r="C29" s="274">
        <v>3</v>
      </c>
      <c r="D29" s="271"/>
      <c r="H29" s="73"/>
    </row>
    <row r="30" spans="2:8">
      <c r="B30" s="273" t="s">
        <v>178</v>
      </c>
      <c r="C30" s="274" t="s">
        <v>183</v>
      </c>
      <c r="D30" s="271"/>
      <c r="F30" s="278" t="s">
        <v>66</v>
      </c>
      <c r="G30" s="277">
        <f>[5]DAVID!H72</f>
        <v>0</v>
      </c>
      <c r="H30" s="73"/>
    </row>
    <row r="31" spans="2:8">
      <c r="B31" s="273" t="s">
        <v>164</v>
      </c>
      <c r="C31" s="274" t="s">
        <v>240</v>
      </c>
      <c r="D31" s="271"/>
      <c r="F31" s="278" t="s">
        <v>57</v>
      </c>
      <c r="G31" s="277">
        <f>[5]DAVID!AB53+[5]DAVID!AC53</f>
        <v>0</v>
      </c>
    </row>
    <row r="32" spans="2:8">
      <c r="B32" s="273" t="s">
        <v>128</v>
      </c>
      <c r="C32" s="274">
        <v>8</v>
      </c>
      <c r="D32" s="271"/>
      <c r="F32" s="278" t="s">
        <v>58</v>
      </c>
      <c r="G32" s="277">
        <f>SUM([5]DAVID!R60:R64)*40</f>
        <v>0</v>
      </c>
    </row>
    <row r="33" spans="2:9">
      <c r="B33" s="273" t="s">
        <v>129</v>
      </c>
      <c r="C33" s="274">
        <v>6</v>
      </c>
      <c r="D33" s="271"/>
      <c r="F33" s="278" t="s">
        <v>130</v>
      </c>
      <c r="G33" s="277">
        <f>SUM([5]DAVID!AA61:AA63)*30+SUM([5]DAVID!AB61:AB63)*40</f>
        <v>0</v>
      </c>
      <c r="H33" s="40"/>
      <c r="I33" s="40"/>
    </row>
    <row r="34" spans="2:9" ht="13.8" thickBot="1">
      <c r="B34" s="52"/>
      <c r="C34" s="42" t="s">
        <v>46</v>
      </c>
      <c r="F34" s="278" t="s">
        <v>59</v>
      </c>
      <c r="G34" s="277">
        <f>G59</f>
        <v>0</v>
      </c>
      <c r="H34" s="40"/>
      <c r="I34" s="40"/>
    </row>
    <row r="35" spans="2:9" ht="18" thickBot="1">
      <c r="B35" s="273" t="s">
        <v>61</v>
      </c>
      <c r="C35" s="274">
        <v>7</v>
      </c>
      <c r="D35" s="271"/>
      <c r="F35" s="48" t="s">
        <v>60</v>
      </c>
      <c r="G35" s="49">
        <f>SUM(G28:G34)</f>
        <v>0</v>
      </c>
      <c r="H35" s="40"/>
      <c r="I35" s="40"/>
    </row>
    <row r="36" spans="2:9">
      <c r="B36" s="273" t="s">
        <v>62</v>
      </c>
      <c r="C36" s="274" t="s">
        <v>16</v>
      </c>
      <c r="D36" s="271"/>
      <c r="H36" s="40"/>
      <c r="I36" s="40"/>
    </row>
    <row r="37" spans="2:9">
      <c r="B37" s="273" t="s">
        <v>209</v>
      </c>
      <c r="C37" s="274" t="s">
        <v>16</v>
      </c>
      <c r="D37" s="271"/>
      <c r="H37" s="40"/>
      <c r="I37" s="40"/>
    </row>
    <row r="38" spans="2:9">
      <c r="B38" s="273" t="s">
        <v>208</v>
      </c>
      <c r="C38" s="274" t="s">
        <v>227</v>
      </c>
      <c r="D38" s="271"/>
      <c r="H38" s="40"/>
      <c r="I38" s="40"/>
    </row>
    <row r="39" spans="2:9">
      <c r="B39" s="273" t="s">
        <v>63</v>
      </c>
      <c r="C39" s="274" t="s">
        <v>227</v>
      </c>
      <c r="D39" s="271"/>
      <c r="H39" s="40"/>
      <c r="I39" s="40"/>
    </row>
    <row r="40" spans="2:9">
      <c r="B40" s="273" t="s">
        <v>163</v>
      </c>
      <c r="C40" s="274" t="s">
        <v>186</v>
      </c>
      <c r="D40" s="271"/>
      <c r="H40" s="40"/>
      <c r="I40" s="40"/>
    </row>
    <row r="41" spans="2:9">
      <c r="B41" s="273" t="s">
        <v>162</v>
      </c>
      <c r="C41" s="274" t="s">
        <v>225</v>
      </c>
      <c r="D41" s="271"/>
      <c r="H41" s="40"/>
      <c r="I41" s="40"/>
    </row>
    <row r="42" spans="2:9">
      <c r="B42" s="273" t="s">
        <v>56</v>
      </c>
      <c r="C42" s="274" t="s">
        <v>116</v>
      </c>
      <c r="D42" s="271"/>
      <c r="H42" s="40"/>
      <c r="I42" s="40"/>
    </row>
    <row r="43" spans="2:9">
      <c r="B43" s="273" t="s">
        <v>278</v>
      </c>
      <c r="C43" s="274" t="s">
        <v>227</v>
      </c>
      <c r="D43" s="271"/>
      <c r="H43" s="40"/>
      <c r="I43" s="40"/>
    </row>
    <row r="44" spans="2:9">
      <c r="B44" s="273" t="s">
        <v>280</v>
      </c>
      <c r="C44" s="274" t="s">
        <v>235</v>
      </c>
      <c r="D44" s="271"/>
      <c r="H44" s="40"/>
      <c r="I44" s="40"/>
    </row>
    <row r="45" spans="2:9">
      <c r="B45" s="273" t="s">
        <v>279</v>
      </c>
      <c r="C45" s="274" t="s">
        <v>15</v>
      </c>
      <c r="D45" s="271"/>
      <c r="H45" s="40"/>
      <c r="I45" s="40"/>
    </row>
    <row r="46" spans="2:9">
      <c r="B46" s="273" t="s">
        <v>281</v>
      </c>
      <c r="C46" s="274" t="s">
        <v>18</v>
      </c>
      <c r="D46" s="271"/>
      <c r="H46" s="40"/>
      <c r="I46" s="40"/>
    </row>
    <row r="47" spans="2:9">
      <c r="B47" s="273" t="s">
        <v>282</v>
      </c>
      <c r="C47" s="274" t="s">
        <v>16</v>
      </c>
      <c r="D47" s="271"/>
      <c r="H47" s="40"/>
      <c r="I47" s="40"/>
    </row>
    <row r="48" spans="2:9">
      <c r="B48" s="273" t="s">
        <v>247</v>
      </c>
      <c r="C48" s="274" t="s">
        <v>210</v>
      </c>
      <c r="D48" s="271"/>
    </row>
    <row r="49" spans="2:7">
      <c r="B49" s="273" t="s">
        <v>248</v>
      </c>
      <c r="C49" s="274" t="s">
        <v>255</v>
      </c>
      <c r="D49" s="271"/>
      <c r="F49" s="40"/>
    </row>
    <row r="50" spans="2:7">
      <c r="B50" s="273" t="s">
        <v>249</v>
      </c>
      <c r="C50" s="274" t="s">
        <v>192</v>
      </c>
      <c r="D50" s="271"/>
      <c r="F50" s="40"/>
    </row>
    <row r="51" spans="2:7">
      <c r="B51" s="273" t="s">
        <v>251</v>
      </c>
      <c r="C51" s="274" t="s">
        <v>127</v>
      </c>
      <c r="D51" s="271"/>
    </row>
    <row r="52" spans="2:7">
      <c r="B52" s="273" t="s">
        <v>250</v>
      </c>
      <c r="C52" s="274" t="s">
        <v>194</v>
      </c>
      <c r="D52" s="271"/>
    </row>
    <row r="53" spans="2:7">
      <c r="B53" s="273" t="s">
        <v>283</v>
      </c>
      <c r="C53" s="274" t="s">
        <v>223</v>
      </c>
      <c r="D53" s="271"/>
    </row>
    <row r="54" spans="2:7" ht="14.25" customHeight="1">
      <c r="B54" s="52"/>
      <c r="C54" s="42" t="s">
        <v>52</v>
      </c>
    </row>
    <row r="55" spans="2:7">
      <c r="B55" s="276" t="s">
        <v>123</v>
      </c>
      <c r="C55" s="279" t="s">
        <v>424</v>
      </c>
      <c r="D55" s="271"/>
    </row>
    <row r="56" spans="2:7" ht="13.8" thickBot="1">
      <c r="B56" s="55" t="s">
        <v>124</v>
      </c>
      <c r="C56" s="279" t="s">
        <v>424</v>
      </c>
      <c r="D56" s="271"/>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273" t="s">
        <v>205</v>
      </c>
      <c r="C60" s="274" t="s">
        <v>184</v>
      </c>
      <c r="D60" s="271"/>
    </row>
    <row r="61" spans="2:7">
      <c r="B61" s="273" t="s">
        <v>204</v>
      </c>
      <c r="C61" s="279" t="s">
        <v>425</v>
      </c>
      <c r="D61" s="271"/>
    </row>
    <row r="62" spans="2:7">
      <c r="B62" s="273" t="s">
        <v>125</v>
      </c>
      <c r="C62" s="274" t="s">
        <v>77</v>
      </c>
      <c r="D62" s="271"/>
    </row>
    <row r="63" spans="2:7">
      <c r="B63" s="273" t="s">
        <v>118</v>
      </c>
      <c r="C63" s="274" t="s">
        <v>119</v>
      </c>
      <c r="D63" s="271"/>
    </row>
    <row r="64" spans="2:7" ht="13.8" hidden="1" thickBot="1">
      <c r="D64" s="171">
        <f>SUM(D60:D63)</f>
        <v>0</v>
      </c>
    </row>
    <row r="65" spans="2:18" hidden="1">
      <c r="B65" s="40"/>
      <c r="J65" s="32" t="s">
        <v>40</v>
      </c>
      <c r="K65" s="36" t="s">
        <v>119</v>
      </c>
      <c r="L65" s="36" t="s">
        <v>255</v>
      </c>
      <c r="M65" s="36" t="s">
        <v>193</v>
      </c>
      <c r="N65" s="36" t="s">
        <v>130</v>
      </c>
      <c r="O65" s="36" t="str">
        <f>[5]DAVID!AH30</f>
        <v>ESPAÑA</v>
      </c>
      <c r="P65" s="36" t="s">
        <v>127</v>
      </c>
      <c r="Q65" s="36" t="s">
        <v>272</v>
      </c>
      <c r="R65" s="36" t="s">
        <v>168</v>
      </c>
    </row>
    <row r="66" spans="2:18" hidden="1">
      <c r="B66" s="40"/>
      <c r="J66" s="32" t="s">
        <v>80</v>
      </c>
      <c r="K66" s="36" t="s">
        <v>120</v>
      </c>
      <c r="L66" s="36" t="s">
        <v>207</v>
      </c>
      <c r="M66" s="36" t="s">
        <v>191</v>
      </c>
      <c r="N66" s="36" t="s">
        <v>166</v>
      </c>
      <c r="O66" s="36" t="str">
        <f>[5]DAVID!AH31</f>
        <v>BOSNIA</v>
      </c>
      <c r="P66" s="36" t="s">
        <v>165</v>
      </c>
      <c r="Q66" s="36" t="s">
        <v>271</v>
      </c>
      <c r="R66" s="36" t="s">
        <v>259</v>
      </c>
    </row>
    <row r="67" spans="2:18" hidden="1">
      <c r="C67" s="36"/>
      <c r="J67" s="32" t="s">
        <v>74</v>
      </c>
      <c r="K67" s="36" t="s">
        <v>121</v>
      </c>
      <c r="L67" s="36" t="s">
        <v>126</v>
      </c>
      <c r="M67" s="36" t="s">
        <v>192</v>
      </c>
      <c r="N67" s="36" t="s">
        <v>195</v>
      </c>
      <c r="O67" s="36" t="str">
        <f>[5]DAVID!AH32</f>
        <v>ARGENTINA</v>
      </c>
      <c r="P67" s="36" t="s">
        <v>257</v>
      </c>
      <c r="Q67" s="36" t="s">
        <v>202</v>
      </c>
      <c r="R67" s="36" t="s">
        <v>266</v>
      </c>
    </row>
    <row r="68" spans="2:18" hidden="1">
      <c r="F68" s="32" t="s">
        <v>92</v>
      </c>
      <c r="G68" s="32"/>
      <c r="I68" s="260" t="s">
        <v>237</v>
      </c>
      <c r="J68" s="59" t="s">
        <v>72</v>
      </c>
      <c r="N68" s="36" t="s">
        <v>260</v>
      </c>
      <c r="O68" s="36" t="str">
        <f>[5]DAVID!AH33</f>
        <v>PORTUGAL</v>
      </c>
    </row>
    <row r="69" spans="2:18" hidden="1">
      <c r="F69" s="260" t="s">
        <v>183</v>
      </c>
      <c r="G69" s="1014" t="s">
        <v>110</v>
      </c>
      <c r="I69" s="260" t="s">
        <v>230</v>
      </c>
      <c r="J69" s="32" t="s">
        <v>70</v>
      </c>
      <c r="L69" s="36" t="s">
        <v>210</v>
      </c>
      <c r="M69" s="36" t="s">
        <v>258</v>
      </c>
      <c r="O69" s="36" t="str">
        <f>[5]DAVID!AI30</f>
        <v>AUSTRIA</v>
      </c>
      <c r="P69" s="36" t="s">
        <v>127</v>
      </c>
      <c r="R69" s="36" t="s">
        <v>270</v>
      </c>
    </row>
    <row r="70" spans="2:18" hidden="1">
      <c r="F70" s="260" t="s">
        <v>240</v>
      </c>
      <c r="G70" s="894"/>
      <c r="I70" s="261" t="s">
        <v>234</v>
      </c>
      <c r="J70" s="32" t="s">
        <v>71</v>
      </c>
      <c r="L70" s="36" t="s">
        <v>256</v>
      </c>
      <c r="M70" s="36" t="s">
        <v>259</v>
      </c>
      <c r="N70" s="36" t="s">
        <v>131</v>
      </c>
      <c r="O70" s="36" t="str">
        <f>[5]DAVID!AI31</f>
        <v>JAPÓN</v>
      </c>
      <c r="P70" s="36" t="s">
        <v>165</v>
      </c>
      <c r="R70" s="36" t="s">
        <v>200</v>
      </c>
    </row>
    <row r="71" spans="2:18" hidden="1">
      <c r="F71" s="260" t="s">
        <v>186</v>
      </c>
      <c r="G71" s="894"/>
      <c r="I71" s="261" t="s">
        <v>142</v>
      </c>
      <c r="J71" s="32" t="s">
        <v>76</v>
      </c>
      <c r="L71" s="36" t="s">
        <v>211</v>
      </c>
      <c r="M71" s="36" t="s">
        <v>194</v>
      </c>
      <c r="N71" s="36" t="s">
        <v>261</v>
      </c>
      <c r="O71" s="36" t="str">
        <f>[5]DAVID!AI32</f>
        <v>URUGUAY</v>
      </c>
      <c r="P71" s="36" t="s">
        <v>257</v>
      </c>
      <c r="R71" s="36" t="s">
        <v>259</v>
      </c>
    </row>
    <row r="72" spans="2:18" hidden="1">
      <c r="C72" s="37" t="s">
        <v>116</v>
      </c>
      <c r="D72" s="36">
        <v>0</v>
      </c>
      <c r="F72" s="260" t="s">
        <v>214</v>
      </c>
      <c r="G72" s="895"/>
      <c r="I72" s="263" t="s">
        <v>224</v>
      </c>
      <c r="J72" s="59" t="s">
        <v>69</v>
      </c>
      <c r="N72" s="36" t="s">
        <v>198</v>
      </c>
      <c r="O72" s="36" t="str">
        <f>[5]DAVID!AI33</f>
        <v>NORUEGA</v>
      </c>
    </row>
    <row r="73" spans="2:18" hidden="1">
      <c r="C73" s="37" t="s">
        <v>117</v>
      </c>
      <c r="D73" s="36">
        <v>1</v>
      </c>
      <c r="F73" s="261" t="s">
        <v>179</v>
      </c>
      <c r="G73" s="1015" t="s">
        <v>111</v>
      </c>
      <c r="I73" s="263" t="s">
        <v>175</v>
      </c>
      <c r="J73" s="59" t="s">
        <v>77</v>
      </c>
      <c r="N73" s="36" t="s">
        <v>197</v>
      </c>
      <c r="R73" s="36" t="s">
        <v>264</v>
      </c>
    </row>
    <row r="74" spans="2:18" hidden="1">
      <c r="D74" s="36">
        <v>2</v>
      </c>
      <c r="F74" s="261" t="s">
        <v>223</v>
      </c>
      <c r="G74" s="897"/>
      <c r="I74" s="262" t="s">
        <v>228</v>
      </c>
      <c r="J74" s="59" t="s">
        <v>79</v>
      </c>
      <c r="N74" s="36" t="s">
        <v>262</v>
      </c>
      <c r="R74" s="36" t="s">
        <v>261</v>
      </c>
    </row>
    <row r="75" spans="2:18" hidden="1">
      <c r="D75" s="36">
        <v>3</v>
      </c>
      <c r="F75" s="261" t="s">
        <v>225</v>
      </c>
      <c r="G75" s="897"/>
      <c r="I75" s="262" t="s">
        <v>238</v>
      </c>
      <c r="J75" s="59" t="s">
        <v>68</v>
      </c>
      <c r="N75" s="36" t="s">
        <v>263</v>
      </c>
      <c r="R75" s="36" t="s">
        <v>274</v>
      </c>
    </row>
    <row r="76" spans="2:18" hidden="1">
      <c r="D76" s="36">
        <v>4</v>
      </c>
      <c r="F76" s="261" t="s">
        <v>19</v>
      </c>
      <c r="G76" s="898"/>
      <c r="I76" s="264" t="s">
        <v>225</v>
      </c>
      <c r="J76" s="59" t="s">
        <v>82</v>
      </c>
      <c r="N76" s="36" t="s">
        <v>167</v>
      </c>
    </row>
    <row r="77" spans="2:18" hidden="1">
      <c r="D77" s="36">
        <v>5</v>
      </c>
      <c r="F77" s="263" t="s">
        <v>184</v>
      </c>
      <c r="G77" s="1016" t="s">
        <v>112</v>
      </c>
      <c r="I77" s="264" t="s">
        <v>174</v>
      </c>
      <c r="J77" s="59" t="s">
        <v>75</v>
      </c>
      <c r="N77" s="36" t="s">
        <v>264</v>
      </c>
      <c r="Q77" s="36" t="s">
        <v>232</v>
      </c>
      <c r="R77" s="36" t="s">
        <v>17</v>
      </c>
    </row>
    <row r="78" spans="2:18" hidden="1">
      <c r="D78" s="36">
        <v>6</v>
      </c>
      <c r="F78" s="263" t="s">
        <v>177</v>
      </c>
      <c r="G78" s="900"/>
      <c r="I78" s="265" t="s">
        <v>240</v>
      </c>
      <c r="J78" s="59" t="s">
        <v>84</v>
      </c>
      <c r="N78" s="36" t="s">
        <v>265</v>
      </c>
      <c r="Q78" s="36" t="s">
        <v>227</v>
      </c>
      <c r="R78" s="36" t="s">
        <v>16</v>
      </c>
    </row>
    <row r="79" spans="2:18" hidden="1">
      <c r="D79" s="36">
        <v>7</v>
      </c>
      <c r="F79" s="263" t="s">
        <v>276</v>
      </c>
      <c r="G79" s="900"/>
      <c r="I79" s="265" t="s">
        <v>235</v>
      </c>
      <c r="J79" s="59" t="s">
        <v>78</v>
      </c>
      <c r="Q79" s="36" t="s">
        <v>276</v>
      </c>
      <c r="R79" s="36" t="s">
        <v>190</v>
      </c>
    </row>
    <row r="80" spans="2:18" hidden="1">
      <c r="D80" s="36">
        <v>8</v>
      </c>
      <c r="F80" s="263" t="s">
        <v>142</v>
      </c>
      <c r="G80" s="901"/>
      <c r="I80" s="280" t="s">
        <v>229</v>
      </c>
      <c r="J80" s="59" t="s">
        <v>83</v>
      </c>
      <c r="N80" s="36" t="s">
        <v>132</v>
      </c>
    </row>
    <row r="81" spans="3:18" hidden="1">
      <c r="D81" s="36">
        <v>9</v>
      </c>
      <c r="F81" s="262" t="s">
        <v>172</v>
      </c>
      <c r="G81" s="1017" t="s">
        <v>113</v>
      </c>
      <c r="I81" s="280" t="s">
        <v>187</v>
      </c>
      <c r="J81" s="59" t="s">
        <v>85</v>
      </c>
      <c r="N81" s="36" t="s">
        <v>256</v>
      </c>
      <c r="Q81" s="36" t="s">
        <v>235</v>
      </c>
      <c r="R81" s="36" t="s">
        <v>18</v>
      </c>
    </row>
    <row r="82" spans="3:18" hidden="1">
      <c r="D82" s="36">
        <v>10</v>
      </c>
      <c r="F82" s="262" t="s">
        <v>224</v>
      </c>
      <c r="G82" s="903"/>
      <c r="I82" s="281" t="s">
        <v>227</v>
      </c>
      <c r="J82" s="59" t="s">
        <v>81</v>
      </c>
      <c r="N82" s="36" t="s">
        <v>266</v>
      </c>
      <c r="Q82" s="36" t="s">
        <v>238</v>
      </c>
      <c r="R82" s="36" t="s">
        <v>173</v>
      </c>
    </row>
    <row r="83" spans="3:18" hidden="1">
      <c r="D83" s="36">
        <v>11</v>
      </c>
      <c r="F83" s="262" t="s">
        <v>176</v>
      </c>
      <c r="G83" s="903"/>
      <c r="I83" s="36" t="s">
        <v>276</v>
      </c>
      <c r="J83" s="59" t="s">
        <v>86</v>
      </c>
      <c r="N83" s="36" t="s">
        <v>168</v>
      </c>
      <c r="Q83" s="36" t="s">
        <v>240</v>
      </c>
      <c r="R83" s="36" t="s">
        <v>15</v>
      </c>
    </row>
    <row r="84" spans="3:18" hidden="1">
      <c r="D84" s="36">
        <v>12</v>
      </c>
      <c r="F84" s="262" t="s">
        <v>134</v>
      </c>
      <c r="G84" s="904"/>
      <c r="I84" s="36" t="s">
        <v>231</v>
      </c>
      <c r="J84" s="59" t="s">
        <v>96</v>
      </c>
      <c r="N84" s="36" t="s">
        <v>267</v>
      </c>
    </row>
    <row r="85" spans="3:18" hidden="1">
      <c r="D85" s="36">
        <v>13</v>
      </c>
      <c r="F85" s="264" t="s">
        <v>16</v>
      </c>
      <c r="G85" s="1018" t="s">
        <v>114</v>
      </c>
      <c r="I85" s="36" t="s">
        <v>223</v>
      </c>
      <c r="J85" s="59" t="s">
        <v>97</v>
      </c>
      <c r="N85" s="36" t="s">
        <v>268</v>
      </c>
      <c r="R85" s="36" t="s">
        <v>14</v>
      </c>
    </row>
    <row r="86" spans="3:18" hidden="1">
      <c r="D86" s="36">
        <v>14</v>
      </c>
      <c r="F86" s="264" t="s">
        <v>227</v>
      </c>
      <c r="G86" s="906"/>
      <c r="I86" s="36" t="s">
        <v>236</v>
      </c>
      <c r="J86" s="59" t="s">
        <v>88</v>
      </c>
      <c r="N86" s="36" t="s">
        <v>196</v>
      </c>
      <c r="R86" s="36" t="s">
        <v>184</v>
      </c>
    </row>
    <row r="87" spans="3:18" hidden="1">
      <c r="D87" s="36">
        <v>15</v>
      </c>
      <c r="F87" s="264" t="s">
        <v>228</v>
      </c>
      <c r="G87" s="906"/>
      <c r="H87" s="51"/>
      <c r="I87" s="36" t="s">
        <v>232</v>
      </c>
      <c r="J87" s="59" t="s">
        <v>98</v>
      </c>
      <c r="N87" s="36" t="s">
        <v>269</v>
      </c>
      <c r="R87" s="36" t="s">
        <v>15</v>
      </c>
    </row>
    <row r="88" spans="3:18" hidden="1">
      <c r="D88" s="36">
        <v>16</v>
      </c>
      <c r="F88" s="264" t="s">
        <v>169</v>
      </c>
      <c r="G88" s="907"/>
      <c r="J88" s="59" t="s">
        <v>99</v>
      </c>
    </row>
    <row r="89" spans="3:18" hidden="1">
      <c r="D89" s="36">
        <v>17</v>
      </c>
      <c r="F89" s="265" t="s">
        <v>190</v>
      </c>
      <c r="G89" s="1019" t="s">
        <v>115</v>
      </c>
      <c r="J89" s="59" t="s">
        <v>100</v>
      </c>
      <c r="N89" s="36" t="s">
        <v>133</v>
      </c>
    </row>
    <row r="90" spans="3:18" hidden="1">
      <c r="D90" s="36">
        <v>18</v>
      </c>
      <c r="F90" s="265" t="s">
        <v>180</v>
      </c>
      <c r="G90" s="891"/>
      <c r="J90" s="59" t="s">
        <v>89</v>
      </c>
      <c r="N90" s="36" t="s">
        <v>270</v>
      </c>
    </row>
    <row r="91" spans="3:18" hidden="1">
      <c r="D91" s="36">
        <v>19</v>
      </c>
      <c r="F91" s="265" t="s">
        <v>38</v>
      </c>
      <c r="G91" s="891"/>
      <c r="J91" s="59" t="s">
        <v>93</v>
      </c>
      <c r="N91" s="36" t="s">
        <v>259</v>
      </c>
    </row>
    <row r="92" spans="3:18" hidden="1">
      <c r="C92" s="36"/>
      <c r="D92" s="36">
        <v>20</v>
      </c>
      <c r="F92" s="265" t="s">
        <v>175</v>
      </c>
      <c r="G92" s="892"/>
      <c r="J92" s="59" t="s">
        <v>101</v>
      </c>
      <c r="N92" s="36" t="s">
        <v>199</v>
      </c>
    </row>
    <row r="93" spans="3:18" hidden="1">
      <c r="F93" s="280" t="s">
        <v>39</v>
      </c>
      <c r="G93" s="1020" t="s">
        <v>188</v>
      </c>
      <c r="J93" s="59" t="s">
        <v>102</v>
      </c>
      <c r="N93" s="36" t="s">
        <v>271</v>
      </c>
    </row>
    <row r="94" spans="3:18" hidden="1">
      <c r="F94" s="280" t="s">
        <v>230</v>
      </c>
      <c r="G94" s="1020"/>
      <c r="J94" s="59" t="s">
        <v>103</v>
      </c>
      <c r="N94" s="36" t="s">
        <v>200</v>
      </c>
    </row>
    <row r="95" spans="3:18" hidden="1">
      <c r="F95" s="280" t="s">
        <v>171</v>
      </c>
      <c r="G95" s="1020"/>
      <c r="J95" s="59" t="s">
        <v>104</v>
      </c>
      <c r="N95" s="36" t="s">
        <v>272</v>
      </c>
    </row>
    <row r="96" spans="3:18" hidden="1">
      <c r="F96" s="280" t="s">
        <v>231</v>
      </c>
      <c r="G96" s="1020"/>
      <c r="J96" s="59" t="s">
        <v>105</v>
      </c>
      <c r="N96" s="36" t="s">
        <v>201</v>
      </c>
    </row>
    <row r="97" spans="6:14" hidden="1">
      <c r="F97" s="281" t="s">
        <v>18</v>
      </c>
      <c r="G97" s="1013" t="s">
        <v>189</v>
      </c>
      <c r="J97" s="59" t="s">
        <v>106</v>
      </c>
      <c r="N97" s="36" t="s">
        <v>202</v>
      </c>
    </row>
    <row r="98" spans="6:14" hidden="1">
      <c r="F98" s="281" t="s">
        <v>229</v>
      </c>
      <c r="G98" s="1013"/>
      <c r="J98" s="59" t="s">
        <v>107</v>
      </c>
    </row>
    <row r="99" spans="6:14" hidden="1">
      <c r="F99" s="281" t="s">
        <v>174</v>
      </c>
      <c r="G99" s="1013"/>
      <c r="J99" s="59" t="s">
        <v>90</v>
      </c>
    </row>
    <row r="100" spans="6:14" hidden="1">
      <c r="F100" s="281" t="s">
        <v>185</v>
      </c>
      <c r="G100" s="1013"/>
      <c r="J100" s="59" t="s">
        <v>108</v>
      </c>
    </row>
    <row r="101" spans="6:14" hidden="1">
      <c r="F101" s="36" t="s">
        <v>14</v>
      </c>
      <c r="G101" s="1013" t="s">
        <v>252</v>
      </c>
      <c r="J101" s="59" t="s">
        <v>87</v>
      </c>
    </row>
    <row r="102" spans="6:14" hidden="1">
      <c r="F102" s="36" t="s">
        <v>170</v>
      </c>
      <c r="G102" s="1013"/>
      <c r="J102" s="59" t="s">
        <v>109</v>
      </c>
    </row>
    <row r="103" spans="6:14" hidden="1">
      <c r="F103" s="36" t="s">
        <v>232</v>
      </c>
      <c r="G103" s="1013"/>
      <c r="J103" s="59" t="s">
        <v>94</v>
      </c>
    </row>
    <row r="104" spans="6:14" hidden="1">
      <c r="F104" s="36" t="s">
        <v>233</v>
      </c>
      <c r="G104" s="1013"/>
      <c r="J104" s="32" t="s">
        <v>95</v>
      </c>
    </row>
    <row r="105" spans="6:14" hidden="1">
      <c r="F105" s="36" t="s">
        <v>173</v>
      </c>
      <c r="G105" s="1013" t="s">
        <v>254</v>
      </c>
    </row>
    <row r="106" spans="6:14" hidden="1">
      <c r="F106" s="36" t="s">
        <v>234</v>
      </c>
      <c r="G106" s="1013"/>
    </row>
    <row r="107" spans="6:14" hidden="1">
      <c r="F107" s="36" t="s">
        <v>138</v>
      </c>
      <c r="G107" s="1013"/>
    </row>
    <row r="108" spans="6:14" hidden="1">
      <c r="F108" s="36" t="s">
        <v>235</v>
      </c>
      <c r="G108" s="1013"/>
    </row>
    <row r="109" spans="6:14" hidden="1">
      <c r="F109" s="36" t="s">
        <v>17</v>
      </c>
      <c r="G109" s="1013" t="s">
        <v>253</v>
      </c>
    </row>
    <row r="110" spans="6:14" hidden="1">
      <c r="F110" s="36" t="s">
        <v>236</v>
      </c>
      <c r="G110" s="1013"/>
    </row>
    <row r="111" spans="6:14" hidden="1">
      <c r="F111" s="36" t="s">
        <v>238</v>
      </c>
      <c r="G111" s="1013"/>
    </row>
    <row r="112" spans="6:14" hidden="1">
      <c r="F112" s="36" t="s">
        <v>239</v>
      </c>
      <c r="G112" s="1013"/>
    </row>
    <row r="113" spans="6:7" hidden="1">
      <c r="F113" s="36" t="s">
        <v>15</v>
      </c>
      <c r="G113" s="1013" t="s">
        <v>253</v>
      </c>
    </row>
    <row r="114" spans="6:7" hidden="1">
      <c r="F114" s="36" t="s">
        <v>32</v>
      </c>
      <c r="G114" s="1013"/>
    </row>
    <row r="115" spans="6:7" hidden="1">
      <c r="F115" s="36" t="s">
        <v>187</v>
      </c>
      <c r="G115" s="1013"/>
    </row>
    <row r="116" spans="6:7" hidden="1">
      <c r="F116" s="36" t="s">
        <v>277</v>
      </c>
      <c r="G116" s="1013"/>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1667C317-4562-48D0-9101-617DD34EE654}">
      <formula1>$R$77:$R$79</formula1>
    </dataValidation>
    <dataValidation type="list" allowBlank="1" showInputMessage="1" showErrorMessage="1" sqref="C46" xr:uid="{B5F2C81A-5864-4E9E-823D-54B90EC7DEFD}">
      <formula1>$R$81:$R$83</formula1>
    </dataValidation>
    <dataValidation type="list" allowBlank="1" showInputMessage="1" showErrorMessage="1" sqref="C45" xr:uid="{ECD235E9-A074-4D1E-88C6-1091615D978D}">
      <formula1>$R$85:$R$87</formula1>
    </dataValidation>
    <dataValidation type="list" allowBlank="1" showInputMessage="1" showErrorMessage="1" sqref="C44" xr:uid="{2AEC817F-8146-4AA9-8C28-25F0E49EDB74}">
      <formula1>$Q$81:$Q$83</formula1>
    </dataValidation>
    <dataValidation type="list" allowBlank="1" showInputMessage="1" showErrorMessage="1" sqref="C43" xr:uid="{D7562A9E-B3AE-44EE-9D5E-BD44155E59BF}">
      <formula1>$Q$77:$Q$79</formula1>
    </dataValidation>
    <dataValidation type="list" allowBlank="1" showInputMessage="1" showErrorMessage="1" sqref="C30:C31 C36:C41" xr:uid="{152D883D-98E1-475F-BC2F-8127392924FF}">
      <formula1>$F$69:$F$116</formula1>
    </dataValidation>
    <dataValidation type="list" allowBlank="1" showInputMessage="1" showErrorMessage="1" sqref="C16" xr:uid="{1C4E51D2-DBF0-485B-9A6E-9EF553C366D6}">
      <formula1>$R$73:$R$75</formula1>
    </dataValidation>
    <dataValidation type="list" allowBlank="1" showInputMessage="1" showErrorMessage="1" sqref="C14" xr:uid="{EE11B726-828C-42B5-9A21-D52C7F3DE0B4}">
      <formula1>$R$69:$R$71</formula1>
    </dataValidation>
    <dataValidation type="list" allowBlank="1" showInputMessage="1" showErrorMessage="1" sqref="C48" xr:uid="{9DEA81CA-9751-4206-8AE7-D30D416C812F}">
      <formula1>$L$69:$L$71</formula1>
    </dataValidation>
    <dataValidation type="list" allowBlank="1" showInputMessage="1" showErrorMessage="1" sqref="C15" xr:uid="{FF9F5C54-1E3F-4756-AE8B-20EED7082E1B}">
      <formula1>$R$65:$R$67</formula1>
    </dataValidation>
    <dataValidation type="list" allowBlank="1" showInputMessage="1" showErrorMessage="1" sqref="C13" xr:uid="{19813AF3-EFFF-4979-9A18-C4C2448BE235}">
      <formula1>$Q$65:$Q$67</formula1>
    </dataValidation>
    <dataValidation type="list" allowBlank="1" showInputMessage="1" showErrorMessage="1" sqref="C21:C22 C17:C18 C12" xr:uid="{503FECFE-5F4E-4D21-A16E-F07A1FBDB7D9}">
      <formula1>$N$65:$N$97</formula1>
    </dataValidation>
    <dataValidation type="list" allowBlank="1" showInputMessage="1" showErrorMessage="1" sqref="C60" xr:uid="{0C103172-ADC9-4FA3-827B-11E75A87E5AB}">
      <formula1>$F$69:$F$100</formula1>
    </dataValidation>
    <dataValidation type="list" allowBlank="1" showInputMessage="1" showErrorMessage="1" sqref="C51" xr:uid="{E278960B-2501-473E-A085-5416F23ACCC0}">
      <formula1>$P$65:$P$67</formula1>
    </dataValidation>
    <dataValidation type="list" allowBlank="1" showInputMessage="1" showErrorMessage="1" sqref="C52" xr:uid="{2E7329C7-9B75-4CAE-9DC4-526E652AE19A}">
      <formula1>$M$69:$M$71</formula1>
    </dataValidation>
    <dataValidation type="list" allowBlank="1" showInputMessage="1" showErrorMessage="1" sqref="C50" xr:uid="{6C1862AA-0548-4685-846E-00036804A784}">
      <formula1>$M$65:$M$67</formula1>
    </dataValidation>
    <dataValidation type="list" allowBlank="1" showInputMessage="1" showErrorMessage="1" sqref="C49" xr:uid="{484777D7-A51F-4595-B42A-EE7F360FE87B}">
      <formula1>$L$65:$L$67</formula1>
    </dataValidation>
    <dataValidation type="list" allowBlank="1" showInputMessage="1" showErrorMessage="1" sqref="C63" xr:uid="{AC013F48-F818-4500-824F-0D287BF7E4F8}">
      <formula1>$K$65:$K$67</formula1>
    </dataValidation>
    <dataValidation type="list" allowBlank="1" showInputMessage="1" showErrorMessage="1" sqref="C62" xr:uid="{DF6A66D7-E26D-4412-9D7D-0C2D1E527DE0}">
      <formula1>$J$66:$J$104</formula1>
    </dataValidation>
    <dataValidation type="list" allowBlank="1" showInputMessage="1" showErrorMessage="1" sqref="C53" xr:uid="{D279A1B7-F0BC-4476-B08D-24933523EB63}">
      <formula1>$I$68:$I$87</formula1>
    </dataValidation>
    <dataValidation type="list" allowBlank="1" showInputMessage="1" showErrorMessage="1" sqref="C32:C33 C35 C29 C23:C24" xr:uid="{E24ABFC1-DBE6-4685-AB8B-B9A499ED2EC2}">
      <formula1>$D$72:$D$92</formula1>
    </dataValidation>
    <dataValidation type="list" allowBlank="1" showInputMessage="1" showErrorMessage="1" sqref="C19" xr:uid="{CDBE5F77-3FA8-4B7B-A39A-6AF3E092C89C}">
      <formula1>$D$75:$D$80</formula1>
    </dataValidation>
    <dataValidation type="list" allowBlank="1" showInputMessage="1" showErrorMessage="1" sqref="C28 C3:C10 C42" xr:uid="{B0200AD7-17A3-43AB-B010-D1C34B2327E3}">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5F27CBBC-D7C9-4E42-AFA2-66AE7F1C4854}">
      <formula1>#REF!</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A956-9564-45D5-BBDE-E6AB97AB8A5C}">
  <dimension ref="A1:AM184"/>
  <sheetViews>
    <sheetView showGridLines="0" topLeftCell="A38" workbookViewId="0">
      <selection activeCell="I23" sqref="I23"/>
    </sheetView>
  </sheetViews>
  <sheetFormatPr baseColWidth="10" defaultColWidth="10.88671875" defaultRowHeight="12" customHeight="1"/>
  <cols>
    <col min="1" max="1" width="1.44140625" style="286" customWidth="1"/>
    <col min="2" max="2" width="9.21875" style="286" customWidth="1"/>
    <col min="3" max="3" width="5.44140625" style="286" customWidth="1"/>
    <col min="4" max="4" width="13.44140625" style="286" customWidth="1"/>
    <col min="5" max="5" width="5" style="286" customWidth="1"/>
    <col min="6" max="6" width="13.44140625" style="286" customWidth="1"/>
    <col min="7" max="9" width="4.44140625" style="286" customWidth="1"/>
    <col min="10" max="10" width="2.44140625" style="286" customWidth="1"/>
    <col min="11" max="11" width="4" style="286" customWidth="1"/>
    <col min="12" max="12" width="9.33203125" style="286" customWidth="1"/>
    <col min="13" max="13" width="5.44140625" style="286" customWidth="1"/>
    <col min="14" max="14" width="14.21875" style="286" customWidth="1"/>
    <col min="15" max="15" width="5" style="286" customWidth="1"/>
    <col min="16" max="16" width="13.44140625" style="286" customWidth="1"/>
    <col min="17" max="17" width="5" style="286" customWidth="1"/>
    <col min="18" max="18" width="6" style="286" customWidth="1"/>
    <col min="19" max="19" width="5.44140625" style="286" customWidth="1"/>
    <col min="20" max="20" width="3.44140625" style="286" customWidth="1"/>
    <col min="21" max="21" width="3.6640625" style="286" customWidth="1"/>
    <col min="22" max="22" width="8.6640625" style="286" customWidth="1"/>
    <col min="23" max="23" width="5.44140625" style="286" customWidth="1"/>
    <col min="24" max="24" width="11.88671875" style="286" customWidth="1"/>
    <col min="25" max="25" width="4.6640625" style="286" customWidth="1"/>
    <col min="26" max="26" width="11.6640625" style="286" customWidth="1"/>
    <col min="27" max="27" width="5.44140625" style="286" customWidth="1"/>
    <col min="28" max="28" width="6.44140625" style="286" customWidth="1"/>
    <col min="29" max="29" width="5.21875" style="286" customWidth="1"/>
    <col min="30" max="30" width="5.44140625" style="286" customWidth="1"/>
    <col min="31" max="31" width="6.6640625" style="286" customWidth="1"/>
    <col min="32" max="32" width="8.6640625" style="286" customWidth="1"/>
    <col min="33" max="33" width="5.44140625" style="286" customWidth="1"/>
    <col min="34" max="35" width="15.21875" style="286" customWidth="1"/>
    <col min="36" max="36" width="10" style="286" customWidth="1"/>
    <col min="37" max="37" width="6.6640625" style="286" customWidth="1"/>
    <col min="38" max="39" width="11.44140625" style="286" customWidth="1"/>
    <col min="40" max="40" width="10.88671875" style="286" customWidth="1"/>
    <col min="41" max="16384" width="10.88671875" style="286"/>
  </cols>
  <sheetData>
    <row r="1" spans="1:39" ht="12" customHeight="1">
      <c r="A1" s="282"/>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4"/>
      <c r="AM1" s="285"/>
    </row>
    <row r="2" spans="1:39" ht="20.25" customHeight="1">
      <c r="A2" s="287"/>
      <c r="B2" s="288"/>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9"/>
      <c r="AF2" s="841" t="s">
        <v>41</v>
      </c>
      <c r="AG2" s="842"/>
      <c r="AH2" s="842"/>
      <c r="AI2" s="842"/>
      <c r="AJ2" s="288"/>
      <c r="AK2" s="288"/>
      <c r="AL2" s="291"/>
      <c r="AM2" s="292"/>
    </row>
    <row r="3" spans="1:39" ht="12" customHeight="1">
      <c r="A3" s="287"/>
      <c r="B3" s="293"/>
      <c r="C3" s="293"/>
      <c r="D3" s="293"/>
      <c r="E3" s="293"/>
      <c r="F3" s="293"/>
      <c r="G3" s="288"/>
      <c r="H3" s="288"/>
      <c r="I3" s="288"/>
      <c r="J3" s="288"/>
      <c r="K3" s="288"/>
      <c r="L3" s="288"/>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91"/>
      <c r="AM3" s="292"/>
    </row>
    <row r="4" spans="1:39" ht="45" customHeight="1">
      <c r="A4" s="287"/>
      <c r="B4" s="293"/>
      <c r="C4" s="293"/>
      <c r="D4" s="293"/>
      <c r="E4" s="293"/>
      <c r="F4" s="293"/>
      <c r="G4" s="288"/>
      <c r="H4" s="288"/>
      <c r="I4" s="288"/>
      <c r="J4" s="288"/>
      <c r="K4" s="294" t="s">
        <v>217</v>
      </c>
      <c r="L4" s="295"/>
      <c r="M4" s="295"/>
      <c r="N4" s="296"/>
      <c r="O4" s="297"/>
      <c r="P4" s="297"/>
      <c r="Q4" s="297"/>
      <c r="R4" s="297"/>
      <c r="S4" s="297"/>
      <c r="T4" s="297"/>
      <c r="U4" s="297"/>
      <c r="V4" s="295"/>
      <c r="W4" s="295"/>
      <c r="X4" s="295"/>
      <c r="Y4" s="298"/>
      <c r="Z4" s="288"/>
      <c r="AA4" s="288"/>
      <c r="AB4" s="288"/>
      <c r="AC4" s="288"/>
      <c r="AD4" s="288"/>
      <c r="AE4" s="298"/>
      <c r="AF4" s="288"/>
      <c r="AG4" s="288"/>
      <c r="AH4" s="288"/>
      <c r="AI4" s="288"/>
      <c r="AJ4" s="288"/>
      <c r="AK4" s="288"/>
      <c r="AL4" s="291"/>
      <c r="AM4" s="292"/>
    </row>
    <row r="5" spans="1:39" ht="12.75" customHeight="1">
      <c r="A5" s="287"/>
      <c r="B5" s="293"/>
      <c r="C5" s="293"/>
      <c r="D5" s="293"/>
      <c r="E5" s="293"/>
      <c r="F5" s="288"/>
      <c r="G5" s="288"/>
      <c r="H5" s="288"/>
      <c r="I5" s="288"/>
      <c r="J5" s="288"/>
      <c r="K5" s="288"/>
      <c r="L5" s="288"/>
      <c r="M5" s="298"/>
      <c r="N5" s="299"/>
      <c r="O5" s="298"/>
      <c r="P5" s="298"/>
      <c r="Q5" s="298"/>
      <c r="R5" s="298"/>
      <c r="S5" s="298"/>
      <c r="T5" s="298"/>
      <c r="U5" s="298"/>
      <c r="V5" s="288"/>
      <c r="W5" s="288"/>
      <c r="X5" s="288"/>
      <c r="Y5" s="298"/>
      <c r="Z5" s="288"/>
      <c r="AA5" s="288"/>
      <c r="AB5" s="288"/>
      <c r="AC5" s="288"/>
      <c r="AD5" s="288"/>
      <c r="AE5" s="298"/>
      <c r="AF5" s="288"/>
      <c r="AG5" s="288"/>
      <c r="AH5" s="288"/>
      <c r="AI5" s="288"/>
      <c r="AJ5" s="288"/>
      <c r="AK5" s="288"/>
      <c r="AL5" s="291"/>
      <c r="AM5" s="292"/>
    </row>
    <row r="6" spans="1:39" ht="12" customHeight="1">
      <c r="A6" s="287"/>
      <c r="B6" s="293"/>
      <c r="C6" s="293"/>
      <c r="D6" s="293"/>
      <c r="E6" s="293"/>
      <c r="F6" s="288"/>
      <c r="G6" s="288"/>
      <c r="H6" s="288"/>
      <c r="I6" s="288"/>
      <c r="J6" s="288"/>
      <c r="K6" s="288"/>
      <c r="L6" s="288"/>
      <c r="M6" s="298"/>
      <c r="N6" s="298"/>
      <c r="O6" s="298"/>
      <c r="P6" s="298"/>
      <c r="Q6" s="298"/>
      <c r="R6" s="298"/>
      <c r="S6" s="298"/>
      <c r="T6" s="298"/>
      <c r="U6" s="298"/>
      <c r="V6" s="288"/>
      <c r="W6" s="288"/>
      <c r="X6" s="288"/>
      <c r="Y6" s="298"/>
      <c r="Z6" s="288"/>
      <c r="AA6" s="288"/>
      <c r="AB6" s="288"/>
      <c r="AC6" s="288"/>
      <c r="AD6" s="288"/>
      <c r="AE6" s="298"/>
      <c r="AF6" s="288"/>
      <c r="AG6" s="288"/>
      <c r="AH6" s="288"/>
      <c r="AI6" s="288"/>
      <c r="AJ6" s="288"/>
      <c r="AK6" s="288"/>
      <c r="AL6" s="291"/>
      <c r="AM6" s="292"/>
    </row>
    <row r="7" spans="1:39" ht="12" customHeight="1">
      <c r="A7" s="287"/>
      <c r="B7" s="293"/>
      <c r="C7" s="293"/>
      <c r="D7" s="293"/>
      <c r="E7" s="293"/>
      <c r="F7" s="288"/>
      <c r="G7" s="288"/>
      <c r="H7" s="288"/>
      <c r="I7" s="288"/>
      <c r="J7" s="288"/>
      <c r="K7" s="288"/>
      <c r="L7" s="288"/>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91"/>
      <c r="AM7" s="292"/>
    </row>
    <row r="8" spans="1:39" ht="21" customHeight="1" thickBot="1">
      <c r="A8" s="287"/>
      <c r="B8" s="293"/>
      <c r="C8" s="293"/>
      <c r="D8" s="293"/>
      <c r="E8" s="293"/>
      <c r="F8" s="288"/>
      <c r="G8" s="288"/>
      <c r="H8" s="288"/>
      <c r="I8" s="288"/>
      <c r="J8" s="288"/>
      <c r="K8" s="300" t="s">
        <v>23</v>
      </c>
      <c r="L8" s="288"/>
      <c r="M8" s="301" t="s">
        <v>426</v>
      </c>
      <c r="N8" s="302"/>
      <c r="O8" s="302"/>
      <c r="P8" s="302"/>
      <c r="Q8" s="302"/>
      <c r="R8" s="302"/>
      <c r="S8" s="302"/>
      <c r="T8" s="302"/>
      <c r="U8" s="302"/>
      <c r="V8" s="302"/>
      <c r="W8" s="302"/>
      <c r="X8" s="288"/>
      <c r="Y8" s="288"/>
      <c r="Z8" s="288"/>
      <c r="AA8" s="288"/>
      <c r="AB8" s="288"/>
      <c r="AC8" s="288"/>
      <c r="AD8" s="288"/>
      <c r="AE8" s="288"/>
      <c r="AF8" s="288"/>
      <c r="AG8" s="288"/>
      <c r="AH8" s="288"/>
      <c r="AI8" s="288"/>
      <c r="AJ8" s="288"/>
      <c r="AK8" s="288"/>
      <c r="AL8" s="291"/>
      <c r="AM8" s="292"/>
    </row>
    <row r="9" spans="1:39" ht="12.75" customHeight="1">
      <c r="A9" s="287"/>
      <c r="B9" s="293"/>
      <c r="C9" s="293"/>
      <c r="D9" s="293"/>
      <c r="E9" s="293"/>
      <c r="F9" s="288"/>
      <c r="G9" s="288"/>
      <c r="H9" s="288"/>
      <c r="I9" s="288"/>
      <c r="J9" s="288"/>
      <c r="K9" s="293"/>
      <c r="L9" s="288"/>
      <c r="M9" s="303"/>
      <c r="N9" s="303"/>
      <c r="O9" s="303"/>
      <c r="P9" s="303"/>
      <c r="Q9" s="303"/>
      <c r="R9" s="303"/>
      <c r="S9" s="303"/>
      <c r="T9" s="303"/>
      <c r="U9" s="303"/>
      <c r="V9" s="303"/>
      <c r="W9" s="303"/>
      <c r="X9" s="288"/>
      <c r="Y9" s="288"/>
      <c r="Z9" s="288"/>
      <c r="AA9" s="288"/>
      <c r="AB9" s="288"/>
      <c r="AC9" s="288"/>
      <c r="AD9" s="288"/>
      <c r="AE9" s="288"/>
      <c r="AF9" s="288"/>
      <c r="AG9" s="288"/>
      <c r="AH9" s="288"/>
      <c r="AI9" s="288"/>
      <c r="AJ9" s="288"/>
      <c r="AK9" s="288"/>
      <c r="AL9" s="291"/>
      <c r="AM9" s="292"/>
    </row>
    <row r="10" spans="1:39" ht="12" customHeight="1">
      <c r="A10" s="287"/>
      <c r="B10" s="293"/>
      <c r="C10" s="293"/>
      <c r="D10" s="293"/>
      <c r="E10" s="293"/>
      <c r="F10" s="288"/>
      <c r="G10" s="288"/>
      <c r="H10" s="288"/>
      <c r="I10" s="288"/>
      <c r="J10" s="288"/>
      <c r="K10" s="293"/>
      <c r="L10" s="288"/>
      <c r="M10" s="288"/>
      <c r="N10" s="288"/>
      <c r="O10" s="288"/>
      <c r="P10" s="288"/>
      <c r="Q10" s="288"/>
      <c r="R10" s="288"/>
      <c r="S10" s="288"/>
      <c r="T10" s="288"/>
      <c r="U10" s="288"/>
      <c r="V10" s="288"/>
      <c r="W10" s="288"/>
      <c r="X10" s="288"/>
      <c r="Y10" s="288"/>
      <c r="Z10" s="288"/>
      <c r="AA10" s="288"/>
      <c r="AB10" s="288"/>
      <c r="AC10" s="288"/>
      <c r="AD10" s="288"/>
      <c r="AE10" s="288"/>
      <c r="AF10" s="288"/>
      <c r="AG10" s="288"/>
      <c r="AH10" s="288"/>
      <c r="AI10" s="288"/>
      <c r="AJ10" s="288"/>
      <c r="AK10" s="288"/>
      <c r="AL10" s="291"/>
      <c r="AM10" s="292"/>
    </row>
    <row r="11" spans="1:39" ht="21" customHeight="1" thickBot="1">
      <c r="A11" s="287"/>
      <c r="B11" s="293"/>
      <c r="C11" s="293"/>
      <c r="D11" s="293"/>
      <c r="E11" s="293"/>
      <c r="F11" s="288"/>
      <c r="G11" s="288"/>
      <c r="H11" s="288"/>
      <c r="I11" s="288"/>
      <c r="J11" s="288"/>
      <c r="K11" s="300" t="s">
        <v>24</v>
      </c>
      <c r="L11" s="288"/>
      <c r="M11" s="302"/>
      <c r="N11" s="301" t="s">
        <v>427</v>
      </c>
      <c r="O11" s="302"/>
      <c r="P11" s="302"/>
      <c r="Q11" s="302"/>
      <c r="R11" s="302"/>
      <c r="S11" s="302"/>
      <c r="T11" s="302"/>
      <c r="U11" s="302"/>
      <c r="V11" s="302"/>
      <c r="W11" s="302"/>
      <c r="X11" s="288"/>
      <c r="Y11" s="288"/>
      <c r="Z11" s="288"/>
      <c r="AA11" s="288"/>
      <c r="AB11" s="288"/>
      <c r="AC11" s="288"/>
      <c r="AD11" s="288"/>
      <c r="AE11" s="288"/>
      <c r="AF11" s="288"/>
      <c r="AG11" s="288"/>
      <c r="AH11" s="288"/>
      <c r="AI11" s="288"/>
      <c r="AJ11" s="288"/>
      <c r="AK11" s="288"/>
      <c r="AL11" s="291"/>
      <c r="AM11" s="292"/>
    </row>
    <row r="12" spans="1:39" ht="12" customHeight="1">
      <c r="A12" s="287"/>
      <c r="B12" s="293"/>
      <c r="C12" s="293"/>
      <c r="D12" s="293"/>
      <c r="E12" s="293"/>
      <c r="F12" s="293"/>
      <c r="G12" s="288"/>
      <c r="H12" s="288"/>
      <c r="I12" s="288"/>
      <c r="J12" s="288"/>
      <c r="K12" s="288"/>
      <c r="L12" s="288"/>
      <c r="M12" s="303"/>
      <c r="N12" s="303"/>
      <c r="O12" s="303"/>
      <c r="P12" s="303"/>
      <c r="Q12" s="303"/>
      <c r="R12" s="303"/>
      <c r="S12" s="303"/>
      <c r="T12" s="303"/>
      <c r="U12" s="303"/>
      <c r="V12" s="303"/>
      <c r="W12" s="303"/>
      <c r="X12" s="288"/>
      <c r="Y12" s="288"/>
      <c r="Z12" s="288"/>
      <c r="AA12" s="288"/>
      <c r="AB12" s="288"/>
      <c r="AC12" s="288"/>
      <c r="AD12" s="288"/>
      <c r="AE12" s="288"/>
      <c r="AF12" s="288"/>
      <c r="AG12" s="288"/>
      <c r="AH12" s="288"/>
      <c r="AI12" s="288"/>
      <c r="AJ12" s="288"/>
      <c r="AK12" s="288"/>
      <c r="AL12" s="291"/>
      <c r="AM12" s="292"/>
    </row>
    <row r="13" spans="1:39" ht="12.75" customHeight="1" thickBot="1">
      <c r="A13" s="287"/>
      <c r="B13" s="304"/>
      <c r="C13" s="304"/>
      <c r="D13" s="304"/>
      <c r="E13" s="304"/>
      <c r="F13" s="304"/>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288"/>
      <c r="AL13" s="291"/>
      <c r="AM13" s="292"/>
    </row>
    <row r="14" spans="1:39" ht="29.25" customHeight="1">
      <c r="A14" s="306"/>
      <c r="B14" s="843" t="s">
        <v>428</v>
      </c>
      <c r="C14" s="844"/>
      <c r="D14" s="844"/>
      <c r="E14" s="844"/>
      <c r="F14" s="844"/>
      <c r="G14" s="844"/>
      <c r="H14" s="844"/>
      <c r="I14" s="844"/>
      <c r="J14" s="844"/>
      <c r="K14" s="844"/>
      <c r="L14" s="844"/>
      <c r="M14" s="844"/>
      <c r="N14" s="844"/>
      <c r="O14" s="844"/>
      <c r="P14" s="844"/>
      <c r="Q14" s="844"/>
      <c r="R14" s="844"/>
      <c r="S14" s="844"/>
      <c r="T14" s="844"/>
      <c r="U14" s="844"/>
      <c r="V14" s="844"/>
      <c r="W14" s="844"/>
      <c r="X14" s="844"/>
      <c r="Y14" s="844"/>
      <c r="Z14" s="844"/>
      <c r="AA14" s="844"/>
      <c r="AB14" s="844"/>
      <c r="AC14" s="844"/>
      <c r="AD14" s="844"/>
      <c r="AE14" s="844"/>
      <c r="AF14" s="844"/>
      <c r="AG14" s="844"/>
      <c r="AH14" s="844"/>
      <c r="AI14" s="844"/>
      <c r="AJ14" s="845"/>
      <c r="AK14" s="307"/>
      <c r="AL14" s="291"/>
      <c r="AM14" s="292"/>
    </row>
    <row r="15" spans="1:39" ht="29.25" customHeight="1" thickBot="1">
      <c r="A15" s="306"/>
      <c r="B15" s="846"/>
      <c r="C15" s="847"/>
      <c r="D15" s="847"/>
      <c r="E15" s="847"/>
      <c r="F15" s="847"/>
      <c r="G15" s="847"/>
      <c r="H15" s="847"/>
      <c r="I15" s="847"/>
      <c r="J15" s="847"/>
      <c r="K15" s="847"/>
      <c r="L15" s="847"/>
      <c r="M15" s="847"/>
      <c r="N15" s="847"/>
      <c r="O15" s="847"/>
      <c r="P15" s="847"/>
      <c r="Q15" s="847"/>
      <c r="R15" s="847"/>
      <c r="S15" s="847"/>
      <c r="T15" s="847"/>
      <c r="U15" s="847"/>
      <c r="V15" s="847"/>
      <c r="W15" s="847"/>
      <c r="X15" s="847"/>
      <c r="Y15" s="847"/>
      <c r="Z15" s="847"/>
      <c r="AA15" s="847"/>
      <c r="AB15" s="847"/>
      <c r="AC15" s="847"/>
      <c r="AD15" s="847"/>
      <c r="AE15" s="847"/>
      <c r="AF15" s="847"/>
      <c r="AG15" s="847"/>
      <c r="AH15" s="847"/>
      <c r="AI15" s="847"/>
      <c r="AJ15" s="848"/>
      <c r="AK15" s="307"/>
      <c r="AL15" s="291"/>
      <c r="AM15" s="292"/>
    </row>
    <row r="16" spans="1:39" ht="12" customHeight="1">
      <c r="A16" s="306"/>
      <c r="B16" s="308" t="s">
        <v>25</v>
      </c>
      <c r="C16" s="303"/>
      <c r="D16" s="303"/>
      <c r="E16" s="303"/>
      <c r="F16" s="303"/>
      <c r="G16" s="303"/>
      <c r="H16" s="303"/>
      <c r="I16" s="303"/>
      <c r="J16" s="303"/>
      <c r="K16" s="303"/>
      <c r="L16" s="303"/>
      <c r="M16" s="303"/>
      <c r="N16" s="303"/>
      <c r="O16" s="303"/>
      <c r="P16" s="303"/>
      <c r="Q16" s="303"/>
      <c r="R16" s="303"/>
      <c r="S16" s="303"/>
      <c r="T16" s="303"/>
      <c r="U16" s="303"/>
      <c r="V16" s="303"/>
      <c r="W16" s="303"/>
      <c r="X16" s="303"/>
      <c r="Y16" s="303"/>
      <c r="Z16" s="303"/>
      <c r="AA16" s="303"/>
      <c r="AB16" s="303"/>
      <c r="AC16" s="303"/>
      <c r="AD16" s="309"/>
      <c r="AE16" s="310"/>
      <c r="AF16" s="303"/>
      <c r="AG16" s="303"/>
      <c r="AH16" s="303"/>
      <c r="AI16" s="303"/>
      <c r="AJ16" s="309"/>
      <c r="AK16" s="307"/>
      <c r="AL16" s="291"/>
      <c r="AM16" s="292"/>
    </row>
    <row r="17" spans="1:39" ht="12" customHeight="1">
      <c r="A17" s="306"/>
      <c r="B17" s="307"/>
      <c r="C17" s="288"/>
      <c r="D17" s="288"/>
      <c r="E17" s="311"/>
      <c r="F17" s="288"/>
      <c r="G17" s="311"/>
      <c r="H17" s="288"/>
      <c r="I17" s="288"/>
      <c r="J17" s="288"/>
      <c r="K17" s="288"/>
      <c r="L17" s="288"/>
      <c r="M17" s="288"/>
      <c r="N17" s="288"/>
      <c r="O17" s="311"/>
      <c r="P17" s="288"/>
      <c r="Q17" s="311"/>
      <c r="R17" s="288"/>
      <c r="S17" s="288"/>
      <c r="T17" s="288"/>
      <c r="U17" s="288"/>
      <c r="V17" s="312"/>
      <c r="W17" s="288"/>
      <c r="X17" s="288"/>
      <c r="Y17" s="288"/>
      <c r="Z17" s="312"/>
      <c r="AA17" s="288"/>
      <c r="AB17" s="288"/>
      <c r="AC17" s="288"/>
      <c r="AD17" s="313"/>
      <c r="AE17" s="307"/>
      <c r="AF17" s="314" t="s">
        <v>241</v>
      </c>
      <c r="AG17" s="288"/>
      <c r="AH17" s="312"/>
      <c r="AI17" s="312"/>
      <c r="AJ17" s="313"/>
      <c r="AK17" s="307"/>
      <c r="AL17" s="291"/>
      <c r="AM17" s="292"/>
    </row>
    <row r="18" spans="1:39" ht="12" customHeight="1">
      <c r="A18" s="306"/>
      <c r="B18" s="315" t="s">
        <v>4</v>
      </c>
      <c r="C18" s="316"/>
      <c r="D18" s="317"/>
      <c r="E18" s="318" t="s">
        <v>40</v>
      </c>
      <c r="F18" s="319"/>
      <c r="G18" s="320" t="s">
        <v>3</v>
      </c>
      <c r="H18" s="318" t="s">
        <v>1</v>
      </c>
      <c r="I18" s="318" t="s">
        <v>1</v>
      </c>
      <c r="J18" s="311"/>
      <c r="K18" s="288"/>
      <c r="L18" s="849" t="s">
        <v>5</v>
      </c>
      <c r="M18" s="850"/>
      <c r="N18" s="317"/>
      <c r="O18" s="318" t="s">
        <v>40</v>
      </c>
      <c r="P18" s="319"/>
      <c r="Q18" s="320" t="s">
        <v>3</v>
      </c>
      <c r="R18" s="318" t="s">
        <v>1</v>
      </c>
      <c r="S18" s="318" t="s">
        <v>1</v>
      </c>
      <c r="T18" s="288"/>
      <c r="U18" s="288"/>
      <c r="V18" s="849" t="s">
        <v>6</v>
      </c>
      <c r="W18" s="850"/>
      <c r="X18" s="317"/>
      <c r="Y18" s="318" t="s">
        <v>40</v>
      </c>
      <c r="Z18" s="319"/>
      <c r="AA18" s="320" t="s">
        <v>3</v>
      </c>
      <c r="AB18" s="318" t="s">
        <v>1</v>
      </c>
      <c r="AC18" s="318" t="s">
        <v>1</v>
      </c>
      <c r="AD18" s="313"/>
      <c r="AE18" s="307"/>
      <c r="AF18" s="321" t="s">
        <v>287</v>
      </c>
      <c r="AG18" s="319"/>
      <c r="AH18" s="319"/>
      <c r="AI18" s="319"/>
      <c r="AJ18" s="322" t="s">
        <v>1</v>
      </c>
      <c r="AK18" s="307"/>
      <c r="AL18" s="291"/>
      <c r="AM18" s="292"/>
    </row>
    <row r="19" spans="1:39" ht="13.5" customHeight="1">
      <c r="A19" s="306"/>
      <c r="B19" s="323">
        <v>46184</v>
      </c>
      <c r="C19" s="324">
        <v>2.875</v>
      </c>
      <c r="D19" s="325" t="s">
        <v>183</v>
      </c>
      <c r="E19" s="446" t="s">
        <v>71</v>
      </c>
      <c r="F19" s="325" t="s">
        <v>240</v>
      </c>
      <c r="G19" s="447">
        <v>1</v>
      </c>
      <c r="H19" s="326"/>
      <c r="I19" s="326"/>
      <c r="J19" s="327"/>
      <c r="K19" s="328"/>
      <c r="L19" s="329">
        <v>46185</v>
      </c>
      <c r="M19" s="324">
        <v>2.875</v>
      </c>
      <c r="N19" s="325" t="s">
        <v>179</v>
      </c>
      <c r="O19" s="446" t="s">
        <v>85</v>
      </c>
      <c r="P19" s="325" t="s">
        <v>223</v>
      </c>
      <c r="Q19" s="447">
        <v>1</v>
      </c>
      <c r="R19" s="326"/>
      <c r="S19" s="326"/>
      <c r="T19" s="330"/>
      <c r="U19" s="331"/>
      <c r="V19" s="329">
        <v>46187</v>
      </c>
      <c r="W19" s="324">
        <v>2</v>
      </c>
      <c r="X19" s="325" t="s">
        <v>184</v>
      </c>
      <c r="Y19" s="446" t="s">
        <v>78</v>
      </c>
      <c r="Z19" s="325" t="s">
        <v>177</v>
      </c>
      <c r="AA19" s="447">
        <v>2</v>
      </c>
      <c r="AB19" s="326"/>
      <c r="AC19" s="326"/>
      <c r="AD19" s="332"/>
      <c r="AE19" s="333">
        <v>73</v>
      </c>
      <c r="AF19" s="329">
        <v>46201</v>
      </c>
      <c r="AG19" s="324">
        <v>2.875</v>
      </c>
      <c r="AH19" s="334" t="s">
        <v>186</v>
      </c>
      <c r="AI19" s="334" t="s">
        <v>19</v>
      </c>
      <c r="AJ19" s="335"/>
      <c r="AK19" s="307"/>
      <c r="AL19" s="291"/>
      <c r="AM19" s="292"/>
    </row>
    <row r="20" spans="1:39" ht="13.5" customHeight="1">
      <c r="A20" s="306"/>
      <c r="B20" s="323">
        <v>46185</v>
      </c>
      <c r="C20" s="324">
        <v>2.166666666666667</v>
      </c>
      <c r="D20" s="325" t="s">
        <v>186</v>
      </c>
      <c r="E20" s="446" t="s">
        <v>71</v>
      </c>
      <c r="F20" s="325" t="s">
        <v>214</v>
      </c>
      <c r="G20" s="447">
        <v>1</v>
      </c>
      <c r="H20" s="326"/>
      <c r="I20" s="326"/>
      <c r="J20" s="327"/>
      <c r="K20" s="328"/>
      <c r="L20" s="329">
        <v>46186</v>
      </c>
      <c r="M20" s="324">
        <v>2.875</v>
      </c>
      <c r="N20" s="325" t="s">
        <v>225</v>
      </c>
      <c r="O20" s="446" t="s">
        <v>79</v>
      </c>
      <c r="P20" s="325" t="s">
        <v>19</v>
      </c>
      <c r="Q20" s="446" t="s">
        <v>73</v>
      </c>
      <c r="R20" s="326"/>
      <c r="S20" s="326"/>
      <c r="T20" s="330"/>
      <c r="U20" s="331"/>
      <c r="V20" s="329">
        <v>46187</v>
      </c>
      <c r="W20" s="324">
        <v>2.125</v>
      </c>
      <c r="X20" s="325" t="s">
        <v>226</v>
      </c>
      <c r="Y20" s="446" t="s">
        <v>70</v>
      </c>
      <c r="Z20" s="325" t="s">
        <v>142</v>
      </c>
      <c r="AA20" s="447">
        <v>2</v>
      </c>
      <c r="AB20" s="326"/>
      <c r="AC20" s="326"/>
      <c r="AD20" s="332"/>
      <c r="AE20" s="333">
        <v>74</v>
      </c>
      <c r="AF20" s="329">
        <v>46202</v>
      </c>
      <c r="AG20" s="324">
        <v>2.9375</v>
      </c>
      <c r="AH20" s="334" t="s">
        <v>16</v>
      </c>
      <c r="AI20" s="334" t="s">
        <v>225</v>
      </c>
      <c r="AJ20" s="335"/>
      <c r="AK20" s="307"/>
      <c r="AL20" s="291"/>
      <c r="AM20" s="292"/>
    </row>
    <row r="21" spans="1:39" ht="13.5" customHeight="1">
      <c r="A21" s="306"/>
      <c r="B21" s="323">
        <v>46191</v>
      </c>
      <c r="C21" s="324">
        <v>2.75</v>
      </c>
      <c r="D21" s="325" t="s">
        <v>214</v>
      </c>
      <c r="E21" s="446" t="s">
        <v>69</v>
      </c>
      <c r="F21" s="325" t="s">
        <v>240</v>
      </c>
      <c r="G21" s="447">
        <v>2</v>
      </c>
      <c r="H21" s="326"/>
      <c r="I21" s="326"/>
      <c r="J21" s="327"/>
      <c r="K21" s="328"/>
      <c r="L21" s="329">
        <v>46191</v>
      </c>
      <c r="M21" s="324">
        <v>2.875</v>
      </c>
      <c r="N21" s="325" t="s">
        <v>19</v>
      </c>
      <c r="O21" s="446" t="s">
        <v>71</v>
      </c>
      <c r="P21" s="325" t="s">
        <v>223</v>
      </c>
      <c r="Q21" s="447">
        <v>1</v>
      </c>
      <c r="R21" s="326"/>
      <c r="S21" s="326"/>
      <c r="T21" s="330"/>
      <c r="U21" s="331"/>
      <c r="V21" s="329">
        <v>46193</v>
      </c>
      <c r="W21" s="324">
        <v>2</v>
      </c>
      <c r="X21" s="325" t="s">
        <v>142</v>
      </c>
      <c r="Y21" s="446" t="s">
        <v>82</v>
      </c>
      <c r="Z21" s="325" t="s">
        <v>177</v>
      </c>
      <c r="AA21" s="447">
        <v>2</v>
      </c>
      <c r="AB21" s="326"/>
      <c r="AC21" s="326"/>
      <c r="AD21" s="332"/>
      <c r="AE21" s="333">
        <v>75</v>
      </c>
      <c r="AF21" s="329">
        <v>46203</v>
      </c>
      <c r="AG21" s="324">
        <v>2.125</v>
      </c>
      <c r="AH21" s="334" t="s">
        <v>429</v>
      </c>
      <c r="AI21" s="334" t="s">
        <v>177</v>
      </c>
      <c r="AJ21" s="335"/>
      <c r="AK21" s="307"/>
      <c r="AL21" s="291"/>
      <c r="AM21" s="292"/>
    </row>
    <row r="22" spans="1:39" ht="13.5" customHeight="1">
      <c r="A22" s="306"/>
      <c r="B22" s="323">
        <v>46192</v>
      </c>
      <c r="C22" s="324">
        <v>2.125</v>
      </c>
      <c r="D22" s="325" t="s">
        <v>183</v>
      </c>
      <c r="E22" s="446" t="s">
        <v>79</v>
      </c>
      <c r="F22" s="325" t="s">
        <v>186</v>
      </c>
      <c r="G22" s="446" t="s">
        <v>73</v>
      </c>
      <c r="H22" s="326"/>
      <c r="I22" s="326"/>
      <c r="J22" s="327"/>
      <c r="K22" s="328"/>
      <c r="L22" s="329">
        <v>46192</v>
      </c>
      <c r="M22" s="324">
        <v>2</v>
      </c>
      <c r="N22" s="325" t="s">
        <v>179</v>
      </c>
      <c r="O22" s="446" t="s">
        <v>78</v>
      </c>
      <c r="P22" s="325" t="s">
        <v>225</v>
      </c>
      <c r="Q22" s="447">
        <v>1</v>
      </c>
      <c r="R22" s="326"/>
      <c r="S22" s="326"/>
      <c r="T22" s="330"/>
      <c r="U22" s="331"/>
      <c r="V22" s="329">
        <v>46193</v>
      </c>
      <c r="W22" s="324">
        <v>2.104166666666667</v>
      </c>
      <c r="X22" s="325" t="s">
        <v>184</v>
      </c>
      <c r="Y22" s="446" t="s">
        <v>89</v>
      </c>
      <c r="Z22" s="325" t="s">
        <v>226</v>
      </c>
      <c r="AA22" s="447">
        <v>1</v>
      </c>
      <c r="AB22" s="326"/>
      <c r="AC22" s="326"/>
      <c r="AD22" s="332"/>
      <c r="AE22" s="333">
        <v>76</v>
      </c>
      <c r="AF22" s="329">
        <v>46202</v>
      </c>
      <c r="AG22" s="324">
        <v>2.791666666666667</v>
      </c>
      <c r="AH22" s="334" t="s">
        <v>184</v>
      </c>
      <c r="AI22" s="334" t="s">
        <v>395</v>
      </c>
      <c r="AJ22" s="335"/>
      <c r="AK22" s="307"/>
      <c r="AL22" s="291"/>
      <c r="AM22" s="292"/>
    </row>
    <row r="23" spans="1:39" ht="13.5" customHeight="1">
      <c r="A23" s="306"/>
      <c r="B23" s="323">
        <v>46198</v>
      </c>
      <c r="C23" s="324">
        <v>2.125</v>
      </c>
      <c r="D23" s="325" t="s">
        <v>214</v>
      </c>
      <c r="E23" s="446" t="s">
        <v>82</v>
      </c>
      <c r="F23" s="325" t="s">
        <v>183</v>
      </c>
      <c r="G23" s="447">
        <v>2</v>
      </c>
      <c r="H23" s="326"/>
      <c r="I23" s="326"/>
      <c r="J23" s="327"/>
      <c r="K23" s="328"/>
      <c r="L23" s="329">
        <v>46197</v>
      </c>
      <c r="M23" s="324">
        <v>2.875</v>
      </c>
      <c r="N23" s="325" t="s">
        <v>223</v>
      </c>
      <c r="O23" s="446" t="s">
        <v>82</v>
      </c>
      <c r="P23" s="325" t="s">
        <v>225</v>
      </c>
      <c r="Q23" s="447">
        <v>2</v>
      </c>
      <c r="R23" s="326"/>
      <c r="S23" s="326"/>
      <c r="T23" s="330"/>
      <c r="U23" s="331"/>
      <c r="V23" s="329">
        <v>46198</v>
      </c>
      <c r="W23" s="324">
        <v>2</v>
      </c>
      <c r="X23" s="325" t="s">
        <v>142</v>
      </c>
      <c r="Y23" s="446" t="s">
        <v>82</v>
      </c>
      <c r="Z23" s="325" t="s">
        <v>184</v>
      </c>
      <c r="AA23" s="447">
        <v>2</v>
      </c>
      <c r="AB23" s="326"/>
      <c r="AC23" s="326"/>
      <c r="AD23" s="332"/>
      <c r="AE23" s="333">
        <v>77</v>
      </c>
      <c r="AF23" s="329">
        <v>46203</v>
      </c>
      <c r="AG23" s="324">
        <v>2.958333333333333</v>
      </c>
      <c r="AH23" s="334" t="s">
        <v>14</v>
      </c>
      <c r="AI23" s="334" t="s">
        <v>230</v>
      </c>
      <c r="AJ23" s="335"/>
      <c r="AK23" s="307"/>
      <c r="AL23" s="291"/>
      <c r="AM23" s="292"/>
    </row>
    <row r="24" spans="1:39" ht="13.5" customHeight="1">
      <c r="A24" s="306"/>
      <c r="B24" s="323">
        <v>46198</v>
      </c>
      <c r="C24" s="324">
        <v>2.125</v>
      </c>
      <c r="D24" s="325" t="s">
        <v>240</v>
      </c>
      <c r="E24" s="446" t="s">
        <v>70</v>
      </c>
      <c r="F24" s="325" t="s">
        <v>186</v>
      </c>
      <c r="G24" s="447">
        <v>2</v>
      </c>
      <c r="H24" s="326"/>
      <c r="I24" s="326"/>
      <c r="J24" s="327"/>
      <c r="K24" s="328"/>
      <c r="L24" s="329">
        <v>46197</v>
      </c>
      <c r="M24" s="324">
        <v>2.875</v>
      </c>
      <c r="N24" s="325" t="s">
        <v>19</v>
      </c>
      <c r="O24" s="446" t="s">
        <v>79</v>
      </c>
      <c r="P24" s="325" t="s">
        <v>179</v>
      </c>
      <c r="Q24" s="446" t="s">
        <v>73</v>
      </c>
      <c r="R24" s="326"/>
      <c r="S24" s="326"/>
      <c r="T24" s="330"/>
      <c r="U24" s="331"/>
      <c r="V24" s="329">
        <v>46198</v>
      </c>
      <c r="W24" s="324">
        <v>2</v>
      </c>
      <c r="X24" s="325" t="s">
        <v>177</v>
      </c>
      <c r="Y24" s="446" t="s">
        <v>87</v>
      </c>
      <c r="Z24" s="325" t="s">
        <v>226</v>
      </c>
      <c r="AA24" s="447">
        <v>1</v>
      </c>
      <c r="AB24" s="326"/>
      <c r="AC24" s="326"/>
      <c r="AD24" s="332"/>
      <c r="AE24" s="333">
        <v>78</v>
      </c>
      <c r="AF24" s="329">
        <v>46203</v>
      </c>
      <c r="AG24" s="324">
        <v>2.791666666666667</v>
      </c>
      <c r="AH24" s="334" t="s">
        <v>169</v>
      </c>
      <c r="AI24" s="334" t="s">
        <v>170</v>
      </c>
      <c r="AJ24" s="335"/>
      <c r="AK24" s="307"/>
      <c r="AL24" s="291"/>
      <c r="AM24" s="292"/>
    </row>
    <row r="25" spans="1:39" ht="13.5" customHeight="1">
      <c r="A25" s="306"/>
      <c r="B25" s="336"/>
      <c r="C25" s="337"/>
      <c r="D25" s="338"/>
      <c r="E25" s="339"/>
      <c r="F25" s="338"/>
      <c r="G25" s="339"/>
      <c r="H25" s="338"/>
      <c r="I25" s="338"/>
      <c r="J25" s="311"/>
      <c r="K25" s="311"/>
      <c r="L25" s="340"/>
      <c r="M25" s="337"/>
      <c r="N25" s="338"/>
      <c r="O25" s="339"/>
      <c r="P25" s="338"/>
      <c r="Q25" s="339"/>
      <c r="R25" s="338"/>
      <c r="S25" s="338"/>
      <c r="T25" s="341"/>
      <c r="U25" s="342"/>
      <c r="V25" s="340"/>
      <c r="W25" s="337"/>
      <c r="X25" s="338"/>
      <c r="Y25" s="339"/>
      <c r="Z25" s="338"/>
      <c r="AA25" s="339"/>
      <c r="AB25" s="338"/>
      <c r="AC25" s="338"/>
      <c r="AD25" s="313"/>
      <c r="AE25" s="333">
        <v>79</v>
      </c>
      <c r="AF25" s="329">
        <v>46204</v>
      </c>
      <c r="AG25" s="324">
        <v>2.041666666666667</v>
      </c>
      <c r="AH25" s="334" t="s">
        <v>430</v>
      </c>
      <c r="AI25" s="334" t="s">
        <v>174</v>
      </c>
      <c r="AJ25" s="335"/>
      <c r="AK25" s="307"/>
      <c r="AL25" s="291"/>
      <c r="AM25" s="292"/>
    </row>
    <row r="26" spans="1:39" ht="13.5" customHeight="1">
      <c r="A26" s="306"/>
      <c r="B26" s="343"/>
      <c r="C26" s="344"/>
      <c r="D26" s="311"/>
      <c r="E26" s="345"/>
      <c r="F26" s="311"/>
      <c r="G26" s="345"/>
      <c r="H26" s="311"/>
      <c r="I26" s="311"/>
      <c r="J26" s="311"/>
      <c r="K26" s="311"/>
      <c r="L26" s="346"/>
      <c r="M26" s="344"/>
      <c r="N26" s="311"/>
      <c r="O26" s="345"/>
      <c r="P26" s="311"/>
      <c r="Q26" s="345"/>
      <c r="R26" s="311"/>
      <c r="S26" s="311"/>
      <c r="T26" s="341"/>
      <c r="U26" s="342"/>
      <c r="V26" s="346"/>
      <c r="W26" s="344"/>
      <c r="X26" s="311"/>
      <c r="Y26" s="345"/>
      <c r="Z26" s="311"/>
      <c r="AA26" s="345"/>
      <c r="AB26" s="311"/>
      <c r="AC26" s="311"/>
      <c r="AD26" s="313"/>
      <c r="AE26" s="333">
        <v>80</v>
      </c>
      <c r="AF26" s="329">
        <v>46204</v>
      </c>
      <c r="AG26" s="324">
        <v>2.75</v>
      </c>
      <c r="AH26" s="334" t="s">
        <v>32</v>
      </c>
      <c r="AI26" s="334" t="s">
        <v>228</v>
      </c>
      <c r="AJ26" s="335"/>
      <c r="AK26" s="307"/>
      <c r="AL26" s="291"/>
      <c r="AM26" s="292"/>
    </row>
    <row r="27" spans="1:39" ht="13.5" customHeight="1">
      <c r="A27" s="306"/>
      <c r="B27" s="315" t="s">
        <v>7</v>
      </c>
      <c r="C27" s="316"/>
      <c r="D27" s="317"/>
      <c r="E27" s="318" t="s">
        <v>40</v>
      </c>
      <c r="F27" s="319"/>
      <c r="G27" s="320" t="s">
        <v>3</v>
      </c>
      <c r="H27" s="318" t="s">
        <v>1</v>
      </c>
      <c r="I27" s="318" t="s">
        <v>1</v>
      </c>
      <c r="J27" s="311"/>
      <c r="K27" s="288"/>
      <c r="L27" s="849" t="s">
        <v>8</v>
      </c>
      <c r="M27" s="850"/>
      <c r="N27" s="317"/>
      <c r="O27" s="318" t="s">
        <v>40</v>
      </c>
      <c r="P27" s="319"/>
      <c r="Q27" s="320" t="s">
        <v>3</v>
      </c>
      <c r="R27" s="318" t="s">
        <v>1</v>
      </c>
      <c r="S27" s="318" t="s">
        <v>1</v>
      </c>
      <c r="T27" s="341"/>
      <c r="U27" s="341"/>
      <c r="V27" s="849" t="s">
        <v>9</v>
      </c>
      <c r="W27" s="850"/>
      <c r="X27" s="317"/>
      <c r="Y27" s="318" t="s">
        <v>40</v>
      </c>
      <c r="Z27" s="319"/>
      <c r="AA27" s="320" t="s">
        <v>3</v>
      </c>
      <c r="AB27" s="318" t="s">
        <v>1</v>
      </c>
      <c r="AC27" s="318" t="s">
        <v>1</v>
      </c>
      <c r="AD27" s="313"/>
      <c r="AE27" s="333">
        <v>81</v>
      </c>
      <c r="AF27" s="329">
        <v>46205</v>
      </c>
      <c r="AG27" s="324">
        <v>2.083333333333333</v>
      </c>
      <c r="AH27" s="334" t="s">
        <v>172</v>
      </c>
      <c r="AI27" s="334" t="s">
        <v>38</v>
      </c>
      <c r="AJ27" s="335"/>
      <c r="AK27" s="307"/>
      <c r="AL27" s="291"/>
      <c r="AM27" s="292"/>
    </row>
    <row r="28" spans="1:39" ht="13.5" customHeight="1">
      <c r="A28" s="306"/>
      <c r="B28" s="323">
        <v>46186</v>
      </c>
      <c r="C28" s="324">
        <v>2.125</v>
      </c>
      <c r="D28" s="325" t="s">
        <v>172</v>
      </c>
      <c r="E28" s="446" t="s">
        <v>68</v>
      </c>
      <c r="F28" s="325" t="s">
        <v>224</v>
      </c>
      <c r="G28" s="447">
        <v>1</v>
      </c>
      <c r="H28" s="326"/>
      <c r="I28" s="326"/>
      <c r="J28" s="327"/>
      <c r="K28" s="328"/>
      <c r="L28" s="329">
        <v>46187</v>
      </c>
      <c r="M28" s="324">
        <v>2.791666666666667</v>
      </c>
      <c r="N28" s="325" t="s">
        <v>16</v>
      </c>
      <c r="O28" s="446" t="s">
        <v>85</v>
      </c>
      <c r="P28" s="325" t="s">
        <v>227</v>
      </c>
      <c r="Q28" s="447">
        <v>1</v>
      </c>
      <c r="R28" s="326"/>
      <c r="S28" s="326"/>
      <c r="T28" s="330"/>
      <c r="U28" s="347"/>
      <c r="V28" s="329">
        <v>46187</v>
      </c>
      <c r="W28" s="324">
        <v>2.916666666666667</v>
      </c>
      <c r="X28" s="325" t="s">
        <v>190</v>
      </c>
      <c r="Y28" s="446" t="s">
        <v>72</v>
      </c>
      <c r="Z28" s="325" t="s">
        <v>180</v>
      </c>
      <c r="AA28" s="446" t="s">
        <v>73</v>
      </c>
      <c r="AB28" s="326"/>
      <c r="AC28" s="326"/>
      <c r="AD28" s="332"/>
      <c r="AE28" s="333">
        <v>82</v>
      </c>
      <c r="AF28" s="329">
        <v>46204</v>
      </c>
      <c r="AG28" s="324">
        <v>2.916666666666667</v>
      </c>
      <c r="AH28" s="334" t="s">
        <v>398</v>
      </c>
      <c r="AI28" s="334" t="s">
        <v>138</v>
      </c>
      <c r="AJ28" s="335"/>
      <c r="AK28" s="307"/>
      <c r="AL28" s="291"/>
      <c r="AM28" s="292"/>
    </row>
    <row r="29" spans="1:39" ht="13.5" customHeight="1">
      <c r="A29" s="306"/>
      <c r="B29" s="323">
        <v>46187</v>
      </c>
      <c r="C29" s="324">
        <v>2.25</v>
      </c>
      <c r="D29" s="325" t="s">
        <v>176</v>
      </c>
      <c r="E29" s="446" t="s">
        <v>76</v>
      </c>
      <c r="F29" s="325" t="s">
        <v>134</v>
      </c>
      <c r="G29" s="447">
        <v>2</v>
      </c>
      <c r="H29" s="326"/>
      <c r="I29" s="326"/>
      <c r="J29" s="327"/>
      <c r="K29" s="328"/>
      <c r="L29" s="329">
        <v>46188</v>
      </c>
      <c r="M29" s="324">
        <v>2.041666666666667</v>
      </c>
      <c r="N29" s="325" t="s">
        <v>228</v>
      </c>
      <c r="O29" s="446" t="s">
        <v>82</v>
      </c>
      <c r="P29" s="325" t="s">
        <v>169</v>
      </c>
      <c r="Q29" s="447">
        <v>2</v>
      </c>
      <c r="R29" s="326"/>
      <c r="S29" s="326"/>
      <c r="T29" s="330"/>
      <c r="U29" s="347"/>
      <c r="V29" s="329">
        <v>46188</v>
      </c>
      <c r="W29" s="324">
        <v>2.166666666666667</v>
      </c>
      <c r="X29" s="325" t="s">
        <v>38</v>
      </c>
      <c r="Y29" s="446" t="s">
        <v>74</v>
      </c>
      <c r="Z29" s="325" t="s">
        <v>175</v>
      </c>
      <c r="AA29" s="447">
        <v>1</v>
      </c>
      <c r="AB29" s="326"/>
      <c r="AC29" s="326"/>
      <c r="AD29" s="332"/>
      <c r="AE29" s="333">
        <v>83</v>
      </c>
      <c r="AF29" s="329">
        <v>46206</v>
      </c>
      <c r="AG29" s="324">
        <v>2.041666666666667</v>
      </c>
      <c r="AH29" s="334" t="s">
        <v>239</v>
      </c>
      <c r="AI29" s="334" t="s">
        <v>15</v>
      </c>
      <c r="AJ29" s="335"/>
      <c r="AK29" s="307"/>
      <c r="AL29" s="291"/>
      <c r="AM29" s="292"/>
    </row>
    <row r="30" spans="1:39" ht="13.5" customHeight="1">
      <c r="A30" s="306"/>
      <c r="B30" s="323">
        <v>46192</v>
      </c>
      <c r="C30" s="324">
        <v>2.875</v>
      </c>
      <c r="D30" s="325" t="s">
        <v>172</v>
      </c>
      <c r="E30" s="446" t="s">
        <v>74</v>
      </c>
      <c r="F30" s="325" t="s">
        <v>176</v>
      </c>
      <c r="G30" s="447">
        <v>1</v>
      </c>
      <c r="H30" s="326"/>
      <c r="I30" s="326"/>
      <c r="J30" s="327"/>
      <c r="K30" s="328"/>
      <c r="L30" s="329">
        <v>46193</v>
      </c>
      <c r="M30" s="324">
        <v>2.916666666666667</v>
      </c>
      <c r="N30" s="325" t="s">
        <v>16</v>
      </c>
      <c r="O30" s="446" t="s">
        <v>68</v>
      </c>
      <c r="P30" s="325" t="s">
        <v>228</v>
      </c>
      <c r="Q30" s="447">
        <v>1</v>
      </c>
      <c r="R30" s="326"/>
      <c r="S30" s="326"/>
      <c r="T30" s="330"/>
      <c r="U30" s="331"/>
      <c r="V30" s="329">
        <v>46193</v>
      </c>
      <c r="W30" s="324">
        <v>2.791666666666667</v>
      </c>
      <c r="X30" s="325" t="s">
        <v>190</v>
      </c>
      <c r="Y30" s="446" t="s">
        <v>72</v>
      </c>
      <c r="Z30" s="325" t="s">
        <v>38</v>
      </c>
      <c r="AA30" s="446" t="s">
        <v>73</v>
      </c>
      <c r="AB30" s="326"/>
      <c r="AC30" s="326"/>
      <c r="AD30" s="332"/>
      <c r="AE30" s="333">
        <v>84</v>
      </c>
      <c r="AF30" s="329">
        <v>46205</v>
      </c>
      <c r="AG30" s="324">
        <v>2.875</v>
      </c>
      <c r="AH30" s="334" t="s">
        <v>18</v>
      </c>
      <c r="AI30" s="334" t="s">
        <v>234</v>
      </c>
      <c r="AJ30" s="335"/>
      <c r="AK30" s="307"/>
      <c r="AL30" s="291"/>
      <c r="AM30" s="292"/>
    </row>
    <row r="31" spans="1:39" ht="13.5" customHeight="1">
      <c r="A31" s="306"/>
      <c r="B31" s="323">
        <v>46193</v>
      </c>
      <c r="C31" s="324">
        <v>2.208333333333333</v>
      </c>
      <c r="D31" s="325" t="s">
        <v>134</v>
      </c>
      <c r="E31" s="446" t="s">
        <v>71</v>
      </c>
      <c r="F31" s="325" t="s">
        <v>224</v>
      </c>
      <c r="G31" s="447">
        <v>1</v>
      </c>
      <c r="H31" s="326"/>
      <c r="I31" s="326"/>
      <c r="J31" s="327"/>
      <c r="K31" s="328"/>
      <c r="L31" s="329">
        <v>46194</v>
      </c>
      <c r="M31" s="324">
        <v>2.083333333333333</v>
      </c>
      <c r="N31" s="325" t="s">
        <v>169</v>
      </c>
      <c r="O31" s="446" t="s">
        <v>71</v>
      </c>
      <c r="P31" s="325" t="s">
        <v>227</v>
      </c>
      <c r="Q31" s="447">
        <v>1</v>
      </c>
      <c r="R31" s="326"/>
      <c r="S31" s="326"/>
      <c r="T31" s="330"/>
      <c r="U31" s="331"/>
      <c r="V31" s="329">
        <v>46194</v>
      </c>
      <c r="W31" s="324">
        <v>2.25</v>
      </c>
      <c r="X31" s="325" t="s">
        <v>175</v>
      </c>
      <c r="Y31" s="446" t="s">
        <v>76</v>
      </c>
      <c r="Z31" s="325" t="s">
        <v>180</v>
      </c>
      <c r="AA31" s="447">
        <v>2</v>
      </c>
      <c r="AB31" s="326"/>
      <c r="AC31" s="326"/>
      <c r="AD31" s="332"/>
      <c r="AE31" s="333">
        <v>85</v>
      </c>
      <c r="AF31" s="329">
        <v>46206</v>
      </c>
      <c r="AG31" s="324">
        <v>2.208333333333333</v>
      </c>
      <c r="AH31" s="334" t="s">
        <v>431</v>
      </c>
      <c r="AI31" s="334" t="s">
        <v>233</v>
      </c>
      <c r="AJ31" s="335"/>
      <c r="AK31" s="307"/>
      <c r="AL31" s="291"/>
      <c r="AM31" s="292"/>
    </row>
    <row r="32" spans="1:39" ht="13.5" customHeight="1">
      <c r="A32" s="306"/>
      <c r="B32" s="323">
        <v>46199</v>
      </c>
      <c r="C32" s="324">
        <v>2.166666666666667</v>
      </c>
      <c r="D32" s="325" t="s">
        <v>134</v>
      </c>
      <c r="E32" s="446" t="s">
        <v>72</v>
      </c>
      <c r="F32" s="325" t="s">
        <v>172</v>
      </c>
      <c r="G32" s="446" t="s">
        <v>73</v>
      </c>
      <c r="H32" s="326"/>
      <c r="I32" s="326"/>
      <c r="J32" s="327"/>
      <c r="K32" s="328"/>
      <c r="L32" s="329">
        <v>46198</v>
      </c>
      <c r="M32" s="324">
        <v>2.916666666666667</v>
      </c>
      <c r="N32" s="325" t="s">
        <v>227</v>
      </c>
      <c r="O32" s="446" t="s">
        <v>82</v>
      </c>
      <c r="P32" s="325" t="s">
        <v>228</v>
      </c>
      <c r="Q32" s="447">
        <v>2</v>
      </c>
      <c r="R32" s="326"/>
      <c r="S32" s="326"/>
      <c r="T32" s="330"/>
      <c r="U32" s="331"/>
      <c r="V32" s="329">
        <v>46199</v>
      </c>
      <c r="W32" s="324">
        <v>2.041666666666667</v>
      </c>
      <c r="X32" s="325" t="s">
        <v>180</v>
      </c>
      <c r="Y32" s="446" t="s">
        <v>71</v>
      </c>
      <c r="Z32" s="325" t="s">
        <v>38</v>
      </c>
      <c r="AA32" s="447">
        <v>1</v>
      </c>
      <c r="AB32" s="326"/>
      <c r="AC32" s="326"/>
      <c r="AD32" s="332"/>
      <c r="AE32" s="333">
        <v>86</v>
      </c>
      <c r="AF32" s="329">
        <v>46207</v>
      </c>
      <c r="AG32" s="324">
        <v>2</v>
      </c>
      <c r="AH32" s="334" t="s">
        <v>173</v>
      </c>
      <c r="AI32" s="334" t="s">
        <v>185</v>
      </c>
      <c r="AJ32" s="335"/>
      <c r="AK32" s="307"/>
      <c r="AL32" s="291"/>
      <c r="AM32" s="292"/>
    </row>
    <row r="33" spans="1:39" ht="13.5" customHeight="1">
      <c r="A33" s="306"/>
      <c r="B33" s="323">
        <v>46199</v>
      </c>
      <c r="C33" s="324">
        <v>2.166666666666667</v>
      </c>
      <c r="D33" s="325" t="s">
        <v>224</v>
      </c>
      <c r="E33" s="446" t="s">
        <v>71</v>
      </c>
      <c r="F33" s="325" t="s">
        <v>176</v>
      </c>
      <c r="G33" s="447">
        <v>1</v>
      </c>
      <c r="H33" s="326"/>
      <c r="I33" s="326"/>
      <c r="J33" s="327"/>
      <c r="K33" s="328"/>
      <c r="L33" s="329">
        <v>46198</v>
      </c>
      <c r="M33" s="324">
        <v>2.916666666666667</v>
      </c>
      <c r="N33" s="325" t="s">
        <v>169</v>
      </c>
      <c r="O33" s="446" t="s">
        <v>75</v>
      </c>
      <c r="P33" s="325" t="s">
        <v>16</v>
      </c>
      <c r="Q33" s="447">
        <v>2</v>
      </c>
      <c r="R33" s="326"/>
      <c r="S33" s="326"/>
      <c r="T33" s="330"/>
      <c r="U33" s="331"/>
      <c r="V33" s="329">
        <v>46199</v>
      </c>
      <c r="W33" s="324">
        <v>2.041666666666667</v>
      </c>
      <c r="X33" s="325" t="s">
        <v>175</v>
      </c>
      <c r="Y33" s="446" t="s">
        <v>76</v>
      </c>
      <c r="Z33" s="325" t="s">
        <v>190</v>
      </c>
      <c r="AA33" s="447">
        <v>2</v>
      </c>
      <c r="AB33" s="326"/>
      <c r="AC33" s="326"/>
      <c r="AD33" s="332"/>
      <c r="AE33" s="333">
        <v>87</v>
      </c>
      <c r="AF33" s="329">
        <v>46207</v>
      </c>
      <c r="AG33" s="324">
        <v>2.145833333333333</v>
      </c>
      <c r="AH33" s="334" t="s">
        <v>17</v>
      </c>
      <c r="AI33" s="334" t="s">
        <v>187</v>
      </c>
      <c r="AJ33" s="335"/>
      <c r="AK33" s="307"/>
      <c r="AL33" s="291"/>
      <c r="AM33" s="292"/>
    </row>
    <row r="34" spans="1:39" ht="13.5" customHeight="1">
      <c r="A34" s="306"/>
      <c r="B34" s="348"/>
      <c r="C34" s="349"/>
      <c r="D34" s="349"/>
      <c r="E34" s="349"/>
      <c r="F34" s="349"/>
      <c r="G34" s="349"/>
      <c r="H34" s="349"/>
      <c r="I34" s="349"/>
      <c r="J34" s="288"/>
      <c r="K34" s="288"/>
      <c r="L34" s="349"/>
      <c r="M34" s="349"/>
      <c r="N34" s="349"/>
      <c r="O34" s="349"/>
      <c r="P34" s="349"/>
      <c r="Q34" s="349"/>
      <c r="R34" s="349"/>
      <c r="S34" s="349"/>
      <c r="T34" s="341"/>
      <c r="U34" s="342"/>
      <c r="V34" s="349"/>
      <c r="W34" s="349"/>
      <c r="X34" s="349"/>
      <c r="Y34" s="349"/>
      <c r="Z34" s="349"/>
      <c r="AA34" s="349"/>
      <c r="AB34" s="349"/>
      <c r="AC34" s="349"/>
      <c r="AD34" s="313"/>
      <c r="AE34" s="333">
        <v>88</v>
      </c>
      <c r="AF34" s="329">
        <v>46206</v>
      </c>
      <c r="AG34" s="324">
        <v>2.833333333333333</v>
      </c>
      <c r="AH34" s="334" t="s">
        <v>397</v>
      </c>
      <c r="AI34" s="334" t="s">
        <v>231</v>
      </c>
      <c r="AJ34" s="335"/>
      <c r="AK34" s="307"/>
      <c r="AL34" s="291"/>
      <c r="AM34" s="292"/>
    </row>
    <row r="35" spans="1:39" ht="13.5" customHeight="1">
      <c r="A35" s="306"/>
      <c r="B35" s="307"/>
      <c r="C35" s="288"/>
      <c r="D35" s="288"/>
      <c r="E35" s="288"/>
      <c r="F35" s="288"/>
      <c r="G35" s="288"/>
      <c r="H35" s="288"/>
      <c r="I35" s="288"/>
      <c r="J35" s="288"/>
      <c r="K35" s="288"/>
      <c r="L35" s="288"/>
      <c r="M35" s="288"/>
      <c r="N35" s="288"/>
      <c r="O35" s="288"/>
      <c r="P35" s="288"/>
      <c r="Q35" s="288"/>
      <c r="R35" s="288"/>
      <c r="S35" s="288"/>
      <c r="T35" s="341"/>
      <c r="U35" s="342"/>
      <c r="V35" s="288"/>
      <c r="W35" s="288"/>
      <c r="X35" s="288"/>
      <c r="Y35" s="288"/>
      <c r="Z35" s="288"/>
      <c r="AA35" s="288"/>
      <c r="AB35" s="288"/>
      <c r="AC35" s="288"/>
      <c r="AD35" s="313"/>
      <c r="AE35" s="350"/>
      <c r="AF35" s="351"/>
      <c r="AG35" s="349"/>
      <c r="AH35" s="349"/>
      <c r="AI35" s="349"/>
      <c r="AJ35" s="352"/>
      <c r="AK35" s="307"/>
      <c r="AL35" s="291"/>
      <c r="AM35" s="292"/>
    </row>
    <row r="36" spans="1:39" ht="13.5" customHeight="1">
      <c r="A36" s="306"/>
      <c r="B36" s="315" t="s">
        <v>181</v>
      </c>
      <c r="C36" s="316"/>
      <c r="D36" s="317"/>
      <c r="E36" s="318" t="s">
        <v>40</v>
      </c>
      <c r="F36" s="319"/>
      <c r="G36" s="320" t="s">
        <v>3</v>
      </c>
      <c r="H36" s="318" t="s">
        <v>1</v>
      </c>
      <c r="I36" s="318" t="s">
        <v>1</v>
      </c>
      <c r="J36" s="311"/>
      <c r="K36" s="288"/>
      <c r="L36" s="849" t="s">
        <v>182</v>
      </c>
      <c r="M36" s="850"/>
      <c r="N36" s="317"/>
      <c r="O36" s="318" t="s">
        <v>40</v>
      </c>
      <c r="P36" s="319"/>
      <c r="Q36" s="320" t="s">
        <v>3</v>
      </c>
      <c r="R36" s="318" t="s">
        <v>1</v>
      </c>
      <c r="S36" s="318" t="s">
        <v>1</v>
      </c>
      <c r="T36" s="341"/>
      <c r="U36" s="342"/>
      <c r="V36" s="849" t="s">
        <v>215</v>
      </c>
      <c r="W36" s="850"/>
      <c r="X36" s="317"/>
      <c r="Y36" s="318" t="s">
        <v>40</v>
      </c>
      <c r="Z36" s="319"/>
      <c r="AA36" s="320" t="s">
        <v>3</v>
      </c>
      <c r="AB36" s="318" t="s">
        <v>1</v>
      </c>
      <c r="AC36" s="318" t="s">
        <v>1</v>
      </c>
      <c r="AD36" s="313"/>
      <c r="AE36" s="353"/>
      <c r="AF36" s="314" t="s">
        <v>10</v>
      </c>
      <c r="AG36" s="288"/>
      <c r="AH36" s="288"/>
      <c r="AI36" s="288"/>
      <c r="AJ36" s="313"/>
      <c r="AK36" s="307"/>
      <c r="AL36" s="291"/>
      <c r="AM36" s="292"/>
    </row>
    <row r="37" spans="1:39" ht="13.5" customHeight="1">
      <c r="A37" s="306"/>
      <c r="B37" s="323">
        <v>46188</v>
      </c>
      <c r="C37" s="324">
        <v>2.875</v>
      </c>
      <c r="D37" s="325" t="s">
        <v>39</v>
      </c>
      <c r="E37" s="446" t="s">
        <v>85</v>
      </c>
      <c r="F37" s="325" t="s">
        <v>230</v>
      </c>
      <c r="G37" s="447">
        <v>1</v>
      </c>
      <c r="H37" s="326"/>
      <c r="I37" s="326"/>
      <c r="J37" s="327"/>
      <c r="K37" s="328"/>
      <c r="L37" s="329">
        <v>46188</v>
      </c>
      <c r="M37" s="324">
        <v>2.75</v>
      </c>
      <c r="N37" s="325" t="s">
        <v>18</v>
      </c>
      <c r="O37" s="446" t="s">
        <v>89</v>
      </c>
      <c r="P37" s="325" t="s">
        <v>229</v>
      </c>
      <c r="Q37" s="447">
        <v>1</v>
      </c>
      <c r="R37" s="326"/>
      <c r="S37" s="326"/>
      <c r="T37" s="330"/>
      <c r="U37" s="331"/>
      <c r="V37" s="329">
        <v>46189</v>
      </c>
      <c r="W37" s="324">
        <v>2.875</v>
      </c>
      <c r="X37" s="325" t="s">
        <v>14</v>
      </c>
      <c r="Y37" s="446" t="s">
        <v>71</v>
      </c>
      <c r="Z37" s="325" t="s">
        <v>170</v>
      </c>
      <c r="AA37" s="447">
        <v>1</v>
      </c>
      <c r="AB37" s="326"/>
      <c r="AC37" s="326"/>
      <c r="AD37" s="332"/>
      <c r="AE37" s="353"/>
      <c r="AF37" s="321" t="s">
        <v>290</v>
      </c>
      <c r="AG37" s="319"/>
      <c r="AH37" s="319"/>
      <c r="AI37" s="319"/>
      <c r="AJ37" s="322" t="s">
        <v>1</v>
      </c>
      <c r="AK37" s="307"/>
      <c r="AL37" s="291"/>
      <c r="AM37" s="292"/>
    </row>
    <row r="38" spans="1:39" ht="13.5" customHeight="1">
      <c r="A38" s="306"/>
      <c r="B38" s="323">
        <v>46189</v>
      </c>
      <c r="C38" s="324">
        <v>2.125</v>
      </c>
      <c r="D38" s="325" t="s">
        <v>171</v>
      </c>
      <c r="E38" s="446" t="s">
        <v>80</v>
      </c>
      <c r="F38" s="325" t="s">
        <v>231</v>
      </c>
      <c r="G38" s="446" t="s">
        <v>73</v>
      </c>
      <c r="H38" s="326"/>
      <c r="I38" s="326"/>
      <c r="J38" s="327"/>
      <c r="K38" s="328"/>
      <c r="L38" s="329">
        <v>46189</v>
      </c>
      <c r="M38" s="324">
        <v>2</v>
      </c>
      <c r="N38" s="325" t="s">
        <v>174</v>
      </c>
      <c r="O38" s="446" t="s">
        <v>76</v>
      </c>
      <c r="P38" s="325" t="s">
        <v>185</v>
      </c>
      <c r="Q38" s="447">
        <v>2</v>
      </c>
      <c r="R38" s="326"/>
      <c r="S38" s="326"/>
      <c r="T38" s="330"/>
      <c r="U38" s="331"/>
      <c r="V38" s="329">
        <v>46190</v>
      </c>
      <c r="W38" s="324">
        <v>2</v>
      </c>
      <c r="X38" s="325" t="s">
        <v>232</v>
      </c>
      <c r="Y38" s="446" t="s">
        <v>76</v>
      </c>
      <c r="Z38" s="325" t="s">
        <v>233</v>
      </c>
      <c r="AA38" s="447">
        <v>2</v>
      </c>
      <c r="AB38" s="326"/>
      <c r="AC38" s="326"/>
      <c r="AD38" s="332"/>
      <c r="AE38" s="333">
        <v>89</v>
      </c>
      <c r="AF38" s="329">
        <v>46207</v>
      </c>
      <c r="AG38" s="324">
        <v>2.958333333333333</v>
      </c>
      <c r="AH38" s="354" t="s">
        <v>16</v>
      </c>
      <c r="AI38" s="354" t="s">
        <v>14</v>
      </c>
      <c r="AJ38" s="335"/>
      <c r="AK38" s="307"/>
      <c r="AL38" s="291"/>
      <c r="AM38" s="292"/>
    </row>
    <row r="39" spans="1:39" ht="13.5" customHeight="1">
      <c r="A39" s="306"/>
      <c r="B39" s="323">
        <v>46194</v>
      </c>
      <c r="C39" s="324">
        <v>2.875</v>
      </c>
      <c r="D39" s="325" t="s">
        <v>39</v>
      </c>
      <c r="E39" s="446" t="s">
        <v>68</v>
      </c>
      <c r="F39" s="325" t="s">
        <v>171</v>
      </c>
      <c r="G39" s="447">
        <v>1</v>
      </c>
      <c r="H39" s="326"/>
      <c r="I39" s="326"/>
      <c r="J39" s="327"/>
      <c r="K39" s="328"/>
      <c r="L39" s="329">
        <v>46194</v>
      </c>
      <c r="M39" s="324">
        <v>2.75</v>
      </c>
      <c r="N39" s="325" t="s">
        <v>18</v>
      </c>
      <c r="O39" s="446" t="s">
        <v>68</v>
      </c>
      <c r="P39" s="325" t="s">
        <v>174</v>
      </c>
      <c r="Q39" s="447">
        <v>1</v>
      </c>
      <c r="R39" s="326"/>
      <c r="S39" s="326"/>
      <c r="T39" s="330"/>
      <c r="U39" s="355"/>
      <c r="V39" s="329">
        <v>46195</v>
      </c>
      <c r="W39" s="324">
        <v>2.958333333333333</v>
      </c>
      <c r="X39" s="325" t="s">
        <v>14</v>
      </c>
      <c r="Y39" s="446" t="s">
        <v>68</v>
      </c>
      <c r="Z39" s="325" t="s">
        <v>232</v>
      </c>
      <c r="AA39" s="447">
        <v>1</v>
      </c>
      <c r="AB39" s="326"/>
      <c r="AC39" s="326"/>
      <c r="AD39" s="332"/>
      <c r="AE39" s="333">
        <v>90</v>
      </c>
      <c r="AF39" s="329">
        <v>46207</v>
      </c>
      <c r="AG39" s="324">
        <v>2.791666666666667</v>
      </c>
      <c r="AH39" s="354" t="s">
        <v>186</v>
      </c>
      <c r="AI39" s="354" t="s">
        <v>429</v>
      </c>
      <c r="AJ39" s="335"/>
      <c r="AK39" s="307"/>
      <c r="AL39" s="291"/>
      <c r="AM39" s="292"/>
    </row>
    <row r="40" spans="1:39" ht="13.5" customHeight="1">
      <c r="A40" s="306"/>
      <c r="B40" s="323">
        <v>46195</v>
      </c>
      <c r="C40" s="324">
        <v>2.125</v>
      </c>
      <c r="D40" s="325" t="s">
        <v>231</v>
      </c>
      <c r="E40" s="446" t="s">
        <v>80</v>
      </c>
      <c r="F40" s="325" t="s">
        <v>230</v>
      </c>
      <c r="G40" s="446" t="s">
        <v>73</v>
      </c>
      <c r="H40" s="326"/>
      <c r="I40" s="326"/>
      <c r="J40" s="327"/>
      <c r="K40" s="328"/>
      <c r="L40" s="329">
        <v>46195</v>
      </c>
      <c r="M40" s="324">
        <v>2</v>
      </c>
      <c r="N40" s="325" t="s">
        <v>185</v>
      </c>
      <c r="O40" s="446" t="s">
        <v>85</v>
      </c>
      <c r="P40" s="325" t="s">
        <v>229</v>
      </c>
      <c r="Q40" s="447">
        <v>1</v>
      </c>
      <c r="R40" s="326"/>
      <c r="S40" s="326"/>
      <c r="T40" s="356"/>
      <c r="U40" s="357"/>
      <c r="V40" s="329">
        <v>46196</v>
      </c>
      <c r="W40" s="324">
        <v>2.083333333333333</v>
      </c>
      <c r="X40" s="325" t="s">
        <v>233</v>
      </c>
      <c r="Y40" s="446" t="s">
        <v>71</v>
      </c>
      <c r="Z40" s="325" t="s">
        <v>170</v>
      </c>
      <c r="AA40" s="447">
        <v>1</v>
      </c>
      <c r="AB40" s="326"/>
      <c r="AC40" s="326"/>
      <c r="AD40" s="332"/>
      <c r="AE40" s="333">
        <v>91</v>
      </c>
      <c r="AF40" s="329">
        <v>46208</v>
      </c>
      <c r="AG40" s="324">
        <v>2.916666666666667</v>
      </c>
      <c r="AH40" s="354" t="s">
        <v>184</v>
      </c>
      <c r="AI40" s="354" t="s">
        <v>169</v>
      </c>
      <c r="AJ40" s="335"/>
      <c r="AK40" s="307"/>
      <c r="AL40" s="291"/>
      <c r="AM40" s="292"/>
    </row>
    <row r="41" spans="1:39" ht="13.5" customHeight="1">
      <c r="A41" s="306"/>
      <c r="B41" s="323">
        <v>46200</v>
      </c>
      <c r="C41" s="324">
        <v>2.208333333333333</v>
      </c>
      <c r="D41" s="325" t="s">
        <v>230</v>
      </c>
      <c r="E41" s="446" t="s">
        <v>72</v>
      </c>
      <c r="F41" s="325" t="s">
        <v>171</v>
      </c>
      <c r="G41" s="446" t="s">
        <v>73</v>
      </c>
      <c r="H41" s="326"/>
      <c r="I41" s="326"/>
      <c r="J41" s="327"/>
      <c r="K41" s="328"/>
      <c r="L41" s="329">
        <v>46200</v>
      </c>
      <c r="M41" s="324">
        <v>2.083333333333333</v>
      </c>
      <c r="N41" s="325" t="s">
        <v>229</v>
      </c>
      <c r="O41" s="446" t="s">
        <v>72</v>
      </c>
      <c r="P41" s="325" t="s">
        <v>174</v>
      </c>
      <c r="Q41" s="446" t="s">
        <v>73</v>
      </c>
      <c r="R41" s="326"/>
      <c r="S41" s="326"/>
      <c r="T41" s="358"/>
      <c r="U41" s="357"/>
      <c r="V41" s="329">
        <v>46199</v>
      </c>
      <c r="W41" s="324">
        <v>2.875</v>
      </c>
      <c r="X41" s="325" t="s">
        <v>233</v>
      </c>
      <c r="Y41" s="446" t="s">
        <v>86</v>
      </c>
      <c r="Z41" s="325" t="s">
        <v>14</v>
      </c>
      <c r="AA41" s="447">
        <v>2</v>
      </c>
      <c r="AB41" s="326"/>
      <c r="AC41" s="326"/>
      <c r="AD41" s="332"/>
      <c r="AE41" s="333">
        <v>92</v>
      </c>
      <c r="AF41" s="329">
        <v>46209</v>
      </c>
      <c r="AG41" s="324">
        <v>2.083333333333333</v>
      </c>
      <c r="AH41" s="354" t="s">
        <v>174</v>
      </c>
      <c r="AI41" s="354" t="s">
        <v>32</v>
      </c>
      <c r="AJ41" s="335"/>
      <c r="AK41" s="307"/>
      <c r="AL41" s="291"/>
      <c r="AM41" s="292"/>
    </row>
    <row r="42" spans="1:39" ht="13.5" customHeight="1">
      <c r="A42" s="306"/>
      <c r="B42" s="323">
        <v>46200</v>
      </c>
      <c r="C42" s="324">
        <v>2.208333333333333</v>
      </c>
      <c r="D42" s="325" t="s">
        <v>231</v>
      </c>
      <c r="E42" s="446" t="s">
        <v>82</v>
      </c>
      <c r="F42" s="325" t="s">
        <v>39</v>
      </c>
      <c r="G42" s="447">
        <v>2</v>
      </c>
      <c r="H42" s="326"/>
      <c r="I42" s="326"/>
      <c r="J42" s="327"/>
      <c r="K42" s="328"/>
      <c r="L42" s="329">
        <v>46200</v>
      </c>
      <c r="M42" s="324">
        <v>2.083333333333333</v>
      </c>
      <c r="N42" s="325" t="s">
        <v>185</v>
      </c>
      <c r="O42" s="446" t="s">
        <v>79</v>
      </c>
      <c r="P42" s="325" t="s">
        <v>18</v>
      </c>
      <c r="Q42" s="446" t="s">
        <v>73</v>
      </c>
      <c r="R42" s="326"/>
      <c r="S42" s="326"/>
      <c r="T42" s="358"/>
      <c r="U42" s="357"/>
      <c r="V42" s="329">
        <v>46199</v>
      </c>
      <c r="W42" s="324">
        <v>2.875</v>
      </c>
      <c r="X42" s="325" t="s">
        <v>170</v>
      </c>
      <c r="Y42" s="446" t="s">
        <v>68</v>
      </c>
      <c r="Z42" s="325" t="s">
        <v>232</v>
      </c>
      <c r="AA42" s="447">
        <v>1</v>
      </c>
      <c r="AB42" s="326"/>
      <c r="AC42" s="326"/>
      <c r="AD42" s="332"/>
      <c r="AE42" s="333">
        <v>93</v>
      </c>
      <c r="AF42" s="329">
        <v>46209</v>
      </c>
      <c r="AG42" s="324">
        <v>2.875</v>
      </c>
      <c r="AH42" s="354" t="s">
        <v>239</v>
      </c>
      <c r="AI42" s="354" t="s">
        <v>18</v>
      </c>
      <c r="AJ42" s="335"/>
      <c r="AK42" s="307"/>
      <c r="AL42" s="291"/>
      <c r="AM42" s="292"/>
    </row>
    <row r="43" spans="1:39" ht="13.5" customHeight="1">
      <c r="A43" s="306"/>
      <c r="B43" s="348"/>
      <c r="C43" s="349"/>
      <c r="D43" s="349"/>
      <c r="E43" s="349"/>
      <c r="F43" s="349"/>
      <c r="G43" s="349"/>
      <c r="H43" s="349"/>
      <c r="I43" s="349"/>
      <c r="J43" s="288"/>
      <c r="K43" s="288"/>
      <c r="L43" s="349"/>
      <c r="M43" s="349"/>
      <c r="N43" s="349"/>
      <c r="O43" s="349"/>
      <c r="P43" s="349"/>
      <c r="Q43" s="349"/>
      <c r="R43" s="349"/>
      <c r="S43" s="349"/>
      <c r="T43" s="341"/>
      <c r="U43" s="342"/>
      <c r="V43" s="349"/>
      <c r="W43" s="349"/>
      <c r="X43" s="349"/>
      <c r="Y43" s="349"/>
      <c r="Z43" s="349"/>
      <c r="AA43" s="349"/>
      <c r="AB43" s="349"/>
      <c r="AC43" s="349"/>
      <c r="AD43" s="313"/>
      <c r="AE43" s="333">
        <v>94</v>
      </c>
      <c r="AF43" s="329">
        <v>46210</v>
      </c>
      <c r="AG43" s="324">
        <v>2.083333333333333</v>
      </c>
      <c r="AH43" s="354" t="s">
        <v>172</v>
      </c>
      <c r="AI43" s="354" t="s">
        <v>398</v>
      </c>
      <c r="AJ43" s="335"/>
      <c r="AK43" s="307"/>
      <c r="AL43" s="291"/>
      <c r="AM43" s="292"/>
    </row>
    <row r="44" spans="1:39" ht="13.5" customHeight="1">
      <c r="A44" s="306"/>
      <c r="B44" s="307"/>
      <c r="C44" s="288"/>
      <c r="D44" s="288"/>
      <c r="E44" s="288"/>
      <c r="F44" s="288"/>
      <c r="G44" s="288"/>
      <c r="H44" s="288"/>
      <c r="I44" s="288"/>
      <c r="J44" s="288"/>
      <c r="K44" s="288"/>
      <c r="L44" s="288"/>
      <c r="M44" s="288"/>
      <c r="N44" s="288"/>
      <c r="O44" s="288"/>
      <c r="P44" s="288"/>
      <c r="Q44" s="288"/>
      <c r="R44" s="288"/>
      <c r="S44" s="288"/>
      <c r="T44" s="341"/>
      <c r="U44" s="288"/>
      <c r="V44" s="288"/>
      <c r="W44" s="288"/>
      <c r="X44" s="288"/>
      <c r="Y44" s="288"/>
      <c r="Z44" s="288"/>
      <c r="AA44" s="288"/>
      <c r="AB44" s="288"/>
      <c r="AC44" s="288"/>
      <c r="AD44" s="313"/>
      <c r="AE44" s="333">
        <v>95</v>
      </c>
      <c r="AF44" s="329">
        <v>46210</v>
      </c>
      <c r="AG44" s="324">
        <v>2.75</v>
      </c>
      <c r="AH44" s="354" t="s">
        <v>173</v>
      </c>
      <c r="AI44" s="354" t="s">
        <v>397</v>
      </c>
      <c r="AJ44" s="335"/>
      <c r="AK44" s="307"/>
      <c r="AL44" s="291"/>
      <c r="AM44" s="292"/>
    </row>
    <row r="45" spans="1:39" ht="13.5" customHeight="1">
      <c r="A45" s="306"/>
      <c r="B45" s="315" t="s">
        <v>216</v>
      </c>
      <c r="C45" s="316"/>
      <c r="D45" s="317"/>
      <c r="E45" s="318" t="s">
        <v>40</v>
      </c>
      <c r="F45" s="319"/>
      <c r="G45" s="320" t="s">
        <v>3</v>
      </c>
      <c r="H45" s="318" t="s">
        <v>1</v>
      </c>
      <c r="I45" s="318" t="s">
        <v>1</v>
      </c>
      <c r="J45" s="311"/>
      <c r="K45" s="288"/>
      <c r="L45" s="849" t="s">
        <v>218</v>
      </c>
      <c r="M45" s="850"/>
      <c r="N45" s="317"/>
      <c r="O45" s="318" t="s">
        <v>40</v>
      </c>
      <c r="P45" s="319"/>
      <c r="Q45" s="320" t="s">
        <v>3</v>
      </c>
      <c r="R45" s="318" t="s">
        <v>1</v>
      </c>
      <c r="S45" s="318" t="s">
        <v>1</v>
      </c>
      <c r="T45" s="341"/>
      <c r="U45" s="342"/>
      <c r="V45" s="849" t="s">
        <v>219</v>
      </c>
      <c r="W45" s="850"/>
      <c r="X45" s="317"/>
      <c r="Y45" s="318" t="s">
        <v>40</v>
      </c>
      <c r="Z45" s="319"/>
      <c r="AA45" s="320" t="s">
        <v>3</v>
      </c>
      <c r="AB45" s="318" t="s">
        <v>1</v>
      </c>
      <c r="AC45" s="318" t="s">
        <v>1</v>
      </c>
      <c r="AD45" s="313"/>
      <c r="AE45" s="333">
        <v>96</v>
      </c>
      <c r="AF45" s="329">
        <v>46210</v>
      </c>
      <c r="AG45" s="324">
        <v>2.916666666666667</v>
      </c>
      <c r="AH45" s="354" t="s">
        <v>431</v>
      </c>
      <c r="AI45" s="354" t="s">
        <v>17</v>
      </c>
      <c r="AJ45" s="335"/>
      <c r="AK45" s="307"/>
      <c r="AL45" s="291"/>
      <c r="AM45" s="292"/>
    </row>
    <row r="46" spans="1:39" ht="13.5" customHeight="1">
      <c r="A46" s="306"/>
      <c r="B46" s="323">
        <v>46190</v>
      </c>
      <c r="C46" s="324">
        <v>2.125</v>
      </c>
      <c r="D46" s="325" t="s">
        <v>173</v>
      </c>
      <c r="E46" s="446" t="s">
        <v>71</v>
      </c>
      <c r="F46" s="325" t="s">
        <v>234</v>
      </c>
      <c r="G46" s="447">
        <v>1</v>
      </c>
      <c r="H46" s="326"/>
      <c r="I46" s="326"/>
      <c r="J46" s="327"/>
      <c r="K46" s="328"/>
      <c r="L46" s="329">
        <v>46190</v>
      </c>
      <c r="M46" s="324">
        <v>2.791666666666667</v>
      </c>
      <c r="N46" s="325" t="s">
        <v>17</v>
      </c>
      <c r="O46" s="446" t="s">
        <v>74</v>
      </c>
      <c r="P46" s="325" t="s">
        <v>236</v>
      </c>
      <c r="Q46" s="447">
        <v>1</v>
      </c>
      <c r="R46" s="326"/>
      <c r="S46" s="326"/>
      <c r="T46" s="330"/>
      <c r="U46" s="331"/>
      <c r="V46" s="329">
        <v>46190</v>
      </c>
      <c r="W46" s="324">
        <v>2.916666666666667</v>
      </c>
      <c r="X46" s="325" t="s">
        <v>15</v>
      </c>
      <c r="Y46" s="446" t="s">
        <v>79</v>
      </c>
      <c r="Z46" s="325" t="s">
        <v>32</v>
      </c>
      <c r="AA46" s="446" t="s">
        <v>73</v>
      </c>
      <c r="AB46" s="326"/>
      <c r="AC46" s="326"/>
      <c r="AD46" s="332"/>
      <c r="AE46" s="359"/>
      <c r="AF46" s="351"/>
      <c r="AG46" s="349"/>
      <c r="AH46" s="349"/>
      <c r="AI46" s="349"/>
      <c r="AJ46" s="352"/>
      <c r="AK46" s="307"/>
      <c r="AL46" s="291"/>
      <c r="AM46" s="292"/>
    </row>
    <row r="47" spans="1:39" ht="13.5" customHeight="1">
      <c r="A47" s="306"/>
      <c r="B47" s="323">
        <v>46190</v>
      </c>
      <c r="C47" s="324">
        <v>2.25</v>
      </c>
      <c r="D47" s="325" t="s">
        <v>138</v>
      </c>
      <c r="E47" s="446" t="s">
        <v>71</v>
      </c>
      <c r="F47" s="325" t="s">
        <v>235</v>
      </c>
      <c r="G47" s="447">
        <v>1</v>
      </c>
      <c r="H47" s="326"/>
      <c r="I47" s="326"/>
      <c r="J47" s="327"/>
      <c r="K47" s="328"/>
      <c r="L47" s="329">
        <v>46191</v>
      </c>
      <c r="M47" s="324">
        <v>2.166666666666667</v>
      </c>
      <c r="N47" s="325" t="s">
        <v>238</v>
      </c>
      <c r="O47" s="446" t="s">
        <v>82</v>
      </c>
      <c r="P47" s="325" t="s">
        <v>239</v>
      </c>
      <c r="Q47" s="447">
        <v>2</v>
      </c>
      <c r="R47" s="326"/>
      <c r="S47" s="326"/>
      <c r="T47" s="330"/>
      <c r="U47" s="331"/>
      <c r="V47" s="329">
        <v>46191</v>
      </c>
      <c r="W47" s="324">
        <v>2.041666666666667</v>
      </c>
      <c r="X47" s="325" t="s">
        <v>187</v>
      </c>
      <c r="Y47" s="446" t="s">
        <v>74</v>
      </c>
      <c r="Z47" s="325" t="s">
        <v>237</v>
      </c>
      <c r="AA47" s="447">
        <v>1</v>
      </c>
      <c r="AB47" s="326"/>
      <c r="AC47" s="326"/>
      <c r="AD47" s="332"/>
      <c r="AE47" s="353"/>
      <c r="AF47" s="314" t="s">
        <v>11</v>
      </c>
      <c r="AG47" s="288"/>
      <c r="AH47" s="288"/>
      <c r="AI47" s="288"/>
      <c r="AJ47" s="313"/>
      <c r="AK47" s="307"/>
      <c r="AL47" s="291"/>
      <c r="AM47" s="292"/>
    </row>
    <row r="48" spans="1:39" ht="13.5" customHeight="1">
      <c r="A48" s="306"/>
      <c r="B48" s="323">
        <v>46195</v>
      </c>
      <c r="C48" s="324">
        <v>2.791666666666667</v>
      </c>
      <c r="D48" s="325" t="s">
        <v>173</v>
      </c>
      <c r="E48" s="446" t="s">
        <v>68</v>
      </c>
      <c r="F48" s="325" t="s">
        <v>138</v>
      </c>
      <c r="G48" s="447">
        <v>1</v>
      </c>
      <c r="H48" s="326"/>
      <c r="I48" s="326"/>
      <c r="J48" s="327"/>
      <c r="K48" s="328"/>
      <c r="L48" s="329">
        <v>46196</v>
      </c>
      <c r="M48" s="324">
        <v>2.791666666666667</v>
      </c>
      <c r="N48" s="325" t="s">
        <v>17</v>
      </c>
      <c r="O48" s="446" t="s">
        <v>68</v>
      </c>
      <c r="P48" s="325" t="s">
        <v>238</v>
      </c>
      <c r="Q48" s="447">
        <v>1</v>
      </c>
      <c r="R48" s="326"/>
      <c r="S48" s="326"/>
      <c r="T48" s="330"/>
      <c r="U48" s="355"/>
      <c r="V48" s="329">
        <v>46196</v>
      </c>
      <c r="W48" s="324">
        <v>2.916666666666667</v>
      </c>
      <c r="X48" s="325" t="s">
        <v>15</v>
      </c>
      <c r="Y48" s="446" t="s">
        <v>71</v>
      </c>
      <c r="Z48" s="325" t="s">
        <v>187</v>
      </c>
      <c r="AA48" s="447">
        <v>1</v>
      </c>
      <c r="AB48" s="326"/>
      <c r="AC48" s="326"/>
      <c r="AD48" s="332"/>
      <c r="AE48" s="353"/>
      <c r="AF48" s="321" t="s">
        <v>21</v>
      </c>
      <c r="AG48" s="319"/>
      <c r="AH48" s="319"/>
      <c r="AI48" s="319"/>
      <c r="AJ48" s="322" t="s">
        <v>1</v>
      </c>
      <c r="AK48" s="307"/>
      <c r="AL48" s="291"/>
      <c r="AM48" s="292"/>
    </row>
    <row r="49" spans="1:39" ht="13.5" customHeight="1">
      <c r="A49" s="306"/>
      <c r="B49" s="323">
        <v>46196</v>
      </c>
      <c r="C49" s="324">
        <v>2.208333333333333</v>
      </c>
      <c r="D49" s="325" t="s">
        <v>235</v>
      </c>
      <c r="E49" s="446" t="s">
        <v>76</v>
      </c>
      <c r="F49" s="325" t="s">
        <v>234</v>
      </c>
      <c r="G49" s="447">
        <v>2</v>
      </c>
      <c r="H49" s="326"/>
      <c r="I49" s="326"/>
      <c r="J49" s="327"/>
      <c r="K49" s="328"/>
      <c r="L49" s="329">
        <v>46197</v>
      </c>
      <c r="M49" s="324">
        <v>2.166666666666667</v>
      </c>
      <c r="N49" s="325" t="s">
        <v>239</v>
      </c>
      <c r="O49" s="446" t="s">
        <v>71</v>
      </c>
      <c r="P49" s="325" t="s">
        <v>236</v>
      </c>
      <c r="Q49" s="447">
        <v>1</v>
      </c>
      <c r="R49" s="326"/>
      <c r="S49" s="326"/>
      <c r="T49" s="356"/>
      <c r="U49" s="357"/>
      <c r="V49" s="329">
        <v>46197</v>
      </c>
      <c r="W49" s="324">
        <v>2.041666666666667</v>
      </c>
      <c r="X49" s="325" t="s">
        <v>237</v>
      </c>
      <c r="Y49" s="446" t="s">
        <v>81</v>
      </c>
      <c r="Z49" s="325" t="s">
        <v>32</v>
      </c>
      <c r="AA49" s="447">
        <v>2</v>
      </c>
      <c r="AB49" s="326"/>
      <c r="AC49" s="326"/>
      <c r="AD49" s="332"/>
      <c r="AE49" s="333">
        <v>97</v>
      </c>
      <c r="AF49" s="329">
        <v>46212</v>
      </c>
      <c r="AG49" s="324">
        <v>2.916666666666667</v>
      </c>
      <c r="AH49" s="354" t="s">
        <v>16</v>
      </c>
      <c r="AI49" s="354" t="s">
        <v>429</v>
      </c>
      <c r="AJ49" s="335"/>
      <c r="AK49" s="307"/>
      <c r="AL49" s="291"/>
      <c r="AM49" s="292"/>
    </row>
    <row r="50" spans="1:39" ht="13.5" customHeight="1">
      <c r="A50" s="306"/>
      <c r="B50" s="323">
        <v>46201</v>
      </c>
      <c r="C50" s="324">
        <v>2.166666666666667</v>
      </c>
      <c r="D50" s="325" t="s">
        <v>234</v>
      </c>
      <c r="E50" s="446" t="s">
        <v>71</v>
      </c>
      <c r="F50" s="325" t="s">
        <v>138</v>
      </c>
      <c r="G50" s="447">
        <v>1</v>
      </c>
      <c r="H50" s="326"/>
      <c r="I50" s="326"/>
      <c r="J50" s="327"/>
      <c r="K50" s="328"/>
      <c r="L50" s="329">
        <v>46201</v>
      </c>
      <c r="M50" s="324">
        <v>2.0625</v>
      </c>
      <c r="N50" s="325" t="s">
        <v>239</v>
      </c>
      <c r="O50" s="446" t="s">
        <v>79</v>
      </c>
      <c r="P50" s="325" t="s">
        <v>17</v>
      </c>
      <c r="Q50" s="446" t="s">
        <v>73</v>
      </c>
      <c r="R50" s="326"/>
      <c r="S50" s="326"/>
      <c r="T50" s="358"/>
      <c r="U50" s="360"/>
      <c r="V50" s="329">
        <v>46200</v>
      </c>
      <c r="W50" s="324">
        <v>2.958333333333333</v>
      </c>
      <c r="X50" s="325" t="s">
        <v>237</v>
      </c>
      <c r="Y50" s="446" t="s">
        <v>81</v>
      </c>
      <c r="Z50" s="325" t="s">
        <v>15</v>
      </c>
      <c r="AA50" s="447">
        <v>2</v>
      </c>
      <c r="AB50" s="326"/>
      <c r="AC50" s="326"/>
      <c r="AD50" s="332"/>
      <c r="AE50" s="333">
        <v>98</v>
      </c>
      <c r="AF50" s="329">
        <v>46213</v>
      </c>
      <c r="AG50" s="324">
        <v>2.875</v>
      </c>
      <c r="AH50" s="354" t="s">
        <v>18</v>
      </c>
      <c r="AI50" s="354" t="s">
        <v>398</v>
      </c>
      <c r="AJ50" s="335"/>
      <c r="AK50" s="307"/>
      <c r="AL50" s="291"/>
      <c r="AM50" s="292"/>
    </row>
    <row r="51" spans="1:39" ht="13.5" customHeight="1">
      <c r="A51" s="306"/>
      <c r="B51" s="323">
        <v>46201</v>
      </c>
      <c r="C51" s="324">
        <v>2.166666666666667</v>
      </c>
      <c r="D51" s="325" t="s">
        <v>235</v>
      </c>
      <c r="E51" s="446" t="s">
        <v>81</v>
      </c>
      <c r="F51" s="325" t="s">
        <v>173</v>
      </c>
      <c r="G51" s="447">
        <v>2</v>
      </c>
      <c r="H51" s="326"/>
      <c r="I51" s="326"/>
      <c r="J51" s="327"/>
      <c r="K51" s="328"/>
      <c r="L51" s="329">
        <v>46201</v>
      </c>
      <c r="M51" s="324">
        <v>2.0625</v>
      </c>
      <c r="N51" s="325" t="s">
        <v>236</v>
      </c>
      <c r="O51" s="446" t="s">
        <v>74</v>
      </c>
      <c r="P51" s="325" t="s">
        <v>238</v>
      </c>
      <c r="Q51" s="447">
        <v>1</v>
      </c>
      <c r="R51" s="326"/>
      <c r="S51" s="326"/>
      <c r="T51" s="358"/>
      <c r="U51" s="360"/>
      <c r="V51" s="329">
        <v>46200</v>
      </c>
      <c r="W51" s="324">
        <v>2.958333333333333</v>
      </c>
      <c r="X51" s="325" t="s">
        <v>32</v>
      </c>
      <c r="Y51" s="446" t="s">
        <v>74</v>
      </c>
      <c r="Z51" s="325" t="s">
        <v>187</v>
      </c>
      <c r="AA51" s="447">
        <v>1</v>
      </c>
      <c r="AB51" s="326"/>
      <c r="AC51" s="326"/>
      <c r="AD51" s="332"/>
      <c r="AE51" s="333">
        <v>99</v>
      </c>
      <c r="AF51" s="329">
        <v>46214</v>
      </c>
      <c r="AG51" s="324">
        <v>2.958333333333333</v>
      </c>
      <c r="AH51" s="354" t="s">
        <v>184</v>
      </c>
      <c r="AI51" s="354" t="s">
        <v>32</v>
      </c>
      <c r="AJ51" s="335"/>
      <c r="AK51" s="307"/>
      <c r="AL51" s="291"/>
      <c r="AM51" s="292"/>
    </row>
    <row r="52" spans="1:39" ht="13.5" customHeight="1">
      <c r="A52" s="306"/>
      <c r="B52" s="348"/>
      <c r="C52" s="349"/>
      <c r="D52" s="349"/>
      <c r="E52" s="349"/>
      <c r="F52" s="349"/>
      <c r="G52" s="349"/>
      <c r="H52" s="349"/>
      <c r="I52" s="349"/>
      <c r="J52" s="288"/>
      <c r="K52" s="288"/>
      <c r="L52" s="349"/>
      <c r="M52" s="349"/>
      <c r="N52" s="349"/>
      <c r="O52" s="349"/>
      <c r="P52" s="349"/>
      <c r="Q52" s="349"/>
      <c r="R52" s="349"/>
      <c r="S52" s="349"/>
      <c r="T52" s="341"/>
      <c r="U52" s="288"/>
      <c r="V52" s="351"/>
      <c r="W52" s="349"/>
      <c r="X52" s="349"/>
      <c r="Y52" s="349"/>
      <c r="Z52" s="351"/>
      <c r="AA52" s="349"/>
      <c r="AB52" s="349"/>
      <c r="AC52" s="349"/>
      <c r="AD52" s="313"/>
      <c r="AE52" s="333">
        <v>100</v>
      </c>
      <c r="AF52" s="329">
        <v>46215</v>
      </c>
      <c r="AG52" s="324">
        <v>2.125</v>
      </c>
      <c r="AH52" s="354" t="s">
        <v>173</v>
      </c>
      <c r="AI52" s="354" t="s">
        <v>17</v>
      </c>
      <c r="AJ52" s="335"/>
      <c r="AK52" s="307"/>
      <c r="AL52" s="291"/>
      <c r="AM52" s="292"/>
    </row>
    <row r="53" spans="1:39" ht="13.5" customHeight="1">
      <c r="A53" s="306"/>
      <c r="B53" s="307"/>
      <c r="C53" s="288"/>
      <c r="D53" s="288"/>
      <c r="E53" s="288"/>
      <c r="F53" s="288"/>
      <c r="G53" s="288"/>
      <c r="H53" s="288"/>
      <c r="I53" s="288"/>
      <c r="J53" s="288"/>
      <c r="K53" s="288"/>
      <c r="L53" s="288"/>
      <c r="M53" s="288"/>
      <c r="N53" s="288"/>
      <c r="O53" s="288"/>
      <c r="P53" s="288"/>
      <c r="Q53" s="288"/>
      <c r="R53" s="288"/>
      <c r="S53" s="288"/>
      <c r="T53" s="341"/>
      <c r="U53" s="288"/>
      <c r="V53" s="312"/>
      <c r="W53" s="288"/>
      <c r="X53" s="288"/>
      <c r="Y53" s="288"/>
      <c r="Z53" s="851" t="s">
        <v>284</v>
      </c>
      <c r="AA53" s="852"/>
      <c r="AB53" s="361">
        <f>SUM(H19:H51)+SUM(R19:R51)+SUM(AB19:AB51)</f>
        <v>0</v>
      </c>
      <c r="AC53" s="361">
        <f>SUM(I19:I51)+SUM(S19:S51)+SUM(AC19:AC51)</f>
        <v>0</v>
      </c>
      <c r="AD53" s="313"/>
      <c r="AE53" s="350"/>
      <c r="AF53" s="340"/>
      <c r="AG53" s="337"/>
      <c r="AH53" s="362"/>
      <c r="AI53" s="362"/>
      <c r="AJ53" s="352"/>
      <c r="AK53" s="307"/>
      <c r="AL53" s="291"/>
      <c r="AM53" s="292"/>
    </row>
    <row r="54" spans="1:39" ht="13.5" customHeight="1" thickBot="1">
      <c r="A54" s="306"/>
      <c r="B54" s="839"/>
      <c r="C54" s="840"/>
      <c r="D54" s="363"/>
      <c r="E54" s="305"/>
      <c r="F54" s="305"/>
      <c r="G54" s="305"/>
      <c r="H54" s="364"/>
      <c r="I54" s="364"/>
      <c r="J54" s="364"/>
      <c r="K54" s="305"/>
      <c r="L54" s="840"/>
      <c r="M54" s="840"/>
      <c r="N54" s="363"/>
      <c r="O54" s="305"/>
      <c r="P54" s="305"/>
      <c r="Q54" s="305"/>
      <c r="R54" s="364"/>
      <c r="S54" s="364"/>
      <c r="T54" s="305"/>
      <c r="U54" s="305"/>
      <c r="V54" s="365"/>
      <c r="W54" s="305"/>
      <c r="X54" s="305"/>
      <c r="Y54" s="305"/>
      <c r="Z54" s="365"/>
      <c r="AA54" s="305"/>
      <c r="AB54" s="305"/>
      <c r="AC54" s="305"/>
      <c r="AD54" s="366"/>
      <c r="AE54" s="350"/>
      <c r="AF54" s="314" t="s">
        <v>12</v>
      </c>
      <c r="AG54" s="288"/>
      <c r="AH54" s="288"/>
      <c r="AI54" s="288"/>
      <c r="AJ54" s="313"/>
      <c r="AK54" s="307"/>
      <c r="AL54" s="291"/>
      <c r="AM54" s="292"/>
    </row>
    <row r="55" spans="1:39" ht="13.5" customHeight="1">
      <c r="A55" s="287"/>
      <c r="B55" s="367"/>
      <c r="C55" s="368"/>
      <c r="D55" s="369"/>
      <c r="E55" s="370"/>
      <c r="F55" s="369"/>
      <c r="G55" s="370"/>
      <c r="H55" s="369"/>
      <c r="I55" s="369"/>
      <c r="J55" s="369"/>
      <c r="K55" s="369"/>
      <c r="L55" s="367"/>
      <c r="M55" s="368"/>
      <c r="N55" s="369"/>
      <c r="O55" s="370"/>
      <c r="P55" s="369"/>
      <c r="Q55" s="370"/>
      <c r="R55" s="369"/>
      <c r="S55" s="369"/>
      <c r="T55" s="303"/>
      <c r="U55" s="303"/>
      <c r="V55" s="371"/>
      <c r="W55" s="303"/>
      <c r="X55" s="303"/>
      <c r="Y55" s="303"/>
      <c r="Z55" s="371"/>
      <c r="AA55" s="303"/>
      <c r="AB55" s="303"/>
      <c r="AC55" s="303"/>
      <c r="AD55" s="309"/>
      <c r="AE55" s="350"/>
      <c r="AF55" s="321" t="s">
        <v>22</v>
      </c>
      <c r="AG55" s="319"/>
      <c r="AH55" s="319"/>
      <c r="AI55" s="319"/>
      <c r="AJ55" s="322" t="s">
        <v>1</v>
      </c>
      <c r="AK55" s="307"/>
      <c r="AL55" s="291"/>
      <c r="AM55" s="292"/>
    </row>
    <row r="56" spans="1:39" ht="13.5" customHeight="1">
      <c r="A56" s="287"/>
      <c r="B56" s="346"/>
      <c r="C56" s="344"/>
      <c r="D56" s="311"/>
      <c r="E56" s="345"/>
      <c r="F56" s="311"/>
      <c r="G56" s="345"/>
      <c r="H56" s="311"/>
      <c r="I56" s="311"/>
      <c r="J56" s="311"/>
      <c r="K56" s="311"/>
      <c r="L56" s="346"/>
      <c r="M56" s="344"/>
      <c r="N56" s="311"/>
      <c r="O56" s="345"/>
      <c r="P56" s="311"/>
      <c r="Q56" s="345"/>
      <c r="R56" s="311"/>
      <c r="S56" s="311"/>
      <c r="T56" s="288"/>
      <c r="U56" s="372"/>
      <c r="V56" s="312"/>
      <c r="W56" s="311"/>
      <c r="X56" s="345"/>
      <c r="Y56" s="311"/>
      <c r="Z56" s="311"/>
      <c r="AA56" s="288"/>
      <c r="AB56" s="311"/>
      <c r="AC56" s="345"/>
      <c r="AD56" s="373"/>
      <c r="AE56" s="333">
        <v>101</v>
      </c>
      <c r="AF56" s="329">
        <v>46217</v>
      </c>
      <c r="AG56" s="324">
        <v>2.875</v>
      </c>
      <c r="AH56" s="354" t="s">
        <v>16</v>
      </c>
      <c r="AI56" s="354" t="s">
        <v>18</v>
      </c>
      <c r="AJ56" s="335"/>
      <c r="AK56" s="307"/>
      <c r="AL56" s="291"/>
      <c r="AM56" s="292"/>
    </row>
    <row r="57" spans="1:39" ht="13.5" customHeight="1" thickBot="1">
      <c r="A57" s="287"/>
      <c r="B57" s="374"/>
      <c r="C57" s="375"/>
      <c r="D57" s="364"/>
      <c r="E57" s="376"/>
      <c r="F57" s="364"/>
      <c r="G57" s="376"/>
      <c r="H57" s="364"/>
      <c r="I57" s="364"/>
      <c r="J57" s="364"/>
      <c r="K57" s="364"/>
      <c r="L57" s="374"/>
      <c r="M57" s="288"/>
      <c r="N57" s="305"/>
      <c r="O57" s="305"/>
      <c r="P57" s="305"/>
      <c r="Q57" s="305"/>
      <c r="R57" s="305"/>
      <c r="S57" s="305"/>
      <c r="T57" s="305"/>
      <c r="U57" s="288"/>
      <c r="V57" s="365"/>
      <c r="W57" s="305"/>
      <c r="X57" s="305"/>
      <c r="Y57" s="365"/>
      <c r="Z57" s="305"/>
      <c r="AA57" s="305"/>
      <c r="AB57" s="305"/>
      <c r="AC57" s="305"/>
      <c r="AD57" s="313"/>
      <c r="AE57" s="333">
        <v>102</v>
      </c>
      <c r="AF57" s="329">
        <v>46218</v>
      </c>
      <c r="AG57" s="324">
        <v>2.875</v>
      </c>
      <c r="AH57" s="354" t="s">
        <v>184</v>
      </c>
      <c r="AI57" s="354" t="s">
        <v>17</v>
      </c>
      <c r="AJ57" s="335"/>
      <c r="AK57" s="307"/>
      <c r="AL57" s="291"/>
      <c r="AM57" s="292"/>
    </row>
    <row r="58" spans="1:39" ht="13.5" customHeight="1">
      <c r="A58" s="306"/>
      <c r="B58" s="310"/>
      <c r="C58" s="303"/>
      <c r="D58" s="303"/>
      <c r="E58" s="303"/>
      <c r="F58" s="303"/>
      <c r="G58" s="377" t="s">
        <v>35</v>
      </c>
      <c r="H58" s="303"/>
      <c r="I58" s="303"/>
      <c r="J58" s="303"/>
      <c r="K58" s="303"/>
      <c r="L58" s="309"/>
      <c r="M58" s="378"/>
      <c r="N58" s="310"/>
      <c r="O58" s="303"/>
      <c r="P58" s="379"/>
      <c r="Q58" s="379"/>
      <c r="R58" s="379"/>
      <c r="S58" s="303"/>
      <c r="T58" s="309"/>
      <c r="U58" s="380"/>
      <c r="V58" s="310"/>
      <c r="W58" s="303"/>
      <c r="X58" s="303"/>
      <c r="Y58" s="303"/>
      <c r="Z58" s="303"/>
      <c r="AA58" s="303"/>
      <c r="AB58" s="381"/>
      <c r="AC58" s="382"/>
      <c r="AD58" s="383"/>
      <c r="AE58" s="350"/>
      <c r="AF58" s="340"/>
      <c r="AG58" s="337"/>
      <c r="AH58" s="362"/>
      <c r="AI58" s="362"/>
      <c r="AJ58" s="352"/>
      <c r="AK58" s="307"/>
      <c r="AL58" s="291"/>
      <c r="AM58" s="292"/>
    </row>
    <row r="59" spans="1:39" ht="13.5" customHeight="1">
      <c r="A59" s="306"/>
      <c r="B59" s="307"/>
      <c r="C59" s="384"/>
      <c r="D59" s="384"/>
      <c r="E59" s="385" t="s">
        <v>2</v>
      </c>
      <c r="F59" s="319"/>
      <c r="G59" s="386" t="s">
        <v>36</v>
      </c>
      <c r="H59" s="288"/>
      <c r="I59" s="288"/>
      <c r="J59" s="288"/>
      <c r="K59" s="288"/>
      <c r="L59" s="313"/>
      <c r="M59" s="378"/>
      <c r="N59" s="307"/>
      <c r="O59" s="360"/>
      <c r="P59" s="387" t="s">
        <v>2</v>
      </c>
      <c r="Q59" s="388"/>
      <c r="R59" s="389" t="s">
        <v>285</v>
      </c>
      <c r="S59" s="356"/>
      <c r="T59" s="390"/>
      <c r="U59" s="378"/>
      <c r="V59" s="307"/>
      <c r="W59" s="288"/>
      <c r="X59" s="288"/>
      <c r="Y59" s="319"/>
      <c r="Z59" s="319"/>
      <c r="AA59" s="391"/>
      <c r="AB59" s="319"/>
      <c r="AC59" s="392"/>
      <c r="AD59" s="383"/>
      <c r="AE59" s="393"/>
      <c r="AF59" s="314" t="s">
        <v>289</v>
      </c>
      <c r="AG59" s="288"/>
      <c r="AH59" s="288"/>
      <c r="AI59" s="288"/>
      <c r="AJ59" s="313"/>
      <c r="AK59" s="307"/>
      <c r="AL59" s="291"/>
      <c r="AM59" s="292"/>
    </row>
    <row r="60" spans="1:39" ht="13.5" customHeight="1">
      <c r="A60" s="306"/>
      <c r="B60" s="307"/>
      <c r="C60" s="394"/>
      <c r="D60" s="395">
        <v>1</v>
      </c>
      <c r="E60" s="853" t="s">
        <v>166</v>
      </c>
      <c r="F60" s="854"/>
      <c r="G60" s="396"/>
      <c r="H60" s="397"/>
      <c r="I60" s="397"/>
      <c r="J60" s="397"/>
      <c r="K60" s="288"/>
      <c r="L60" s="313"/>
      <c r="M60" s="380"/>
      <c r="N60" s="307"/>
      <c r="O60" s="360"/>
      <c r="P60" s="855" t="s">
        <v>432</v>
      </c>
      <c r="Q60" s="856"/>
      <c r="R60" s="398"/>
      <c r="S60" s="399"/>
      <c r="T60" s="392"/>
      <c r="U60" s="378"/>
      <c r="V60" s="307"/>
      <c r="W60" s="288"/>
      <c r="X60" s="360"/>
      <c r="Y60" s="857" t="s">
        <v>222</v>
      </c>
      <c r="Z60" s="858"/>
      <c r="AA60" s="389" t="s">
        <v>286</v>
      </c>
      <c r="AB60" s="389" t="s">
        <v>292</v>
      </c>
      <c r="AC60" s="400"/>
      <c r="AD60" s="383"/>
      <c r="AE60" s="393"/>
      <c r="AF60" s="321" t="s">
        <v>291</v>
      </c>
      <c r="AG60" s="319"/>
      <c r="AH60" s="319"/>
      <c r="AI60" s="319"/>
      <c r="AJ60" s="322" t="s">
        <v>1</v>
      </c>
      <c r="AK60" s="307"/>
      <c r="AL60" s="291"/>
      <c r="AM60" s="292"/>
    </row>
    <row r="61" spans="1:39" ht="13.5" customHeight="1">
      <c r="A61" s="306"/>
      <c r="B61" s="307"/>
      <c r="C61" s="394"/>
      <c r="D61" s="395">
        <v>2</v>
      </c>
      <c r="E61" s="853" t="s">
        <v>198</v>
      </c>
      <c r="F61" s="854"/>
      <c r="G61" s="401"/>
      <c r="H61" s="314" t="s">
        <v>27</v>
      </c>
      <c r="I61" s="397"/>
      <c r="J61" s="397"/>
      <c r="K61" s="402">
        <v>160</v>
      </c>
      <c r="L61" s="403" t="s">
        <v>26</v>
      </c>
      <c r="M61" s="378"/>
      <c r="N61" s="307"/>
      <c r="O61" s="360"/>
      <c r="P61" s="855" t="s">
        <v>388</v>
      </c>
      <c r="Q61" s="856"/>
      <c r="R61" s="398"/>
      <c r="S61" s="356"/>
      <c r="T61" s="392"/>
      <c r="U61" s="378"/>
      <c r="V61" s="307"/>
      <c r="W61" s="288"/>
      <c r="X61" s="360"/>
      <c r="Y61" s="855" t="s">
        <v>433</v>
      </c>
      <c r="Z61" s="856"/>
      <c r="AA61" s="404"/>
      <c r="AB61" s="404"/>
      <c r="AC61" s="405"/>
      <c r="AD61" s="383"/>
      <c r="AE61" s="333">
        <v>103</v>
      </c>
      <c r="AF61" s="329">
        <v>46221</v>
      </c>
      <c r="AG61" s="324">
        <v>2.958333333333333</v>
      </c>
      <c r="AH61" s="354" t="s">
        <v>18</v>
      </c>
      <c r="AI61" s="354" t="s">
        <v>17</v>
      </c>
      <c r="AJ61" s="335"/>
      <c r="AK61" s="307"/>
      <c r="AL61" s="291"/>
      <c r="AM61" s="292"/>
    </row>
    <row r="62" spans="1:39" ht="13.5" customHeight="1">
      <c r="A62" s="306"/>
      <c r="B62" s="307"/>
      <c r="C62" s="394"/>
      <c r="D62" s="395">
        <v>3</v>
      </c>
      <c r="E62" s="853" t="s">
        <v>262</v>
      </c>
      <c r="F62" s="854"/>
      <c r="G62" s="401"/>
      <c r="H62" s="314" t="s">
        <v>28</v>
      </c>
      <c r="I62" s="397"/>
      <c r="J62" s="397"/>
      <c r="K62" s="402">
        <v>120</v>
      </c>
      <c r="L62" s="403" t="s">
        <v>26</v>
      </c>
      <c r="M62" s="378"/>
      <c r="N62" s="307"/>
      <c r="O62" s="360"/>
      <c r="P62" s="855" t="s">
        <v>434</v>
      </c>
      <c r="Q62" s="856"/>
      <c r="R62" s="398"/>
      <c r="S62" s="399"/>
      <c r="T62" s="392"/>
      <c r="U62" s="378"/>
      <c r="V62" s="307"/>
      <c r="W62" s="288"/>
      <c r="X62" s="360"/>
      <c r="Y62" s="855" t="s">
        <v>126</v>
      </c>
      <c r="Z62" s="856"/>
      <c r="AA62" s="406"/>
      <c r="AB62" s="404"/>
      <c r="AC62" s="405"/>
      <c r="AD62" s="383"/>
      <c r="AE62" s="350"/>
      <c r="AF62" s="351"/>
      <c r="AG62" s="349"/>
      <c r="AH62" s="349"/>
      <c r="AI62" s="349"/>
      <c r="AJ62" s="352"/>
      <c r="AK62" s="307"/>
      <c r="AL62" s="291"/>
      <c r="AM62" s="292"/>
    </row>
    <row r="63" spans="1:39" ht="12.75" customHeight="1">
      <c r="A63" s="306"/>
      <c r="B63" s="307"/>
      <c r="C63" s="394"/>
      <c r="D63" s="395">
        <v>4</v>
      </c>
      <c r="E63" s="853" t="s">
        <v>197</v>
      </c>
      <c r="F63" s="854"/>
      <c r="G63" s="401"/>
      <c r="H63" s="314" t="s">
        <v>29</v>
      </c>
      <c r="I63" s="397"/>
      <c r="J63" s="397"/>
      <c r="K63" s="402">
        <v>90</v>
      </c>
      <c r="L63" s="403" t="s">
        <v>26</v>
      </c>
      <c r="M63" s="378"/>
      <c r="N63" s="307"/>
      <c r="O63" s="360"/>
      <c r="P63" s="855" t="s">
        <v>435</v>
      </c>
      <c r="Q63" s="856"/>
      <c r="R63" s="398"/>
      <c r="S63" s="401"/>
      <c r="T63" s="390"/>
      <c r="U63" s="383"/>
      <c r="V63" s="307"/>
      <c r="W63" s="288"/>
      <c r="X63" s="360"/>
      <c r="Y63" s="855" t="s">
        <v>436</v>
      </c>
      <c r="Z63" s="856"/>
      <c r="AA63" s="398"/>
      <c r="AB63" s="404"/>
      <c r="AC63" s="405"/>
      <c r="AD63" s="383"/>
      <c r="AE63" s="393"/>
      <c r="AF63" s="314" t="s">
        <v>13</v>
      </c>
      <c r="AG63" s="288"/>
      <c r="AH63" s="288"/>
      <c r="AI63" s="288"/>
      <c r="AJ63" s="313"/>
      <c r="AK63" s="307"/>
      <c r="AL63" s="291"/>
      <c r="AM63" s="292"/>
    </row>
    <row r="64" spans="1:39" ht="12.75" customHeight="1">
      <c r="A64" s="306"/>
      <c r="B64" s="307"/>
      <c r="C64" s="394"/>
      <c r="D64" s="395">
        <v>5</v>
      </c>
      <c r="E64" s="853" t="s">
        <v>264</v>
      </c>
      <c r="F64" s="854"/>
      <c r="G64" s="401"/>
      <c r="H64" s="314" t="s">
        <v>156</v>
      </c>
      <c r="I64" s="397"/>
      <c r="J64" s="397"/>
      <c r="K64" s="402">
        <v>60</v>
      </c>
      <c r="L64" s="403" t="s">
        <v>26</v>
      </c>
      <c r="M64" s="378"/>
      <c r="N64" s="307"/>
      <c r="O64" s="360"/>
      <c r="P64" s="855" t="s">
        <v>437</v>
      </c>
      <c r="Q64" s="856"/>
      <c r="R64" s="398"/>
      <c r="S64" s="401"/>
      <c r="T64" s="392"/>
      <c r="U64" s="383"/>
      <c r="V64" s="307"/>
      <c r="W64" s="288"/>
      <c r="X64" s="288"/>
      <c r="Y64" s="349"/>
      <c r="Z64" s="349"/>
      <c r="AA64" s="351"/>
      <c r="AB64" s="407"/>
      <c r="AC64" s="392"/>
      <c r="AD64" s="383"/>
      <c r="AE64" s="393"/>
      <c r="AF64" s="321" t="s">
        <v>31</v>
      </c>
      <c r="AG64" s="319"/>
      <c r="AH64" s="319"/>
      <c r="AI64" s="319"/>
      <c r="AJ64" s="322" t="s">
        <v>1</v>
      </c>
      <c r="AK64" s="307"/>
      <c r="AL64" s="291"/>
      <c r="AM64" s="292"/>
    </row>
    <row r="65" spans="1:39" ht="12.75" customHeight="1">
      <c r="A65" s="306"/>
      <c r="B65" s="307"/>
      <c r="C65" s="394"/>
      <c r="D65" s="395">
        <v>6</v>
      </c>
      <c r="E65" s="853" t="s">
        <v>256</v>
      </c>
      <c r="F65" s="854"/>
      <c r="G65" s="401"/>
      <c r="H65" s="314" t="s">
        <v>157</v>
      </c>
      <c r="I65" s="288"/>
      <c r="J65" s="288"/>
      <c r="K65" s="402">
        <v>30</v>
      </c>
      <c r="L65" s="403" t="s">
        <v>26</v>
      </c>
      <c r="M65" s="378"/>
      <c r="N65" s="307"/>
      <c r="O65" s="360"/>
      <c r="P65" s="855" t="s">
        <v>438</v>
      </c>
      <c r="Q65" s="856"/>
      <c r="R65" s="398"/>
      <c r="S65" s="401"/>
      <c r="T65" s="392"/>
      <c r="U65" s="383"/>
      <c r="V65" s="307"/>
      <c r="W65" s="288"/>
      <c r="X65" s="288"/>
      <c r="Y65" s="408" t="s">
        <v>439</v>
      </c>
      <c r="Z65" s="397"/>
      <c r="AA65" s="288"/>
      <c r="AB65" s="288"/>
      <c r="AC65" s="392"/>
      <c r="AD65" s="383"/>
      <c r="AE65" s="333">
        <v>103</v>
      </c>
      <c r="AF65" s="329">
        <v>46222</v>
      </c>
      <c r="AG65" s="324">
        <v>2.875</v>
      </c>
      <c r="AH65" s="354" t="s">
        <v>16</v>
      </c>
      <c r="AI65" s="354" t="s">
        <v>184</v>
      </c>
      <c r="AJ65" s="335"/>
      <c r="AK65" s="307"/>
      <c r="AL65" s="291"/>
      <c r="AM65" s="292"/>
    </row>
    <row r="66" spans="1:39" ht="12.75" customHeight="1">
      <c r="A66" s="306"/>
      <c r="B66" s="307"/>
      <c r="C66" s="394"/>
      <c r="D66" s="395">
        <v>7</v>
      </c>
      <c r="E66" s="853" t="s">
        <v>168</v>
      </c>
      <c r="F66" s="854"/>
      <c r="G66" s="401"/>
      <c r="H66" s="314" t="s">
        <v>158</v>
      </c>
      <c r="I66" s="288"/>
      <c r="J66" s="288"/>
      <c r="K66" s="402">
        <v>0</v>
      </c>
      <c r="L66" s="403" t="s">
        <v>26</v>
      </c>
      <c r="M66" s="378"/>
      <c r="N66" s="307"/>
      <c r="O66" s="288"/>
      <c r="P66" s="409"/>
      <c r="Q66" s="409"/>
      <c r="R66" s="349"/>
      <c r="S66" s="288"/>
      <c r="T66" s="392"/>
      <c r="U66" s="383"/>
      <c r="V66" s="307"/>
      <c r="W66" s="288"/>
      <c r="X66" s="288"/>
      <c r="Y66" s="408" t="s">
        <v>242</v>
      </c>
      <c r="Z66" s="397"/>
      <c r="AA66" s="397"/>
      <c r="AB66" s="288"/>
      <c r="AC66" s="392"/>
      <c r="AD66" s="383"/>
      <c r="AE66" s="350"/>
      <c r="AF66" s="351"/>
      <c r="AG66" s="349"/>
      <c r="AH66" s="349"/>
      <c r="AI66" s="349"/>
      <c r="AJ66" s="352"/>
      <c r="AK66" s="307"/>
      <c r="AL66" s="291"/>
      <c r="AM66" s="292"/>
    </row>
    <row r="67" spans="1:39" ht="18" customHeight="1">
      <c r="A67" s="306"/>
      <c r="B67" s="307"/>
      <c r="C67" s="394"/>
      <c r="D67" s="395">
        <v>8</v>
      </c>
      <c r="E67" s="853" t="s">
        <v>267</v>
      </c>
      <c r="F67" s="854"/>
      <c r="G67" s="356"/>
      <c r="H67" s="288"/>
      <c r="I67" s="288"/>
      <c r="J67" s="288"/>
      <c r="K67" s="288"/>
      <c r="L67" s="313"/>
      <c r="M67" s="380"/>
      <c r="N67" s="307"/>
      <c r="O67" s="288"/>
      <c r="P67" s="408" t="s">
        <v>440</v>
      </c>
      <c r="Q67" s="397"/>
      <c r="R67" s="288"/>
      <c r="S67" s="288"/>
      <c r="T67" s="392"/>
      <c r="U67" s="383"/>
      <c r="V67" s="307"/>
      <c r="W67" s="288"/>
      <c r="X67" s="288"/>
      <c r="Y67" s="408" t="s">
        <v>220</v>
      </c>
      <c r="Z67" s="397"/>
      <c r="AA67" s="288"/>
      <c r="AB67" s="288"/>
      <c r="AC67" s="390"/>
      <c r="AD67" s="383"/>
      <c r="AE67" s="350"/>
      <c r="AF67" s="312"/>
      <c r="AG67" s="288"/>
      <c r="AH67" s="288"/>
      <c r="AI67" s="288"/>
      <c r="AJ67" s="313"/>
      <c r="AK67" s="307"/>
      <c r="AL67" s="291"/>
      <c r="AM67" s="292"/>
    </row>
    <row r="68" spans="1:39" ht="13.5" customHeight="1">
      <c r="A68" s="306"/>
      <c r="B68" s="307"/>
      <c r="C68" s="394"/>
      <c r="D68" s="395">
        <v>9</v>
      </c>
      <c r="E68" s="853" t="s">
        <v>200</v>
      </c>
      <c r="F68" s="854"/>
      <c r="G68" s="356"/>
      <c r="H68" s="288"/>
      <c r="I68" s="288"/>
      <c r="J68" s="288"/>
      <c r="K68" s="288"/>
      <c r="L68" s="313"/>
      <c r="M68" s="378"/>
      <c r="N68" s="307"/>
      <c r="O68" s="288"/>
      <c r="P68" s="408" t="s">
        <v>34</v>
      </c>
      <c r="Q68" s="397"/>
      <c r="R68" s="288"/>
      <c r="S68" s="288"/>
      <c r="T68" s="392"/>
      <c r="U68" s="380"/>
      <c r="V68" s="307"/>
      <c r="W68" s="288"/>
      <c r="X68" s="288"/>
      <c r="Y68" s="288"/>
      <c r="Z68" s="288"/>
      <c r="AA68" s="288"/>
      <c r="AB68" s="288"/>
      <c r="AC68" s="392"/>
      <c r="AD68" s="383"/>
      <c r="AE68" s="350"/>
      <c r="AF68" s="314" t="s">
        <v>0</v>
      </c>
      <c r="AG68" s="288"/>
      <c r="AH68" s="288"/>
      <c r="AI68" s="288"/>
      <c r="AJ68" s="313"/>
      <c r="AK68" s="307"/>
      <c r="AL68" s="291"/>
      <c r="AM68" s="292"/>
    </row>
    <row r="69" spans="1:39" ht="13.5" customHeight="1" thickBot="1">
      <c r="A69" s="306"/>
      <c r="B69" s="307"/>
      <c r="C69" s="394"/>
      <c r="D69" s="395">
        <v>10</v>
      </c>
      <c r="E69" s="853" t="s">
        <v>199</v>
      </c>
      <c r="F69" s="854"/>
      <c r="G69" s="356"/>
      <c r="H69" s="288"/>
      <c r="I69" s="288"/>
      <c r="J69" s="288"/>
      <c r="K69" s="288"/>
      <c r="L69" s="313"/>
      <c r="M69" s="378"/>
      <c r="N69" s="307"/>
      <c r="O69" s="312"/>
      <c r="P69" s="408" t="s">
        <v>67</v>
      </c>
      <c r="Q69" s="288"/>
      <c r="R69" s="312"/>
      <c r="S69" s="288"/>
      <c r="T69" s="392"/>
      <c r="U69" s="378"/>
      <c r="V69" s="410"/>
      <c r="W69" s="305"/>
      <c r="X69" s="305"/>
      <c r="Y69" s="305"/>
      <c r="Z69" s="305"/>
      <c r="AA69" s="305"/>
      <c r="AB69" s="305"/>
      <c r="AC69" s="411"/>
      <c r="AD69" s="383"/>
      <c r="AE69" s="350"/>
      <c r="AF69" s="412" t="s">
        <v>30</v>
      </c>
      <c r="AG69" s="305"/>
      <c r="AH69" s="305"/>
      <c r="AI69" s="305"/>
      <c r="AJ69" s="413" t="s">
        <v>26</v>
      </c>
      <c r="AK69" s="307"/>
      <c r="AL69" s="291"/>
      <c r="AM69" s="292"/>
    </row>
    <row r="70" spans="1:39" ht="18.75" customHeight="1" thickBot="1">
      <c r="A70" s="306"/>
      <c r="B70" s="307"/>
      <c r="C70" s="394"/>
      <c r="D70" s="395">
        <v>11</v>
      </c>
      <c r="E70" s="853" t="s">
        <v>259</v>
      </c>
      <c r="F70" s="854"/>
      <c r="G70" s="356"/>
      <c r="H70" s="288"/>
      <c r="I70" s="288"/>
      <c r="J70" s="288"/>
      <c r="K70" s="288"/>
      <c r="L70" s="313"/>
      <c r="M70" s="378"/>
      <c r="N70" s="410"/>
      <c r="O70" s="365"/>
      <c r="P70" s="305"/>
      <c r="Q70" s="414"/>
      <c r="R70" s="414"/>
      <c r="S70" s="304"/>
      <c r="T70" s="415"/>
      <c r="U70" s="359"/>
      <c r="V70" s="381"/>
      <c r="W70" s="381"/>
      <c r="X70" s="381"/>
      <c r="Y70" s="381"/>
      <c r="Z70" s="303"/>
      <c r="AA70" s="371"/>
      <c r="AB70" s="303"/>
      <c r="AC70" s="371"/>
      <c r="AD70" s="313"/>
      <c r="AE70" s="378"/>
      <c r="AF70" s="865" t="s">
        <v>16</v>
      </c>
      <c r="AG70" s="866"/>
      <c r="AH70" s="866"/>
      <c r="AI70" s="867"/>
      <c r="AJ70" s="859"/>
      <c r="AK70" s="307"/>
      <c r="AL70" s="291"/>
      <c r="AM70" s="292"/>
    </row>
    <row r="71" spans="1:39" ht="18" customHeight="1" thickBot="1">
      <c r="A71" s="306"/>
      <c r="B71" s="307"/>
      <c r="C71" s="384"/>
      <c r="D71" s="384"/>
      <c r="E71" s="416"/>
      <c r="F71" s="349"/>
      <c r="G71" s="288"/>
      <c r="H71" s="288"/>
      <c r="I71" s="288"/>
      <c r="J71" s="288"/>
      <c r="K71" s="288"/>
      <c r="L71" s="313"/>
      <c r="M71" s="359"/>
      <c r="N71" s="303"/>
      <c r="O71" s="371"/>
      <c r="P71" s="303"/>
      <c r="Q71" s="303"/>
      <c r="R71" s="371"/>
      <c r="S71" s="303"/>
      <c r="T71" s="371"/>
      <c r="U71" s="312"/>
      <c r="V71" s="312"/>
      <c r="W71" s="288"/>
      <c r="X71" s="312"/>
      <c r="Y71" s="288"/>
      <c r="Z71" s="288"/>
      <c r="AA71" s="312"/>
      <c r="AB71" s="288"/>
      <c r="AC71" s="312"/>
      <c r="AD71" s="313"/>
      <c r="AE71" s="417"/>
      <c r="AF71" s="868"/>
      <c r="AG71" s="869"/>
      <c r="AH71" s="869"/>
      <c r="AI71" s="870"/>
      <c r="AJ71" s="860"/>
      <c r="AK71" s="307"/>
      <c r="AL71" s="291"/>
      <c r="AM71" s="292"/>
    </row>
    <row r="72" spans="1:39" ht="12.75" customHeight="1">
      <c r="A72" s="306"/>
      <c r="B72" s="307"/>
      <c r="C72" s="384"/>
      <c r="D72" s="384"/>
      <c r="E72" s="418" t="s">
        <v>20</v>
      </c>
      <c r="F72" s="288"/>
      <c r="G72" s="313"/>
      <c r="H72" s="861"/>
      <c r="I72" s="862"/>
      <c r="J72" s="288"/>
      <c r="K72" s="288"/>
      <c r="L72" s="313"/>
      <c r="M72" s="307"/>
      <c r="N72" s="288"/>
      <c r="O72" s="312"/>
      <c r="P72" s="288"/>
      <c r="Q72" s="288"/>
      <c r="R72" s="312"/>
      <c r="S72" s="288"/>
      <c r="T72" s="312"/>
      <c r="U72" s="312"/>
      <c r="V72" s="312"/>
      <c r="W72" s="288"/>
      <c r="X72" s="312"/>
      <c r="Y72" s="288"/>
      <c r="Z72" s="288"/>
      <c r="AA72" s="288"/>
      <c r="AB72" s="288"/>
      <c r="AC72" s="312"/>
      <c r="AD72" s="313"/>
      <c r="AE72" s="307"/>
      <c r="AF72" s="303"/>
      <c r="AG72" s="303"/>
      <c r="AH72" s="303"/>
      <c r="AI72" s="303"/>
      <c r="AJ72" s="352"/>
      <c r="AK72" s="307"/>
      <c r="AL72" s="291"/>
      <c r="AM72" s="292"/>
    </row>
    <row r="73" spans="1:39" ht="13.5" customHeight="1" thickBot="1">
      <c r="A73" s="306"/>
      <c r="B73" s="410"/>
      <c r="C73" s="419"/>
      <c r="D73" s="419"/>
      <c r="E73" s="305"/>
      <c r="F73" s="305"/>
      <c r="G73" s="305"/>
      <c r="H73" s="305"/>
      <c r="I73" s="305"/>
      <c r="J73" s="305"/>
      <c r="K73" s="305"/>
      <c r="L73" s="366"/>
      <c r="M73" s="307"/>
      <c r="N73" s="288"/>
      <c r="O73" s="312"/>
      <c r="P73" s="288"/>
      <c r="Q73" s="293"/>
      <c r="R73" s="420"/>
      <c r="S73" s="420"/>
      <c r="T73" s="293"/>
      <c r="U73" s="288"/>
      <c r="V73" s="420"/>
      <c r="W73" s="293"/>
      <c r="X73" s="420"/>
      <c r="Y73" s="420"/>
      <c r="Z73" s="420"/>
      <c r="AA73" s="293"/>
      <c r="AB73" s="420"/>
      <c r="AC73" s="420"/>
      <c r="AD73" s="313"/>
      <c r="AE73" s="421"/>
      <c r="AF73" s="305"/>
      <c r="AG73" s="365"/>
      <c r="AH73" s="305"/>
      <c r="AI73" s="365"/>
      <c r="AJ73" s="411"/>
      <c r="AK73" s="307"/>
      <c r="AL73" s="291"/>
      <c r="AM73" s="292"/>
    </row>
    <row r="74" spans="1:39" ht="12" customHeight="1">
      <c r="A74" s="287"/>
      <c r="B74" s="303"/>
      <c r="C74" s="422"/>
      <c r="D74" s="422"/>
      <c r="E74" s="303"/>
      <c r="F74" s="303"/>
      <c r="G74" s="303"/>
      <c r="H74" s="303"/>
      <c r="I74" s="303"/>
      <c r="J74" s="303"/>
      <c r="K74" s="303"/>
      <c r="L74" s="303"/>
      <c r="M74" s="384"/>
      <c r="N74" s="288"/>
      <c r="O74" s="312"/>
      <c r="P74" s="288"/>
      <c r="Q74" s="312"/>
      <c r="R74" s="288"/>
      <c r="S74" s="312"/>
      <c r="T74" s="288"/>
      <c r="U74" s="312"/>
      <c r="V74" s="288"/>
      <c r="W74" s="312"/>
      <c r="X74" s="288"/>
      <c r="Y74" s="312"/>
      <c r="Z74" s="288"/>
      <c r="AA74" s="312"/>
      <c r="AB74" s="288"/>
      <c r="AC74" s="312"/>
      <c r="AD74" s="288"/>
      <c r="AE74" s="303"/>
      <c r="AF74" s="303"/>
      <c r="AG74" s="303"/>
      <c r="AH74" s="303"/>
      <c r="AI74" s="303"/>
      <c r="AJ74" s="303"/>
      <c r="AK74" s="312"/>
      <c r="AL74" s="291"/>
      <c r="AM74" s="292"/>
    </row>
    <row r="75" spans="1:39" ht="12" customHeight="1">
      <c r="A75" s="287"/>
      <c r="B75" s="288"/>
      <c r="C75" s="384"/>
      <c r="D75" s="384"/>
      <c r="E75" s="288"/>
      <c r="F75" s="288"/>
      <c r="G75" s="288"/>
      <c r="H75" s="288"/>
      <c r="I75" s="288"/>
      <c r="J75" s="288"/>
      <c r="K75" s="288"/>
      <c r="L75" s="288"/>
      <c r="M75" s="384"/>
      <c r="N75" s="288"/>
      <c r="O75" s="312"/>
      <c r="P75" s="288"/>
      <c r="Q75" s="312"/>
      <c r="R75" s="288"/>
      <c r="S75" s="312"/>
      <c r="T75" s="288"/>
      <c r="U75" s="312"/>
      <c r="V75" s="288"/>
      <c r="W75" s="312"/>
      <c r="X75" s="288"/>
      <c r="Y75" s="312"/>
      <c r="Z75" s="288"/>
      <c r="AA75" s="312"/>
      <c r="AB75" s="288"/>
      <c r="AC75" s="312"/>
      <c r="AD75" s="288"/>
      <c r="AE75" s="312"/>
      <c r="AF75" s="288"/>
      <c r="AG75" s="312"/>
      <c r="AH75" s="288"/>
      <c r="AI75" s="312"/>
      <c r="AJ75" s="288"/>
      <c r="AK75" s="312"/>
      <c r="AL75" s="291"/>
      <c r="AM75" s="292"/>
    </row>
    <row r="76" spans="1:39" ht="12" customHeight="1">
      <c r="A76" s="287"/>
      <c r="B76" s="288"/>
      <c r="C76" s="384"/>
      <c r="D76" s="384"/>
      <c r="E76" s="288"/>
      <c r="F76" s="288"/>
      <c r="G76" s="288"/>
      <c r="H76" s="288"/>
      <c r="I76" s="288"/>
      <c r="J76" s="288"/>
      <c r="K76" s="288"/>
      <c r="L76" s="288"/>
      <c r="M76" s="384"/>
      <c r="N76" s="288"/>
      <c r="O76" s="312"/>
      <c r="P76" s="288"/>
      <c r="Q76" s="312"/>
      <c r="R76" s="288"/>
      <c r="S76" s="312"/>
      <c r="T76" s="288"/>
      <c r="U76" s="312"/>
      <c r="V76" s="288"/>
      <c r="W76" s="312"/>
      <c r="X76" s="288"/>
      <c r="Y76" s="312"/>
      <c r="Z76" s="288"/>
      <c r="AA76" s="312"/>
      <c r="AB76" s="288"/>
      <c r="AC76" s="312"/>
      <c r="AD76" s="288"/>
      <c r="AE76" s="312"/>
      <c r="AF76" s="288"/>
      <c r="AG76" s="312"/>
      <c r="AH76" s="288"/>
      <c r="AI76" s="312"/>
      <c r="AJ76" s="288"/>
      <c r="AK76" s="312"/>
      <c r="AL76" s="291"/>
      <c r="AM76" s="292"/>
    </row>
    <row r="77" spans="1:39" ht="12" customHeight="1">
      <c r="A77" s="287"/>
      <c r="B77" s="288"/>
      <c r="C77" s="384"/>
      <c r="D77" s="384"/>
      <c r="E77" s="288"/>
      <c r="F77" s="319"/>
      <c r="G77" s="319"/>
      <c r="H77" s="288"/>
      <c r="I77" s="288"/>
      <c r="J77" s="319"/>
      <c r="K77" s="288"/>
      <c r="L77" s="288"/>
      <c r="M77" s="384"/>
      <c r="N77" s="288"/>
      <c r="O77" s="312"/>
      <c r="P77" s="288"/>
      <c r="Q77" s="312"/>
      <c r="R77" s="288"/>
      <c r="S77" s="312"/>
      <c r="T77" s="288"/>
      <c r="U77" s="312"/>
      <c r="V77" s="288"/>
      <c r="W77" s="312"/>
      <c r="X77" s="288"/>
      <c r="Y77" s="312"/>
      <c r="Z77" s="288"/>
      <c r="AA77" s="312"/>
      <c r="AB77" s="288"/>
      <c r="AC77" s="312"/>
      <c r="AD77" s="288"/>
      <c r="AE77" s="312"/>
      <c r="AF77" s="288"/>
      <c r="AG77" s="312"/>
      <c r="AH77" s="288"/>
      <c r="AI77" s="312"/>
      <c r="AJ77" s="288"/>
      <c r="AK77" s="312"/>
      <c r="AL77" s="291"/>
      <c r="AM77" s="292"/>
    </row>
    <row r="78" spans="1:39" ht="12" hidden="1" customHeight="1">
      <c r="A78" s="287"/>
      <c r="B78" s="288"/>
      <c r="C78" s="288"/>
      <c r="D78" s="288"/>
      <c r="E78" s="288"/>
      <c r="F78" s="423"/>
      <c r="G78" s="423"/>
      <c r="H78" s="288"/>
      <c r="I78" s="288"/>
      <c r="J78" s="423"/>
      <c r="K78" s="288"/>
      <c r="L78" s="288"/>
      <c r="M78" s="288"/>
      <c r="N78" s="288"/>
      <c r="O78" s="288"/>
      <c r="P78" s="288"/>
      <c r="Q78" s="288"/>
      <c r="R78" s="288"/>
      <c r="S78" s="288"/>
      <c r="T78" s="288"/>
      <c r="U78" s="288"/>
      <c r="V78" s="288"/>
      <c r="W78" s="288"/>
      <c r="X78" s="288"/>
      <c r="Y78" s="288"/>
      <c r="Z78" s="288"/>
      <c r="AA78" s="288"/>
      <c r="AB78" s="288"/>
      <c r="AC78" s="288"/>
      <c r="AD78" s="288"/>
      <c r="AE78" s="288"/>
      <c r="AF78" s="288"/>
      <c r="AG78" s="288"/>
      <c r="AH78" s="288"/>
      <c r="AI78" s="288"/>
      <c r="AJ78" s="288"/>
      <c r="AK78" s="288"/>
      <c r="AL78" s="291"/>
      <c r="AM78" s="292"/>
    </row>
    <row r="79" spans="1:39" ht="12.75" hidden="1" customHeight="1">
      <c r="A79" s="287"/>
      <c r="B79" s="288"/>
      <c r="C79" s="288"/>
      <c r="D79" s="288"/>
      <c r="E79" s="288"/>
      <c r="F79" s="423"/>
      <c r="G79" s="423"/>
      <c r="H79" s="288"/>
      <c r="I79" s="288"/>
      <c r="J79" s="423"/>
      <c r="K79" s="288"/>
      <c r="L79" s="288"/>
      <c r="M79" s="288"/>
      <c r="N79" s="288"/>
      <c r="O79" s="420"/>
      <c r="P79" s="293"/>
      <c r="Q79" s="420"/>
      <c r="R79" s="293"/>
      <c r="S79" s="420"/>
      <c r="T79" s="288"/>
      <c r="U79" s="288"/>
      <c r="V79" s="288"/>
      <c r="W79" s="288"/>
      <c r="X79" s="288"/>
      <c r="Y79" s="288"/>
      <c r="Z79" s="288"/>
      <c r="AA79" s="288"/>
      <c r="AB79" s="288"/>
      <c r="AC79" s="288"/>
      <c r="AD79" s="384"/>
      <c r="AE79" s="288"/>
      <c r="AF79" s="288"/>
      <c r="AG79" s="288"/>
      <c r="AH79" s="288"/>
      <c r="AI79" s="288"/>
      <c r="AJ79" s="384"/>
      <c r="AK79" s="288"/>
      <c r="AL79" s="291"/>
      <c r="AM79" s="292"/>
    </row>
    <row r="80" spans="1:39" ht="12.75" hidden="1" customHeight="1">
      <c r="A80" s="287"/>
      <c r="B80" s="288"/>
      <c r="C80" s="288"/>
      <c r="D80" s="288"/>
      <c r="E80" s="288"/>
      <c r="F80" s="423"/>
      <c r="G80" s="423"/>
      <c r="H80" s="288"/>
      <c r="I80" s="288"/>
      <c r="J80" s="423"/>
      <c r="K80" s="288"/>
      <c r="L80" s="288"/>
      <c r="M80" s="288"/>
      <c r="N80" s="288"/>
      <c r="O80" s="420"/>
      <c r="P80" s="293"/>
      <c r="Q80" s="384"/>
      <c r="R80" s="288"/>
      <c r="S80" s="288"/>
      <c r="T80" s="288"/>
      <c r="U80" s="288"/>
      <c r="V80" s="288"/>
      <c r="W80" s="288"/>
      <c r="X80" s="288"/>
      <c r="Y80" s="288"/>
      <c r="Z80" s="288"/>
      <c r="AA80" s="288"/>
      <c r="AB80" s="288"/>
      <c r="AC80" s="288"/>
      <c r="AD80" s="384"/>
      <c r="AE80" s="288"/>
      <c r="AF80" s="288"/>
      <c r="AG80" s="288"/>
      <c r="AH80" s="288"/>
      <c r="AI80" s="288"/>
      <c r="AJ80" s="384"/>
      <c r="AK80" s="288"/>
      <c r="AL80" s="291"/>
      <c r="AM80" s="292"/>
    </row>
    <row r="81" spans="1:39" ht="12.75" hidden="1" customHeight="1">
      <c r="A81" s="287"/>
      <c r="B81" s="288"/>
      <c r="C81" s="288"/>
      <c r="D81" s="288"/>
      <c r="E81" s="288"/>
      <c r="F81" s="423"/>
      <c r="G81" s="423"/>
      <c r="H81" s="288"/>
      <c r="I81" s="288"/>
      <c r="J81" s="423"/>
      <c r="K81" s="288"/>
      <c r="L81" s="288"/>
      <c r="M81" s="288"/>
      <c r="N81" s="288"/>
      <c r="O81" s="420"/>
      <c r="P81" s="293"/>
      <c r="Q81" s="384"/>
      <c r="R81" s="288"/>
      <c r="S81" s="288"/>
      <c r="T81" s="288"/>
      <c r="U81" s="288"/>
      <c r="V81" s="288"/>
      <c r="W81" s="288"/>
      <c r="X81" s="288"/>
      <c r="Y81" s="288"/>
      <c r="Z81" s="288"/>
      <c r="AA81" s="288"/>
      <c r="AB81" s="288"/>
      <c r="AC81" s="288"/>
      <c r="AD81" s="384"/>
      <c r="AE81" s="288"/>
      <c r="AF81" s="288"/>
      <c r="AG81" s="288"/>
      <c r="AH81" s="288"/>
      <c r="AI81" s="288"/>
      <c r="AJ81" s="384"/>
      <c r="AK81" s="288"/>
      <c r="AL81" s="291"/>
      <c r="AM81" s="292"/>
    </row>
    <row r="82" spans="1:39" ht="12.75" hidden="1" customHeight="1">
      <c r="A82" s="287"/>
      <c r="B82" s="288"/>
      <c r="C82" s="288"/>
      <c r="D82" s="288"/>
      <c r="E82" s="288"/>
      <c r="F82" s="423"/>
      <c r="G82" s="423"/>
      <c r="H82" s="288"/>
      <c r="I82" s="288"/>
      <c r="J82" s="423"/>
      <c r="K82" s="288"/>
      <c r="L82" s="288"/>
      <c r="M82" s="288"/>
      <c r="N82" s="288"/>
      <c r="O82" s="420"/>
      <c r="P82" s="293"/>
      <c r="Q82" s="384"/>
      <c r="R82" s="288"/>
      <c r="S82" s="288"/>
      <c r="T82" s="288"/>
      <c r="U82" s="288"/>
      <c r="V82" s="288"/>
      <c r="W82" s="288"/>
      <c r="X82" s="288"/>
      <c r="Y82" s="288"/>
      <c r="Z82" s="288"/>
      <c r="AA82" s="288"/>
      <c r="AB82" s="288"/>
      <c r="AC82" s="288"/>
      <c r="AD82" s="288"/>
      <c r="AE82" s="288"/>
      <c r="AF82" s="288"/>
      <c r="AG82" s="288"/>
      <c r="AH82" s="288"/>
      <c r="AI82" s="288"/>
      <c r="AJ82" s="288"/>
      <c r="AK82" s="288"/>
      <c r="AL82" s="291"/>
      <c r="AM82" s="292"/>
    </row>
    <row r="83" spans="1:39" ht="12.75" hidden="1" customHeight="1">
      <c r="A83" s="287"/>
      <c r="B83" s="288"/>
      <c r="C83" s="288"/>
      <c r="D83" s="288"/>
      <c r="E83" s="288"/>
      <c r="F83" s="423"/>
      <c r="G83" s="423"/>
      <c r="H83" s="288"/>
      <c r="I83" s="288"/>
      <c r="J83" s="423"/>
      <c r="K83" s="288"/>
      <c r="L83" s="288"/>
      <c r="M83" s="288"/>
      <c r="N83" s="288"/>
      <c r="O83" s="288"/>
      <c r="P83" s="420"/>
      <c r="Q83" s="384"/>
      <c r="R83" s="288"/>
      <c r="S83" s="288"/>
      <c r="T83" s="288"/>
      <c r="U83" s="288"/>
      <c r="V83" s="288"/>
      <c r="W83" s="288"/>
      <c r="X83" s="288"/>
      <c r="Y83" s="288"/>
      <c r="Z83" s="288"/>
      <c r="AA83" s="288"/>
      <c r="AB83" s="288"/>
      <c r="AC83" s="288"/>
      <c r="AD83" s="288"/>
      <c r="AE83" s="288"/>
      <c r="AF83" s="288"/>
      <c r="AG83" s="288"/>
      <c r="AH83" s="288"/>
      <c r="AI83" s="288"/>
      <c r="AJ83" s="288"/>
      <c r="AK83" s="288"/>
      <c r="AL83" s="291"/>
      <c r="AM83" s="292"/>
    </row>
    <row r="84" spans="1:39" ht="12.75" hidden="1" customHeight="1">
      <c r="A84" s="287"/>
      <c r="B84" s="288"/>
      <c r="C84" s="288"/>
      <c r="D84" s="288"/>
      <c r="E84" s="288"/>
      <c r="F84" s="423"/>
      <c r="G84" s="423"/>
      <c r="H84" s="288"/>
      <c r="I84" s="288"/>
      <c r="J84" s="423"/>
      <c r="K84" s="288"/>
      <c r="L84" s="288"/>
      <c r="M84" s="288"/>
      <c r="N84" s="288"/>
      <c r="O84" s="288"/>
      <c r="P84" s="420"/>
      <c r="Q84" s="288"/>
      <c r="R84" s="288"/>
      <c r="S84" s="288"/>
      <c r="T84" s="288"/>
      <c r="U84" s="288"/>
      <c r="V84" s="288"/>
      <c r="W84" s="288"/>
      <c r="X84" s="288"/>
      <c r="Y84" s="288"/>
      <c r="Z84" s="288"/>
      <c r="AA84" s="288"/>
      <c r="AB84" s="288"/>
      <c r="AC84" s="288"/>
      <c r="AD84" s="288"/>
      <c r="AE84" s="288"/>
      <c r="AF84" s="288"/>
      <c r="AG84" s="288"/>
      <c r="AH84" s="288"/>
      <c r="AI84" s="288"/>
      <c r="AJ84" s="288"/>
      <c r="AK84" s="288"/>
      <c r="AL84" s="291"/>
      <c r="AM84" s="292"/>
    </row>
    <row r="85" spans="1:39" ht="12" hidden="1" customHeight="1">
      <c r="A85" s="287"/>
      <c r="B85" s="288"/>
      <c r="C85" s="288"/>
      <c r="D85" s="288"/>
      <c r="E85" s="288"/>
      <c r="F85" s="423"/>
      <c r="G85" s="423"/>
      <c r="H85" s="288"/>
      <c r="I85" s="288"/>
      <c r="J85" s="423"/>
      <c r="K85" s="288"/>
      <c r="L85" s="288"/>
      <c r="M85" s="288"/>
      <c r="N85" s="384"/>
      <c r="O85" s="384"/>
      <c r="P85" s="384"/>
      <c r="Q85" s="288"/>
      <c r="R85" s="288"/>
      <c r="S85" s="288"/>
      <c r="T85" s="288"/>
      <c r="U85" s="288"/>
      <c r="V85" s="288"/>
      <c r="W85" s="288"/>
      <c r="X85" s="288"/>
      <c r="Y85" s="288"/>
      <c r="Z85" s="288"/>
      <c r="AA85" s="288"/>
      <c r="AB85" s="288"/>
      <c r="AC85" s="288"/>
      <c r="AD85" s="288"/>
      <c r="AE85" s="288"/>
      <c r="AF85" s="288"/>
      <c r="AG85" s="288"/>
      <c r="AH85" s="288"/>
      <c r="AI85" s="288"/>
      <c r="AJ85" s="288"/>
      <c r="AK85" s="288"/>
      <c r="AL85" s="291"/>
      <c r="AM85" s="292"/>
    </row>
    <row r="86" spans="1:39" ht="12" hidden="1" customHeight="1">
      <c r="A86" s="287"/>
      <c r="B86" s="288"/>
      <c r="C86" s="288"/>
      <c r="D86" s="288"/>
      <c r="E86" s="288"/>
      <c r="F86" s="423"/>
      <c r="G86" s="423"/>
      <c r="H86" s="288"/>
      <c r="I86" s="288"/>
      <c r="J86" s="423"/>
      <c r="K86" s="288"/>
      <c r="L86" s="288"/>
      <c r="M86" s="288"/>
      <c r="N86" s="288"/>
      <c r="O86" s="384"/>
      <c r="P86" s="384"/>
      <c r="Q86" s="288"/>
      <c r="R86" s="288"/>
      <c r="S86" s="288"/>
      <c r="T86" s="288"/>
      <c r="U86" s="288"/>
      <c r="V86" s="288"/>
      <c r="W86" s="288"/>
      <c r="X86" s="288"/>
      <c r="Y86" s="288"/>
      <c r="Z86" s="288"/>
      <c r="AA86" s="288"/>
      <c r="AB86" s="288"/>
      <c r="AC86" s="288"/>
      <c r="AD86" s="288"/>
      <c r="AE86" s="288"/>
      <c r="AF86" s="288"/>
      <c r="AG86" s="288"/>
      <c r="AH86" s="288"/>
      <c r="AI86" s="288"/>
      <c r="AJ86" s="288"/>
      <c r="AK86" s="288"/>
      <c r="AL86" s="291"/>
      <c r="AM86" s="292"/>
    </row>
    <row r="87" spans="1:39" ht="12" hidden="1" customHeight="1">
      <c r="A87" s="287"/>
      <c r="B87" s="288"/>
      <c r="C87" s="288"/>
      <c r="D87" s="288"/>
      <c r="E87" s="288"/>
      <c r="F87" s="423"/>
      <c r="G87" s="423"/>
      <c r="H87" s="288"/>
      <c r="I87" s="288"/>
      <c r="J87" s="423"/>
      <c r="K87" s="288"/>
      <c r="L87" s="288"/>
      <c r="M87" s="288"/>
      <c r="N87" s="288"/>
      <c r="O87" s="384"/>
      <c r="P87" s="384"/>
      <c r="Q87" s="288"/>
      <c r="R87" s="288"/>
      <c r="S87" s="288"/>
      <c r="T87" s="288"/>
      <c r="U87" s="288"/>
      <c r="V87" s="288"/>
      <c r="W87" s="288"/>
      <c r="X87" s="288"/>
      <c r="Y87" s="288"/>
      <c r="Z87" s="288"/>
      <c r="AA87" s="288"/>
      <c r="AB87" s="288"/>
      <c r="AC87" s="288"/>
      <c r="AD87" s="288"/>
      <c r="AE87" s="288"/>
      <c r="AF87" s="288"/>
      <c r="AG87" s="288"/>
      <c r="AH87" s="288"/>
      <c r="AI87" s="288"/>
      <c r="AJ87" s="288"/>
      <c r="AK87" s="288"/>
      <c r="AL87" s="291"/>
      <c r="AM87" s="292"/>
    </row>
    <row r="88" spans="1:39" ht="12" hidden="1" customHeight="1">
      <c r="A88" s="287"/>
      <c r="B88" s="288"/>
      <c r="C88" s="288"/>
      <c r="D88" s="386" t="s">
        <v>40</v>
      </c>
      <c r="E88" s="386" t="s">
        <v>3</v>
      </c>
      <c r="F88" s="424" t="s">
        <v>92</v>
      </c>
      <c r="G88" s="423"/>
      <c r="H88" s="288"/>
      <c r="I88" s="288"/>
      <c r="J88" s="423"/>
      <c r="K88" s="288"/>
      <c r="L88" s="288"/>
      <c r="M88" s="288"/>
      <c r="N88" s="386" t="s">
        <v>18</v>
      </c>
      <c r="O88" s="384"/>
      <c r="P88" s="384"/>
      <c r="Q88" s="288"/>
      <c r="R88" s="288"/>
      <c r="S88" s="288"/>
      <c r="T88" s="288"/>
      <c r="U88" s="288"/>
      <c r="V88" s="288"/>
      <c r="W88" s="288"/>
      <c r="X88" s="288"/>
      <c r="Y88" s="288"/>
      <c r="Z88" s="288"/>
      <c r="AA88" s="288"/>
      <c r="AB88" s="288"/>
      <c r="AC88" s="288"/>
      <c r="AD88" s="288"/>
      <c r="AE88" s="288"/>
      <c r="AF88" s="288"/>
      <c r="AG88" s="288"/>
      <c r="AH88" s="288"/>
      <c r="AI88" s="288"/>
      <c r="AJ88" s="288"/>
      <c r="AK88" s="288"/>
      <c r="AL88" s="291"/>
      <c r="AM88" s="292"/>
    </row>
    <row r="89" spans="1:39" ht="12" customHeight="1">
      <c r="A89" s="287"/>
      <c r="B89" s="288"/>
      <c r="C89" s="288"/>
      <c r="D89" s="386" t="s">
        <v>80</v>
      </c>
      <c r="E89" s="425">
        <v>1</v>
      </c>
      <c r="F89" s="426" t="s">
        <v>135</v>
      </c>
      <c r="G89" s="871" t="s">
        <v>110</v>
      </c>
      <c r="H89" s="356"/>
      <c r="I89" s="360"/>
      <c r="J89" s="426" t="s">
        <v>135</v>
      </c>
      <c r="K89" s="356"/>
      <c r="L89" s="288"/>
      <c r="M89" s="288"/>
      <c r="N89" s="288"/>
      <c r="O89" s="384"/>
      <c r="P89" s="384"/>
      <c r="Q89" s="288"/>
      <c r="R89" s="288"/>
      <c r="S89" s="288"/>
      <c r="T89" s="288"/>
      <c r="U89" s="288"/>
      <c r="V89" s="288"/>
      <c r="W89" s="288"/>
      <c r="X89" s="288"/>
      <c r="Y89" s="288"/>
      <c r="Z89" s="288"/>
      <c r="AA89" s="288"/>
      <c r="AB89" s="288"/>
      <c r="AC89" s="288"/>
      <c r="AD89" s="288"/>
      <c r="AE89" s="288"/>
      <c r="AF89" s="288"/>
      <c r="AG89" s="288"/>
      <c r="AH89" s="288"/>
      <c r="AI89" s="288"/>
      <c r="AJ89" s="288"/>
      <c r="AK89" s="288"/>
      <c r="AL89" s="291"/>
      <c r="AM89" s="292"/>
    </row>
    <row r="90" spans="1:39" ht="12" customHeight="1">
      <c r="A90" s="287"/>
      <c r="B90" s="288"/>
      <c r="C90" s="288"/>
      <c r="D90" s="386" t="s">
        <v>74</v>
      </c>
      <c r="E90" s="427" t="s">
        <v>73</v>
      </c>
      <c r="F90" s="426" t="s">
        <v>19</v>
      </c>
      <c r="G90" s="872"/>
      <c r="H90" s="356"/>
      <c r="I90" s="360"/>
      <c r="J90" s="426" t="s">
        <v>19</v>
      </c>
      <c r="K90" s="356"/>
      <c r="L90" s="288"/>
      <c r="M90" s="288"/>
      <c r="N90" s="288"/>
      <c r="O90" s="288"/>
      <c r="P90" s="288"/>
      <c r="Q90" s="288"/>
      <c r="R90" s="288"/>
      <c r="S90" s="288"/>
      <c r="T90" s="288"/>
      <c r="U90" s="288"/>
      <c r="V90" s="288"/>
      <c r="W90" s="288"/>
      <c r="X90" s="288"/>
      <c r="Y90" s="288"/>
      <c r="Z90" s="288"/>
      <c r="AA90" s="288"/>
      <c r="AB90" s="288"/>
      <c r="AC90" s="288"/>
      <c r="AD90" s="288"/>
      <c r="AE90" s="288"/>
      <c r="AF90" s="288"/>
      <c r="AG90" s="288"/>
      <c r="AH90" s="288"/>
      <c r="AI90" s="288"/>
      <c r="AJ90" s="288"/>
      <c r="AK90" s="288"/>
      <c r="AL90" s="291"/>
      <c r="AM90" s="292"/>
    </row>
    <row r="91" spans="1:39" ht="12" customHeight="1">
      <c r="A91" s="287"/>
      <c r="B91" s="288"/>
      <c r="C91" s="288"/>
      <c r="D91" s="386" t="s">
        <v>72</v>
      </c>
      <c r="E91" s="425">
        <v>2</v>
      </c>
      <c r="F91" s="426" t="s">
        <v>134</v>
      </c>
      <c r="G91" s="872"/>
      <c r="H91" s="356"/>
      <c r="I91" s="360"/>
      <c r="J91" s="426" t="s">
        <v>134</v>
      </c>
      <c r="K91" s="356"/>
      <c r="L91" s="288"/>
      <c r="M91" s="288"/>
      <c r="N91" s="288"/>
      <c r="O91" s="288"/>
      <c r="P91" s="288"/>
      <c r="Q91" s="288"/>
      <c r="R91" s="288"/>
      <c r="S91" s="288"/>
      <c r="T91" s="288"/>
      <c r="U91" s="288"/>
      <c r="V91" s="288"/>
      <c r="W91" s="288"/>
      <c r="X91" s="288"/>
      <c r="Y91" s="288"/>
      <c r="Z91" s="288"/>
      <c r="AA91" s="288"/>
      <c r="AB91" s="288"/>
      <c r="AC91" s="288"/>
      <c r="AD91" s="288"/>
      <c r="AE91" s="288"/>
      <c r="AF91" s="288"/>
      <c r="AG91" s="288"/>
      <c r="AH91" s="288"/>
      <c r="AI91" s="288"/>
      <c r="AJ91" s="288"/>
      <c r="AK91" s="288"/>
      <c r="AL91" s="291"/>
      <c r="AM91" s="292"/>
    </row>
    <row r="92" spans="1:39" ht="12" customHeight="1">
      <c r="A92" s="287"/>
      <c r="B92" s="288"/>
      <c r="C92" s="288"/>
      <c r="D92" s="386" t="s">
        <v>70</v>
      </c>
      <c r="E92" s="360"/>
      <c r="F92" s="426" t="s">
        <v>136</v>
      </c>
      <c r="G92" s="873"/>
      <c r="H92" s="356"/>
      <c r="I92" s="360"/>
      <c r="J92" s="426" t="s">
        <v>136</v>
      </c>
      <c r="K92" s="356"/>
      <c r="L92" s="288"/>
      <c r="M92" s="288"/>
      <c r="N92" s="288"/>
      <c r="O92" s="288"/>
      <c r="P92" s="288"/>
      <c r="Q92" s="288"/>
      <c r="R92" s="288"/>
      <c r="S92" s="288"/>
      <c r="T92" s="288"/>
      <c r="U92" s="288"/>
      <c r="V92" s="288"/>
      <c r="W92" s="288"/>
      <c r="X92" s="288"/>
      <c r="Y92" s="288"/>
      <c r="Z92" s="288"/>
      <c r="AA92" s="288"/>
      <c r="AB92" s="288"/>
      <c r="AC92" s="288"/>
      <c r="AD92" s="288"/>
      <c r="AE92" s="288"/>
      <c r="AF92" s="288"/>
      <c r="AG92" s="288"/>
      <c r="AH92" s="288"/>
      <c r="AI92" s="288"/>
      <c r="AJ92" s="288"/>
      <c r="AK92" s="288"/>
      <c r="AL92" s="291"/>
      <c r="AM92" s="292"/>
    </row>
    <row r="93" spans="1:39" ht="12" customHeight="1">
      <c r="A93" s="287"/>
      <c r="B93" s="288"/>
      <c r="C93" s="288"/>
      <c r="D93" s="386" t="s">
        <v>71</v>
      </c>
      <c r="E93" s="360"/>
      <c r="F93" s="428" t="s">
        <v>39</v>
      </c>
      <c r="G93" s="874" t="s">
        <v>111</v>
      </c>
      <c r="H93" s="356"/>
      <c r="I93" s="360"/>
      <c r="J93" s="429" t="s">
        <v>32</v>
      </c>
      <c r="K93" s="356"/>
      <c r="L93" s="288"/>
      <c r="M93" s="288"/>
      <c r="N93" s="288"/>
      <c r="O93" s="288"/>
      <c r="P93" s="288"/>
      <c r="Q93" s="288"/>
      <c r="R93" s="288"/>
      <c r="S93" s="288"/>
      <c r="T93" s="288"/>
      <c r="U93" s="288"/>
      <c r="V93" s="288"/>
      <c r="W93" s="288"/>
      <c r="X93" s="288"/>
      <c r="Y93" s="288"/>
      <c r="Z93" s="288"/>
      <c r="AA93" s="288"/>
      <c r="AB93" s="288"/>
      <c r="AC93" s="288"/>
      <c r="AD93" s="288"/>
      <c r="AE93" s="288"/>
      <c r="AF93" s="288"/>
      <c r="AG93" s="288"/>
      <c r="AH93" s="288"/>
      <c r="AI93" s="288"/>
      <c r="AJ93" s="288"/>
      <c r="AK93" s="288"/>
      <c r="AL93" s="291"/>
      <c r="AM93" s="292"/>
    </row>
    <row r="94" spans="1:39" ht="12" customHeight="1">
      <c r="A94" s="287"/>
      <c r="B94" s="288"/>
      <c r="C94" s="288"/>
      <c r="D94" s="386" t="s">
        <v>76</v>
      </c>
      <c r="E94" s="360"/>
      <c r="F94" s="428" t="s">
        <v>91</v>
      </c>
      <c r="G94" s="875"/>
      <c r="H94" s="356"/>
      <c r="I94" s="360"/>
      <c r="J94" s="429" t="s">
        <v>141</v>
      </c>
      <c r="K94" s="356"/>
      <c r="L94" s="288"/>
      <c r="M94" s="288"/>
      <c r="N94" s="288"/>
      <c r="O94" s="288"/>
      <c r="P94" s="288"/>
      <c r="Q94" s="288"/>
      <c r="R94" s="288"/>
      <c r="S94" s="288"/>
      <c r="T94" s="288"/>
      <c r="U94" s="288"/>
      <c r="V94" s="288"/>
      <c r="W94" s="288"/>
      <c r="X94" s="288"/>
      <c r="Y94" s="288"/>
      <c r="Z94" s="288"/>
      <c r="AA94" s="288"/>
      <c r="AB94" s="288"/>
      <c r="AC94" s="288"/>
      <c r="AD94" s="288"/>
      <c r="AE94" s="288"/>
      <c r="AF94" s="288"/>
      <c r="AG94" s="288"/>
      <c r="AH94" s="288"/>
      <c r="AI94" s="288"/>
      <c r="AJ94" s="288"/>
      <c r="AK94" s="288"/>
      <c r="AL94" s="291"/>
      <c r="AM94" s="292"/>
    </row>
    <row r="95" spans="1:39" ht="12" customHeight="1">
      <c r="A95" s="287"/>
      <c r="B95" s="288"/>
      <c r="C95" s="288"/>
      <c r="D95" s="386" t="s">
        <v>69</v>
      </c>
      <c r="E95" s="360"/>
      <c r="F95" s="428" t="s">
        <v>137</v>
      </c>
      <c r="G95" s="875"/>
      <c r="H95" s="356"/>
      <c r="I95" s="360"/>
      <c r="J95" s="429" t="s">
        <v>15</v>
      </c>
      <c r="K95" s="356"/>
      <c r="L95" s="288"/>
      <c r="M95" s="288"/>
      <c r="N95" s="288"/>
      <c r="O95" s="288"/>
      <c r="P95" s="288"/>
      <c r="Q95" s="288"/>
      <c r="R95" s="288"/>
      <c r="S95" s="288"/>
      <c r="T95" s="288"/>
      <c r="U95" s="288"/>
      <c r="V95" s="288"/>
      <c r="W95" s="288"/>
      <c r="X95" s="288"/>
      <c r="Y95" s="288"/>
      <c r="Z95" s="288"/>
      <c r="AA95" s="288"/>
      <c r="AB95" s="288"/>
      <c r="AC95" s="288"/>
      <c r="AD95" s="288"/>
      <c r="AE95" s="288"/>
      <c r="AF95" s="288"/>
      <c r="AG95" s="288"/>
      <c r="AH95" s="288"/>
      <c r="AI95" s="288"/>
      <c r="AJ95" s="288"/>
      <c r="AK95" s="288"/>
      <c r="AL95" s="291"/>
      <c r="AM95" s="292"/>
    </row>
    <row r="96" spans="1:39" ht="12" customHeight="1">
      <c r="A96" s="287"/>
      <c r="B96" s="288"/>
      <c r="C96" s="288"/>
      <c r="D96" s="386" t="s">
        <v>77</v>
      </c>
      <c r="E96" s="360"/>
      <c r="F96" s="428" t="s">
        <v>33</v>
      </c>
      <c r="G96" s="876"/>
      <c r="H96" s="356"/>
      <c r="I96" s="360"/>
      <c r="J96" s="429" t="s">
        <v>142</v>
      </c>
      <c r="K96" s="356"/>
      <c r="L96" s="288"/>
      <c r="M96" s="288"/>
      <c r="N96" s="288"/>
      <c r="O96" s="288"/>
      <c r="P96" s="288"/>
      <c r="Q96" s="288"/>
      <c r="R96" s="288"/>
      <c r="S96" s="288"/>
      <c r="T96" s="288"/>
      <c r="U96" s="288"/>
      <c r="V96" s="288"/>
      <c r="W96" s="288"/>
      <c r="X96" s="288"/>
      <c r="Y96" s="288"/>
      <c r="Z96" s="288"/>
      <c r="AA96" s="288"/>
      <c r="AB96" s="288"/>
      <c r="AC96" s="288"/>
      <c r="AD96" s="288"/>
      <c r="AE96" s="288"/>
      <c r="AF96" s="288"/>
      <c r="AG96" s="288"/>
      <c r="AH96" s="288"/>
      <c r="AI96" s="288"/>
      <c r="AJ96" s="288"/>
      <c r="AK96" s="288"/>
      <c r="AL96" s="291"/>
      <c r="AM96" s="292"/>
    </row>
    <row r="97" spans="1:39" ht="12" customHeight="1">
      <c r="A97" s="287"/>
      <c r="B97" s="288"/>
      <c r="C97" s="288"/>
      <c r="D97" s="386" t="s">
        <v>79</v>
      </c>
      <c r="E97" s="360"/>
      <c r="F97" s="430" t="s">
        <v>138</v>
      </c>
      <c r="G97" s="877" t="s">
        <v>112</v>
      </c>
      <c r="H97" s="356"/>
      <c r="I97" s="360"/>
      <c r="J97" s="431" t="s">
        <v>37</v>
      </c>
      <c r="K97" s="356"/>
      <c r="L97" s="288"/>
      <c r="M97" s="288"/>
      <c r="N97" s="288"/>
      <c r="O97" s="288"/>
      <c r="P97" s="288"/>
      <c r="Q97" s="288"/>
      <c r="R97" s="288"/>
      <c r="S97" s="288"/>
      <c r="T97" s="288"/>
      <c r="U97" s="288"/>
      <c r="V97" s="288"/>
      <c r="W97" s="288"/>
      <c r="X97" s="288"/>
      <c r="Y97" s="288"/>
      <c r="Z97" s="288"/>
      <c r="AA97" s="288"/>
      <c r="AB97" s="288"/>
      <c r="AC97" s="288"/>
      <c r="AD97" s="288"/>
      <c r="AE97" s="288"/>
      <c r="AF97" s="288"/>
      <c r="AG97" s="288"/>
      <c r="AH97" s="288"/>
      <c r="AI97" s="288"/>
      <c r="AJ97" s="288"/>
      <c r="AK97" s="288"/>
      <c r="AL97" s="291"/>
      <c r="AM97" s="292"/>
    </row>
    <row r="98" spans="1:39" ht="12" customHeight="1">
      <c r="A98" s="287"/>
      <c r="B98" s="288"/>
      <c r="C98" s="288"/>
      <c r="D98" s="386" t="s">
        <v>68</v>
      </c>
      <c r="E98" s="360"/>
      <c r="F98" s="430" t="s">
        <v>139</v>
      </c>
      <c r="G98" s="878"/>
      <c r="H98" s="356"/>
      <c r="I98" s="360"/>
      <c r="J98" s="431" t="s">
        <v>143</v>
      </c>
      <c r="K98" s="356"/>
      <c r="L98" s="288"/>
      <c r="M98" s="288"/>
      <c r="N98" s="288"/>
      <c r="O98" s="288"/>
      <c r="P98" s="288"/>
      <c r="Q98" s="288"/>
      <c r="R98" s="288"/>
      <c r="S98" s="288"/>
      <c r="T98" s="288"/>
      <c r="U98" s="288"/>
      <c r="V98" s="288"/>
      <c r="W98" s="288"/>
      <c r="X98" s="288"/>
      <c r="Y98" s="288"/>
      <c r="Z98" s="288"/>
      <c r="AA98" s="288"/>
      <c r="AB98" s="288"/>
      <c r="AC98" s="288"/>
      <c r="AD98" s="288"/>
      <c r="AE98" s="288"/>
      <c r="AF98" s="288"/>
      <c r="AG98" s="288"/>
      <c r="AH98" s="288"/>
      <c r="AI98" s="288"/>
      <c r="AJ98" s="288"/>
      <c r="AK98" s="288"/>
      <c r="AL98" s="291"/>
      <c r="AM98" s="292"/>
    </row>
    <row r="99" spans="1:39" ht="12" customHeight="1">
      <c r="A99" s="287"/>
      <c r="B99" s="288"/>
      <c r="C99" s="288"/>
      <c r="D99" s="386" t="s">
        <v>82</v>
      </c>
      <c r="E99" s="360"/>
      <c r="F99" s="430" t="s">
        <v>155</v>
      </c>
      <c r="G99" s="878"/>
      <c r="H99" s="356"/>
      <c r="I99" s="360"/>
      <c r="J99" s="431" t="s">
        <v>18</v>
      </c>
      <c r="K99" s="356"/>
      <c r="L99" s="288"/>
      <c r="M99" s="288"/>
      <c r="N99" s="288"/>
      <c r="O99" s="288"/>
      <c r="P99" s="288"/>
      <c r="Q99" s="288"/>
      <c r="R99" s="288"/>
      <c r="S99" s="288"/>
      <c r="T99" s="288"/>
      <c r="U99" s="288"/>
      <c r="V99" s="288"/>
      <c r="W99" s="288"/>
      <c r="X99" s="288"/>
      <c r="Y99" s="288"/>
      <c r="Z99" s="288"/>
      <c r="AA99" s="288"/>
      <c r="AB99" s="288"/>
      <c r="AC99" s="288"/>
      <c r="AD99" s="288"/>
      <c r="AE99" s="288"/>
      <c r="AF99" s="288"/>
      <c r="AG99" s="288"/>
      <c r="AH99" s="288"/>
      <c r="AI99" s="288"/>
      <c r="AJ99" s="288"/>
      <c r="AK99" s="288"/>
      <c r="AL99" s="291"/>
      <c r="AM99" s="292"/>
    </row>
    <row r="100" spans="1:39" ht="12" customHeight="1">
      <c r="A100" s="287"/>
      <c r="B100" s="288"/>
      <c r="C100" s="288"/>
      <c r="D100" s="386" t="s">
        <v>75</v>
      </c>
      <c r="E100" s="360"/>
      <c r="F100" s="430" t="s">
        <v>140</v>
      </c>
      <c r="G100" s="879"/>
      <c r="H100" s="356"/>
      <c r="I100" s="360"/>
      <c r="J100" s="431" t="s">
        <v>38</v>
      </c>
      <c r="K100" s="356"/>
      <c r="L100" s="288"/>
      <c r="M100" s="288"/>
      <c r="N100" s="288"/>
      <c r="O100" s="288"/>
      <c r="P100" s="288"/>
      <c r="Q100" s="288"/>
      <c r="R100" s="288"/>
      <c r="S100" s="288"/>
      <c r="T100" s="288"/>
      <c r="U100" s="288"/>
      <c r="V100" s="288"/>
      <c r="W100" s="288"/>
      <c r="X100" s="288"/>
      <c r="Y100" s="288"/>
      <c r="Z100" s="288"/>
      <c r="AA100" s="288"/>
      <c r="AB100" s="288"/>
      <c r="AC100" s="288"/>
      <c r="AD100" s="288"/>
      <c r="AE100" s="288"/>
      <c r="AF100" s="288"/>
      <c r="AG100" s="288"/>
      <c r="AH100" s="288"/>
      <c r="AI100" s="288"/>
      <c r="AJ100" s="288"/>
      <c r="AK100" s="288"/>
      <c r="AL100" s="291"/>
      <c r="AM100" s="292"/>
    </row>
    <row r="101" spans="1:39" ht="12" customHeight="1">
      <c r="A101" s="287"/>
      <c r="B101" s="288"/>
      <c r="C101" s="288"/>
      <c r="D101" s="386" t="s">
        <v>84</v>
      </c>
      <c r="E101" s="360"/>
      <c r="F101" s="429" t="s">
        <v>32</v>
      </c>
      <c r="G101" s="880" t="s">
        <v>113</v>
      </c>
      <c r="H101" s="356"/>
      <c r="I101" s="360"/>
      <c r="J101" s="432" t="s">
        <v>14</v>
      </c>
      <c r="K101" s="356"/>
      <c r="L101" s="288"/>
      <c r="M101" s="288"/>
      <c r="N101" s="288"/>
      <c r="O101" s="288"/>
      <c r="P101" s="288"/>
      <c r="Q101" s="288"/>
      <c r="R101" s="288"/>
      <c r="S101" s="288"/>
      <c r="T101" s="288"/>
      <c r="U101" s="288"/>
      <c r="V101" s="288"/>
      <c r="W101" s="288"/>
      <c r="X101" s="288"/>
      <c r="Y101" s="288"/>
      <c r="Z101" s="288"/>
      <c r="AA101" s="288"/>
      <c r="AB101" s="288"/>
      <c r="AC101" s="288"/>
      <c r="AD101" s="288"/>
      <c r="AE101" s="288"/>
      <c r="AF101" s="288"/>
      <c r="AG101" s="288"/>
      <c r="AH101" s="288"/>
      <c r="AI101" s="288"/>
      <c r="AJ101" s="288"/>
      <c r="AK101" s="288"/>
      <c r="AL101" s="291"/>
      <c r="AM101" s="292"/>
    </row>
    <row r="102" spans="1:39" ht="12" customHeight="1">
      <c r="A102" s="287"/>
      <c r="B102" s="288"/>
      <c r="C102" s="288"/>
      <c r="D102" s="386" t="s">
        <v>78</v>
      </c>
      <c r="E102" s="360"/>
      <c r="F102" s="429" t="s">
        <v>141</v>
      </c>
      <c r="G102" s="881"/>
      <c r="H102" s="356"/>
      <c r="I102" s="360"/>
      <c r="J102" s="432" t="s">
        <v>16</v>
      </c>
      <c r="K102" s="356"/>
      <c r="L102" s="288"/>
      <c r="M102" s="288"/>
      <c r="N102" s="288"/>
      <c r="O102" s="288"/>
      <c r="P102" s="288"/>
      <c r="Q102" s="288"/>
      <c r="R102" s="288"/>
      <c r="S102" s="288"/>
      <c r="T102" s="288"/>
      <c r="U102" s="288"/>
      <c r="V102" s="288"/>
      <c r="W102" s="288"/>
      <c r="X102" s="288"/>
      <c r="Y102" s="288"/>
      <c r="Z102" s="288"/>
      <c r="AA102" s="288"/>
      <c r="AB102" s="288"/>
      <c r="AC102" s="288"/>
      <c r="AD102" s="288"/>
      <c r="AE102" s="288"/>
      <c r="AF102" s="288"/>
      <c r="AG102" s="288"/>
      <c r="AH102" s="288"/>
      <c r="AI102" s="288"/>
      <c r="AJ102" s="288"/>
      <c r="AK102" s="288"/>
      <c r="AL102" s="291"/>
      <c r="AM102" s="292"/>
    </row>
    <row r="103" spans="1:39" ht="12" customHeight="1">
      <c r="A103" s="287"/>
      <c r="B103" s="288"/>
      <c r="C103" s="288"/>
      <c r="D103" s="386" t="s">
        <v>83</v>
      </c>
      <c r="E103" s="360"/>
      <c r="F103" s="429" t="s">
        <v>15</v>
      </c>
      <c r="G103" s="881"/>
      <c r="H103" s="356"/>
      <c r="I103" s="360"/>
      <c r="J103" s="432" t="s">
        <v>144</v>
      </c>
      <c r="K103" s="356"/>
      <c r="L103" s="288"/>
      <c r="M103" s="288"/>
      <c r="N103" s="288"/>
      <c r="O103" s="288"/>
      <c r="P103" s="288"/>
      <c r="Q103" s="288"/>
      <c r="R103" s="288"/>
      <c r="S103" s="288"/>
      <c r="T103" s="288"/>
      <c r="U103" s="288"/>
      <c r="V103" s="288"/>
      <c r="W103" s="288"/>
      <c r="X103" s="288"/>
      <c r="Y103" s="288"/>
      <c r="Z103" s="288"/>
      <c r="AA103" s="288"/>
      <c r="AB103" s="288"/>
      <c r="AC103" s="288"/>
      <c r="AD103" s="288"/>
      <c r="AE103" s="288"/>
      <c r="AF103" s="288"/>
      <c r="AG103" s="288"/>
      <c r="AH103" s="288"/>
      <c r="AI103" s="288"/>
      <c r="AJ103" s="288"/>
      <c r="AK103" s="288"/>
      <c r="AL103" s="291"/>
      <c r="AM103" s="292"/>
    </row>
    <row r="104" spans="1:39" ht="12" customHeight="1">
      <c r="A104" s="287"/>
      <c r="B104" s="288"/>
      <c r="C104" s="288"/>
      <c r="D104" s="386" t="s">
        <v>85</v>
      </c>
      <c r="E104" s="360"/>
      <c r="F104" s="429" t="s">
        <v>142</v>
      </c>
      <c r="G104" s="882"/>
      <c r="H104" s="356"/>
      <c r="I104" s="360"/>
      <c r="J104" s="432" t="s">
        <v>17</v>
      </c>
      <c r="K104" s="356"/>
      <c r="L104" s="288"/>
      <c r="M104" s="288"/>
      <c r="N104" s="288"/>
      <c r="O104" s="288"/>
      <c r="P104" s="288"/>
      <c r="Q104" s="288"/>
      <c r="R104" s="288"/>
      <c r="S104" s="288"/>
      <c r="T104" s="288"/>
      <c r="U104" s="288"/>
      <c r="V104" s="288"/>
      <c r="W104" s="288"/>
      <c r="X104" s="288"/>
      <c r="Y104" s="288"/>
      <c r="Z104" s="288"/>
      <c r="AA104" s="288"/>
      <c r="AB104" s="288"/>
      <c r="AC104" s="288"/>
      <c r="AD104" s="288"/>
      <c r="AE104" s="288"/>
      <c r="AF104" s="288"/>
      <c r="AG104" s="288"/>
      <c r="AH104" s="288"/>
      <c r="AI104" s="288"/>
      <c r="AJ104" s="288"/>
      <c r="AK104" s="288"/>
      <c r="AL104" s="291"/>
      <c r="AM104" s="292"/>
    </row>
    <row r="105" spans="1:39" ht="12" customHeight="1">
      <c r="A105" s="287"/>
      <c r="B105" s="288"/>
      <c r="C105" s="288"/>
      <c r="D105" s="386" t="s">
        <v>81</v>
      </c>
      <c r="E105" s="360"/>
      <c r="F105" s="431" t="s">
        <v>37</v>
      </c>
      <c r="G105" s="883" t="s">
        <v>114</v>
      </c>
      <c r="H105" s="356"/>
      <c r="I105" s="288"/>
      <c r="J105" s="349"/>
      <c r="K105" s="288"/>
      <c r="L105" s="288"/>
      <c r="M105" s="288"/>
      <c r="N105" s="288"/>
      <c r="O105" s="288"/>
      <c r="P105" s="288"/>
      <c r="Q105" s="288"/>
      <c r="R105" s="288"/>
      <c r="S105" s="288"/>
      <c r="T105" s="288"/>
      <c r="U105" s="288"/>
      <c r="V105" s="288"/>
      <c r="W105" s="288"/>
      <c r="X105" s="288"/>
      <c r="Y105" s="288"/>
      <c r="Z105" s="288"/>
      <c r="AA105" s="288"/>
      <c r="AB105" s="288"/>
      <c r="AC105" s="288"/>
      <c r="AD105" s="288"/>
      <c r="AE105" s="288"/>
      <c r="AF105" s="288"/>
      <c r="AG105" s="288"/>
      <c r="AH105" s="288"/>
      <c r="AI105" s="288"/>
      <c r="AJ105" s="288"/>
      <c r="AK105" s="288"/>
      <c r="AL105" s="291"/>
      <c r="AM105" s="292"/>
    </row>
    <row r="106" spans="1:39" ht="12" customHeight="1">
      <c r="A106" s="287"/>
      <c r="B106" s="288"/>
      <c r="C106" s="288"/>
      <c r="D106" s="386" t="s">
        <v>86</v>
      </c>
      <c r="E106" s="360"/>
      <c r="F106" s="431" t="s">
        <v>143</v>
      </c>
      <c r="G106" s="884"/>
      <c r="H106" s="356"/>
      <c r="I106" s="288"/>
      <c r="J106" s="288"/>
      <c r="K106" s="288"/>
      <c r="L106" s="288"/>
      <c r="M106" s="288"/>
      <c r="N106" s="288"/>
      <c r="O106" s="288"/>
      <c r="P106" s="288"/>
      <c r="Q106" s="288"/>
      <c r="R106" s="288"/>
      <c r="S106" s="288"/>
      <c r="T106" s="288"/>
      <c r="U106" s="288"/>
      <c r="V106" s="288"/>
      <c r="W106" s="288"/>
      <c r="X106" s="288"/>
      <c r="Y106" s="288"/>
      <c r="Z106" s="288"/>
      <c r="AA106" s="288"/>
      <c r="AB106" s="288"/>
      <c r="AC106" s="288"/>
      <c r="AD106" s="288"/>
      <c r="AE106" s="288"/>
      <c r="AF106" s="288"/>
      <c r="AG106" s="288"/>
      <c r="AH106" s="288"/>
      <c r="AI106" s="288"/>
      <c r="AJ106" s="288"/>
      <c r="AK106" s="288"/>
      <c r="AL106" s="291"/>
      <c r="AM106" s="292"/>
    </row>
    <row r="107" spans="1:39" ht="12" customHeight="1">
      <c r="A107" s="287"/>
      <c r="B107" s="288"/>
      <c r="C107" s="288"/>
      <c r="D107" s="386" t="s">
        <v>96</v>
      </c>
      <c r="E107" s="360"/>
      <c r="F107" s="431" t="s">
        <v>18</v>
      </c>
      <c r="G107" s="884"/>
      <c r="H107" s="356"/>
      <c r="I107" s="288"/>
      <c r="J107" s="288"/>
      <c r="K107" s="288"/>
      <c r="L107" s="288"/>
      <c r="M107" s="288"/>
      <c r="N107" s="288"/>
      <c r="O107" s="288"/>
      <c r="P107" s="288"/>
      <c r="Q107" s="288"/>
      <c r="R107" s="288"/>
      <c r="S107" s="288"/>
      <c r="T107" s="288"/>
      <c r="U107" s="288"/>
      <c r="V107" s="288"/>
      <c r="W107" s="288"/>
      <c r="X107" s="288"/>
      <c r="Y107" s="288"/>
      <c r="Z107" s="288"/>
      <c r="AA107" s="288"/>
      <c r="AB107" s="288"/>
      <c r="AC107" s="288"/>
      <c r="AD107" s="288"/>
      <c r="AE107" s="288"/>
      <c r="AF107" s="288"/>
      <c r="AG107" s="288"/>
      <c r="AH107" s="288"/>
      <c r="AI107" s="288"/>
      <c r="AJ107" s="288"/>
      <c r="AK107" s="288"/>
      <c r="AL107" s="291"/>
      <c r="AM107" s="292"/>
    </row>
    <row r="108" spans="1:39" ht="12" customHeight="1">
      <c r="A108" s="287"/>
      <c r="B108" s="288"/>
      <c r="C108" s="288"/>
      <c r="D108" s="386" t="s">
        <v>97</v>
      </c>
      <c r="E108" s="360"/>
      <c r="F108" s="431" t="s">
        <v>38</v>
      </c>
      <c r="G108" s="885"/>
      <c r="H108" s="356"/>
      <c r="I108" s="288"/>
      <c r="J108" s="288"/>
      <c r="K108" s="288"/>
      <c r="L108" s="288"/>
      <c r="M108" s="288"/>
      <c r="N108" s="288"/>
      <c r="O108" s="288"/>
      <c r="P108" s="288"/>
      <c r="Q108" s="288"/>
      <c r="R108" s="288"/>
      <c r="S108" s="288"/>
      <c r="T108" s="288"/>
      <c r="U108" s="288"/>
      <c r="V108" s="288"/>
      <c r="W108" s="288"/>
      <c r="X108" s="288"/>
      <c r="Y108" s="288"/>
      <c r="Z108" s="288"/>
      <c r="AA108" s="288"/>
      <c r="AB108" s="288"/>
      <c r="AC108" s="288"/>
      <c r="AD108" s="288"/>
      <c r="AE108" s="288"/>
      <c r="AF108" s="288"/>
      <c r="AG108" s="288"/>
      <c r="AH108" s="288"/>
      <c r="AI108" s="288"/>
      <c r="AJ108" s="288"/>
      <c r="AK108" s="288"/>
      <c r="AL108" s="291"/>
      <c r="AM108" s="292"/>
    </row>
    <row r="109" spans="1:39" ht="12" customHeight="1">
      <c r="A109" s="287"/>
      <c r="B109" s="288"/>
      <c r="C109" s="288"/>
      <c r="D109" s="386" t="s">
        <v>88</v>
      </c>
      <c r="E109" s="360"/>
      <c r="F109" s="432" t="s">
        <v>14</v>
      </c>
      <c r="G109" s="863" t="s">
        <v>115</v>
      </c>
      <c r="H109" s="356"/>
      <c r="I109" s="288"/>
      <c r="J109" s="288"/>
      <c r="K109" s="288"/>
      <c r="L109" s="288"/>
      <c r="M109" s="288"/>
      <c r="N109" s="288"/>
      <c r="O109" s="288"/>
      <c r="P109" s="288"/>
      <c r="Q109" s="288"/>
      <c r="R109" s="288"/>
      <c r="S109" s="288"/>
      <c r="T109" s="288"/>
      <c r="U109" s="288"/>
      <c r="V109" s="288"/>
      <c r="W109" s="288"/>
      <c r="X109" s="288"/>
      <c r="Y109" s="288"/>
      <c r="Z109" s="288"/>
      <c r="AA109" s="288"/>
      <c r="AB109" s="288"/>
      <c r="AC109" s="288"/>
      <c r="AD109" s="288"/>
      <c r="AE109" s="288"/>
      <c r="AF109" s="288"/>
      <c r="AG109" s="288"/>
      <c r="AH109" s="288"/>
      <c r="AI109" s="288"/>
      <c r="AJ109" s="288"/>
      <c r="AK109" s="288"/>
      <c r="AL109" s="291"/>
      <c r="AM109" s="292"/>
    </row>
    <row r="110" spans="1:39" ht="12" customHeight="1">
      <c r="A110" s="287"/>
      <c r="B110" s="288"/>
      <c r="C110" s="288"/>
      <c r="D110" s="386" t="s">
        <v>98</v>
      </c>
      <c r="E110" s="360"/>
      <c r="F110" s="432" t="s">
        <v>16</v>
      </c>
      <c r="G110" s="864"/>
      <c r="H110" s="356"/>
      <c r="I110" s="288"/>
      <c r="J110" s="288"/>
      <c r="K110" s="288"/>
      <c r="L110" s="288"/>
      <c r="M110" s="288"/>
      <c r="N110" s="288"/>
      <c r="O110" s="288"/>
      <c r="P110" s="288"/>
      <c r="Q110" s="288"/>
      <c r="R110" s="288"/>
      <c r="S110" s="288"/>
      <c r="T110" s="288"/>
      <c r="U110" s="288"/>
      <c r="V110" s="288"/>
      <c r="W110" s="288"/>
      <c r="X110" s="288"/>
      <c r="Y110" s="288"/>
      <c r="Z110" s="288"/>
      <c r="AA110" s="288"/>
      <c r="AB110" s="288"/>
      <c r="AC110" s="288"/>
      <c r="AD110" s="288"/>
      <c r="AE110" s="288"/>
      <c r="AF110" s="288"/>
      <c r="AG110" s="288"/>
      <c r="AH110" s="288"/>
      <c r="AI110" s="288"/>
      <c r="AJ110" s="288"/>
      <c r="AK110" s="288"/>
      <c r="AL110" s="291"/>
      <c r="AM110" s="292"/>
    </row>
    <row r="111" spans="1:39" ht="12" customHeight="1">
      <c r="A111" s="287"/>
      <c r="B111" s="288"/>
      <c r="C111" s="288"/>
      <c r="D111" s="386" t="s">
        <v>99</v>
      </c>
      <c r="E111" s="360"/>
      <c r="F111" s="432" t="s">
        <v>144</v>
      </c>
      <c r="G111" s="864"/>
      <c r="H111" s="356"/>
      <c r="I111" s="288"/>
      <c r="J111" s="288"/>
      <c r="K111" s="288"/>
      <c r="L111" s="288"/>
      <c r="M111" s="288"/>
      <c r="N111" s="288"/>
      <c r="O111" s="288"/>
      <c r="P111" s="288"/>
      <c r="Q111" s="288"/>
      <c r="R111" s="288"/>
      <c r="S111" s="288"/>
      <c r="T111" s="288"/>
      <c r="U111" s="288"/>
      <c r="V111" s="288"/>
      <c r="W111" s="288"/>
      <c r="X111" s="288"/>
      <c r="Y111" s="288"/>
      <c r="Z111" s="288"/>
      <c r="AA111" s="288"/>
      <c r="AB111" s="288"/>
      <c r="AC111" s="288"/>
      <c r="AD111" s="288"/>
      <c r="AE111" s="288"/>
      <c r="AF111" s="288"/>
      <c r="AG111" s="288"/>
      <c r="AH111" s="288"/>
      <c r="AI111" s="288"/>
      <c r="AJ111" s="288"/>
      <c r="AK111" s="288"/>
      <c r="AL111" s="291"/>
      <c r="AM111" s="292"/>
    </row>
    <row r="112" spans="1:39" ht="12" customHeight="1">
      <c r="A112" s="287"/>
      <c r="B112" s="288"/>
      <c r="C112" s="288"/>
      <c r="D112" s="386" t="s">
        <v>100</v>
      </c>
      <c r="E112" s="360"/>
      <c r="F112" s="433" t="s">
        <v>17</v>
      </c>
      <c r="G112" s="864"/>
      <c r="H112" s="356"/>
      <c r="I112" s="288"/>
      <c r="J112" s="288"/>
      <c r="K112" s="288"/>
      <c r="L112" s="288"/>
      <c r="M112" s="288"/>
      <c r="N112" s="288"/>
      <c r="O112" s="288"/>
      <c r="P112" s="288"/>
      <c r="Q112" s="288"/>
      <c r="R112" s="288"/>
      <c r="S112" s="288"/>
      <c r="T112" s="288"/>
      <c r="U112" s="288"/>
      <c r="V112" s="288"/>
      <c r="W112" s="288"/>
      <c r="X112" s="288"/>
      <c r="Y112" s="288"/>
      <c r="Z112" s="288"/>
      <c r="AA112" s="288"/>
      <c r="AB112" s="288"/>
      <c r="AC112" s="288"/>
      <c r="AD112" s="288"/>
      <c r="AE112" s="288"/>
      <c r="AF112" s="288"/>
      <c r="AG112" s="288"/>
      <c r="AH112" s="288"/>
      <c r="AI112" s="288"/>
      <c r="AJ112" s="288"/>
      <c r="AK112" s="288"/>
      <c r="AL112" s="291"/>
      <c r="AM112" s="292"/>
    </row>
    <row r="113" spans="1:39" ht="12" hidden="1" customHeight="1">
      <c r="A113" s="287"/>
      <c r="B113" s="288"/>
      <c r="C113" s="288"/>
      <c r="D113" s="386" t="s">
        <v>89</v>
      </c>
      <c r="E113" s="288"/>
      <c r="F113" s="288"/>
      <c r="G113" s="288"/>
      <c r="H113" s="288"/>
      <c r="I113" s="288"/>
      <c r="J113" s="288"/>
      <c r="K113" s="288"/>
      <c r="L113" s="288"/>
      <c r="M113" s="288"/>
      <c r="N113" s="288"/>
      <c r="O113" s="288"/>
      <c r="P113" s="288"/>
      <c r="Q113" s="288"/>
      <c r="R113" s="288"/>
      <c r="S113" s="288"/>
      <c r="T113" s="288"/>
      <c r="U113" s="288"/>
      <c r="V113" s="288"/>
      <c r="W113" s="288"/>
      <c r="X113" s="288"/>
      <c r="Y113" s="288"/>
      <c r="Z113" s="288"/>
      <c r="AA113" s="288"/>
      <c r="AB113" s="288"/>
      <c r="AC113" s="288"/>
      <c r="AD113" s="288"/>
      <c r="AE113" s="288"/>
      <c r="AF113" s="288"/>
      <c r="AG113" s="288"/>
      <c r="AH113" s="288"/>
      <c r="AI113" s="288"/>
      <c r="AJ113" s="288"/>
      <c r="AK113" s="288"/>
      <c r="AL113" s="291"/>
      <c r="AM113" s="292"/>
    </row>
    <row r="114" spans="1:39" ht="12" hidden="1" customHeight="1">
      <c r="A114" s="287"/>
      <c r="B114" s="288"/>
      <c r="C114" s="288"/>
      <c r="D114" s="386" t="s">
        <v>93</v>
      </c>
      <c r="E114" s="288"/>
      <c r="F114" s="288"/>
      <c r="G114" s="288"/>
      <c r="H114" s="288"/>
      <c r="I114" s="288"/>
      <c r="J114" s="288"/>
      <c r="K114" s="288"/>
      <c r="L114" s="288"/>
      <c r="M114" s="288"/>
      <c r="N114" s="288"/>
      <c r="O114" s="288"/>
      <c r="P114" s="288"/>
      <c r="Q114" s="288"/>
      <c r="R114" s="288"/>
      <c r="S114" s="288"/>
      <c r="T114" s="288"/>
      <c r="U114" s="288"/>
      <c r="V114" s="288"/>
      <c r="W114" s="288"/>
      <c r="X114" s="288"/>
      <c r="Y114" s="288"/>
      <c r="Z114" s="288"/>
      <c r="AA114" s="288"/>
      <c r="AB114" s="288"/>
      <c r="AC114" s="288"/>
      <c r="AD114" s="288"/>
      <c r="AE114" s="288"/>
      <c r="AF114" s="288"/>
      <c r="AG114" s="288"/>
      <c r="AH114" s="288"/>
      <c r="AI114" s="288"/>
      <c r="AJ114" s="288"/>
      <c r="AK114" s="288"/>
      <c r="AL114" s="291"/>
      <c r="AM114" s="292"/>
    </row>
    <row r="115" spans="1:39" ht="12" hidden="1" customHeight="1">
      <c r="A115" s="287"/>
      <c r="B115" s="291"/>
      <c r="C115" s="291"/>
      <c r="D115" s="434" t="s">
        <v>101</v>
      </c>
      <c r="E115" s="291"/>
      <c r="F115" s="291"/>
      <c r="G115" s="291"/>
      <c r="H115" s="291"/>
      <c r="I115" s="291"/>
      <c r="J115" s="291"/>
      <c r="K115" s="291"/>
      <c r="L115" s="291"/>
      <c r="M115" s="291"/>
      <c r="N115" s="291"/>
      <c r="O115" s="291"/>
      <c r="P115" s="291"/>
      <c r="Q115" s="291"/>
      <c r="R115" s="291"/>
      <c r="S115" s="291"/>
      <c r="T115" s="288"/>
      <c r="U115" s="288"/>
      <c r="V115" s="288"/>
      <c r="W115" s="288"/>
      <c r="X115" s="288"/>
      <c r="Y115" s="288"/>
      <c r="Z115" s="288"/>
      <c r="AA115" s="288"/>
      <c r="AB115" s="288"/>
      <c r="AC115" s="288"/>
      <c r="AD115" s="288"/>
      <c r="AE115" s="288"/>
      <c r="AF115" s="288"/>
      <c r="AG115" s="288"/>
      <c r="AH115" s="288"/>
      <c r="AI115" s="288"/>
      <c r="AJ115" s="288"/>
      <c r="AK115" s="288"/>
      <c r="AL115" s="291"/>
      <c r="AM115" s="292"/>
    </row>
    <row r="116" spans="1:39" ht="12" hidden="1" customHeight="1">
      <c r="A116" s="287"/>
      <c r="B116" s="291"/>
      <c r="C116" s="291"/>
      <c r="D116" s="434" t="s">
        <v>102</v>
      </c>
      <c r="E116" s="291"/>
      <c r="F116" s="291"/>
      <c r="G116" s="291"/>
      <c r="H116" s="291"/>
      <c r="I116" s="291"/>
      <c r="J116" s="291"/>
      <c r="K116" s="291"/>
      <c r="L116" s="291"/>
      <c r="M116" s="291"/>
      <c r="N116" s="291"/>
      <c r="O116" s="291"/>
      <c r="P116" s="291"/>
      <c r="Q116" s="291"/>
      <c r="R116" s="291"/>
      <c r="S116" s="291"/>
      <c r="T116" s="288"/>
      <c r="U116" s="288"/>
      <c r="V116" s="288"/>
      <c r="W116" s="288"/>
      <c r="X116" s="288"/>
      <c r="Y116" s="288"/>
      <c r="Z116" s="288"/>
      <c r="AA116" s="288"/>
      <c r="AB116" s="288"/>
      <c r="AC116" s="288"/>
      <c r="AD116" s="288"/>
      <c r="AE116" s="288"/>
      <c r="AF116" s="288"/>
      <c r="AG116" s="288"/>
      <c r="AH116" s="288"/>
      <c r="AI116" s="288"/>
      <c r="AJ116" s="288"/>
      <c r="AK116" s="288"/>
      <c r="AL116" s="291"/>
      <c r="AM116" s="292"/>
    </row>
    <row r="117" spans="1:39" ht="12" hidden="1" customHeight="1">
      <c r="A117" s="287"/>
      <c r="B117" s="291"/>
      <c r="C117" s="291"/>
      <c r="D117" s="434" t="s">
        <v>103</v>
      </c>
      <c r="E117" s="291"/>
      <c r="F117" s="291"/>
      <c r="G117" s="291"/>
      <c r="H117" s="291"/>
      <c r="I117" s="291"/>
      <c r="J117" s="291"/>
      <c r="K117" s="291"/>
      <c r="L117" s="291"/>
      <c r="M117" s="291"/>
      <c r="N117" s="291"/>
      <c r="O117" s="291"/>
      <c r="P117" s="291"/>
      <c r="Q117" s="291"/>
      <c r="R117" s="291"/>
      <c r="S117" s="291"/>
      <c r="T117" s="288"/>
      <c r="U117" s="288"/>
      <c r="V117" s="288"/>
      <c r="W117" s="288"/>
      <c r="X117" s="288"/>
      <c r="Y117" s="288"/>
      <c r="Z117" s="288"/>
      <c r="AA117" s="288"/>
      <c r="AB117" s="288"/>
      <c r="AC117" s="288"/>
      <c r="AD117" s="288"/>
      <c r="AE117" s="288"/>
      <c r="AF117" s="288"/>
      <c r="AG117" s="288"/>
      <c r="AH117" s="288"/>
      <c r="AI117" s="288"/>
      <c r="AJ117" s="288"/>
      <c r="AK117" s="288"/>
      <c r="AL117" s="291"/>
      <c r="AM117" s="292"/>
    </row>
    <row r="118" spans="1:39" ht="12" hidden="1" customHeight="1">
      <c r="A118" s="287"/>
      <c r="B118" s="291"/>
      <c r="C118" s="291"/>
      <c r="D118" s="434" t="s">
        <v>104</v>
      </c>
      <c r="E118" s="291"/>
      <c r="F118" s="291"/>
      <c r="G118" s="291"/>
      <c r="H118" s="291"/>
      <c r="I118" s="291"/>
      <c r="J118" s="291"/>
      <c r="K118" s="291"/>
      <c r="L118" s="291"/>
      <c r="M118" s="291"/>
      <c r="N118" s="291"/>
      <c r="O118" s="291"/>
      <c r="P118" s="291"/>
      <c r="Q118" s="291"/>
      <c r="R118" s="291"/>
      <c r="S118" s="291"/>
      <c r="T118" s="288"/>
      <c r="U118" s="288"/>
      <c r="V118" s="288"/>
      <c r="W118" s="288"/>
      <c r="X118" s="288"/>
      <c r="Y118" s="288"/>
      <c r="Z118" s="288"/>
      <c r="AA118" s="288"/>
      <c r="AB118" s="288"/>
      <c r="AC118" s="288"/>
      <c r="AD118" s="288"/>
      <c r="AE118" s="288"/>
      <c r="AF118" s="288"/>
      <c r="AG118" s="288"/>
      <c r="AH118" s="288"/>
      <c r="AI118" s="288"/>
      <c r="AJ118" s="288"/>
      <c r="AK118" s="288"/>
      <c r="AL118" s="291"/>
      <c r="AM118" s="292"/>
    </row>
    <row r="119" spans="1:39" ht="12" hidden="1" customHeight="1">
      <c r="A119" s="435"/>
      <c r="B119" s="291"/>
      <c r="C119" s="291"/>
      <c r="D119" s="434" t="s">
        <v>105</v>
      </c>
      <c r="E119" s="291"/>
      <c r="F119" s="291"/>
      <c r="G119" s="291"/>
      <c r="H119" s="291"/>
      <c r="I119" s="291"/>
      <c r="J119" s="291"/>
      <c r="K119" s="291"/>
      <c r="L119" s="291"/>
      <c r="M119" s="291"/>
      <c r="N119" s="291"/>
      <c r="O119" s="291"/>
      <c r="P119" s="291"/>
      <c r="Q119" s="291"/>
      <c r="R119" s="291"/>
      <c r="S119" s="291"/>
      <c r="T119" s="291"/>
      <c r="U119" s="288"/>
      <c r="V119" s="288"/>
      <c r="W119" s="288"/>
      <c r="X119" s="288"/>
      <c r="Y119" s="288"/>
      <c r="Z119" s="288"/>
      <c r="AA119" s="288"/>
      <c r="AB119" s="288"/>
      <c r="AC119" s="288"/>
      <c r="AD119" s="288"/>
      <c r="AE119" s="288"/>
      <c r="AF119" s="288"/>
      <c r="AG119" s="288"/>
      <c r="AH119" s="288"/>
      <c r="AI119" s="288"/>
      <c r="AJ119" s="288"/>
      <c r="AK119" s="291"/>
      <c r="AL119" s="291"/>
      <c r="AM119" s="292"/>
    </row>
    <row r="120" spans="1:39" ht="12" hidden="1" customHeight="1">
      <c r="A120" s="435"/>
      <c r="B120" s="291"/>
      <c r="C120" s="291"/>
      <c r="D120" s="434" t="s">
        <v>106</v>
      </c>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c r="AA120" s="291"/>
      <c r="AB120" s="291"/>
      <c r="AC120" s="291"/>
      <c r="AD120" s="436"/>
      <c r="AE120" s="291"/>
      <c r="AF120" s="291"/>
      <c r="AG120" s="291"/>
      <c r="AH120" s="291"/>
      <c r="AI120" s="291"/>
      <c r="AJ120" s="436"/>
      <c r="AK120" s="291"/>
      <c r="AL120" s="291"/>
      <c r="AM120" s="292"/>
    </row>
    <row r="121" spans="1:39" ht="12" hidden="1" customHeight="1">
      <c r="A121" s="435"/>
      <c r="B121" s="291"/>
      <c r="C121" s="291"/>
      <c r="D121" s="434" t="s">
        <v>107</v>
      </c>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c r="AA121" s="291"/>
      <c r="AB121" s="291"/>
      <c r="AC121" s="291"/>
      <c r="AD121" s="436"/>
      <c r="AE121" s="291"/>
      <c r="AF121" s="291"/>
      <c r="AG121" s="291"/>
      <c r="AH121" s="291"/>
      <c r="AI121" s="291"/>
      <c r="AJ121" s="436"/>
      <c r="AK121" s="291"/>
      <c r="AL121" s="291"/>
      <c r="AM121" s="292"/>
    </row>
    <row r="122" spans="1:39" ht="12" hidden="1" customHeight="1">
      <c r="A122" s="435"/>
      <c r="B122" s="291"/>
      <c r="C122" s="291"/>
      <c r="D122" s="434" t="s">
        <v>90</v>
      </c>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c r="AA122" s="291"/>
      <c r="AB122" s="291"/>
      <c r="AC122" s="291"/>
      <c r="AD122" s="436"/>
      <c r="AE122" s="291"/>
      <c r="AF122" s="291"/>
      <c r="AG122" s="291"/>
      <c r="AH122" s="291"/>
      <c r="AI122" s="291"/>
      <c r="AJ122" s="436"/>
      <c r="AK122" s="291"/>
      <c r="AL122" s="291"/>
      <c r="AM122" s="292"/>
    </row>
    <row r="123" spans="1:39" ht="12" hidden="1" customHeight="1">
      <c r="A123" s="435"/>
      <c r="B123" s="291"/>
      <c r="C123" s="291"/>
      <c r="D123" s="434" t="s">
        <v>108</v>
      </c>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c r="AA123" s="291"/>
      <c r="AB123" s="291"/>
      <c r="AC123" s="291"/>
      <c r="AD123" s="291"/>
      <c r="AE123" s="291"/>
      <c r="AF123" s="291"/>
      <c r="AG123" s="291"/>
      <c r="AH123" s="291"/>
      <c r="AI123" s="291"/>
      <c r="AJ123" s="291"/>
      <c r="AK123" s="291"/>
      <c r="AL123" s="291"/>
      <c r="AM123" s="292"/>
    </row>
    <row r="124" spans="1:39" ht="12" hidden="1" customHeight="1">
      <c r="A124" s="435"/>
      <c r="B124" s="291"/>
      <c r="C124" s="291"/>
      <c r="D124" s="434" t="s">
        <v>87</v>
      </c>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c r="AA124" s="291"/>
      <c r="AB124" s="291"/>
      <c r="AC124" s="291"/>
      <c r="AD124" s="291"/>
      <c r="AE124" s="291"/>
      <c r="AF124" s="291"/>
      <c r="AG124" s="291"/>
      <c r="AH124" s="291"/>
      <c r="AI124" s="291"/>
      <c r="AJ124" s="291"/>
      <c r="AK124" s="291"/>
      <c r="AL124" s="291"/>
      <c r="AM124" s="292"/>
    </row>
    <row r="125" spans="1:39" ht="12" hidden="1" customHeight="1">
      <c r="A125" s="435"/>
      <c r="B125" s="291"/>
      <c r="C125" s="291"/>
      <c r="D125" s="434" t="s">
        <v>145</v>
      </c>
      <c r="E125" s="291"/>
      <c r="F125" s="291"/>
      <c r="G125" s="291"/>
      <c r="H125" s="291"/>
      <c r="I125" s="291"/>
      <c r="J125" s="291"/>
      <c r="K125" s="291"/>
      <c r="L125" s="291"/>
      <c r="M125" s="291"/>
      <c r="N125" s="291"/>
      <c r="O125" s="291"/>
      <c r="P125" s="291"/>
      <c r="Q125" s="288"/>
      <c r="R125" s="288"/>
      <c r="S125" s="288"/>
      <c r="T125" s="291"/>
      <c r="U125" s="291"/>
      <c r="V125" s="291"/>
      <c r="W125" s="291"/>
      <c r="X125" s="291"/>
      <c r="Y125" s="291"/>
      <c r="Z125" s="291"/>
      <c r="AA125" s="291"/>
      <c r="AB125" s="291"/>
      <c r="AC125" s="291"/>
      <c r="AD125" s="291"/>
      <c r="AE125" s="291"/>
      <c r="AF125" s="291"/>
      <c r="AG125" s="291"/>
      <c r="AH125" s="291"/>
      <c r="AI125" s="291"/>
      <c r="AJ125" s="291"/>
      <c r="AK125" s="291"/>
      <c r="AL125" s="291"/>
      <c r="AM125" s="292"/>
    </row>
    <row r="126" spans="1:39" ht="12" hidden="1" customHeight="1">
      <c r="A126" s="435"/>
      <c r="B126" s="291"/>
      <c r="C126" s="291"/>
      <c r="D126" s="434" t="s">
        <v>146</v>
      </c>
      <c r="E126" s="291"/>
      <c r="F126" s="291"/>
      <c r="G126" s="291"/>
      <c r="H126" s="291"/>
      <c r="I126" s="291"/>
      <c r="J126" s="291"/>
      <c r="K126" s="291"/>
      <c r="L126" s="291"/>
      <c r="M126" s="291"/>
      <c r="N126" s="291"/>
      <c r="O126" s="291"/>
      <c r="P126" s="291"/>
      <c r="Q126" s="288"/>
      <c r="R126" s="288"/>
      <c r="S126" s="288"/>
      <c r="T126" s="291"/>
      <c r="U126" s="291"/>
      <c r="V126" s="291"/>
      <c r="W126" s="291"/>
      <c r="X126" s="291"/>
      <c r="Y126" s="291"/>
      <c r="Z126" s="291"/>
      <c r="AA126" s="291"/>
      <c r="AB126" s="291"/>
      <c r="AC126" s="291"/>
      <c r="AD126" s="291"/>
      <c r="AE126" s="291"/>
      <c r="AF126" s="291"/>
      <c r="AG126" s="291"/>
      <c r="AH126" s="291"/>
      <c r="AI126" s="291"/>
      <c r="AJ126" s="291"/>
      <c r="AK126" s="291"/>
      <c r="AL126" s="291"/>
      <c r="AM126" s="292"/>
    </row>
    <row r="127" spans="1:39" ht="12" hidden="1" customHeight="1">
      <c r="A127" s="435"/>
      <c r="B127" s="291"/>
      <c r="C127" s="291"/>
      <c r="D127" s="434" t="s">
        <v>147</v>
      </c>
      <c r="E127" s="291"/>
      <c r="F127" s="291"/>
      <c r="G127" s="291"/>
      <c r="H127" s="291"/>
      <c r="I127" s="291"/>
      <c r="J127" s="291"/>
      <c r="K127" s="291"/>
      <c r="L127" s="291"/>
      <c r="M127" s="291"/>
      <c r="N127" s="291"/>
      <c r="O127" s="291"/>
      <c r="P127" s="291"/>
      <c r="Q127" s="288"/>
      <c r="R127" s="288"/>
      <c r="S127" s="288"/>
      <c r="T127" s="291"/>
      <c r="U127" s="291"/>
      <c r="V127" s="291"/>
      <c r="W127" s="291"/>
      <c r="X127" s="291"/>
      <c r="Y127" s="291"/>
      <c r="Z127" s="291"/>
      <c r="AA127" s="291"/>
      <c r="AB127" s="291"/>
      <c r="AC127" s="291"/>
      <c r="AD127" s="291"/>
      <c r="AE127" s="291"/>
      <c r="AF127" s="291"/>
      <c r="AG127" s="291"/>
      <c r="AH127" s="291"/>
      <c r="AI127" s="291"/>
      <c r="AJ127" s="291"/>
      <c r="AK127" s="291"/>
      <c r="AL127" s="291"/>
      <c r="AM127" s="292"/>
    </row>
    <row r="128" spans="1:39" ht="12" hidden="1" customHeight="1">
      <c r="A128" s="435"/>
      <c r="B128" s="291"/>
      <c r="C128" s="291"/>
      <c r="D128" s="434" t="s">
        <v>148</v>
      </c>
      <c r="E128" s="291"/>
      <c r="F128" s="291"/>
      <c r="G128" s="291"/>
      <c r="H128" s="291"/>
      <c r="I128" s="291"/>
      <c r="J128" s="291"/>
      <c r="K128" s="291"/>
      <c r="L128" s="291"/>
      <c r="M128" s="291"/>
      <c r="N128" s="291"/>
      <c r="O128" s="291"/>
      <c r="P128" s="291"/>
      <c r="Q128" s="436"/>
      <c r="R128" s="291"/>
      <c r="S128" s="291"/>
      <c r="T128" s="291"/>
      <c r="U128" s="291"/>
      <c r="V128" s="291"/>
      <c r="W128" s="291"/>
      <c r="X128" s="291"/>
      <c r="Y128" s="291"/>
      <c r="Z128" s="291"/>
      <c r="AA128" s="291"/>
      <c r="AB128" s="291"/>
      <c r="AC128" s="291"/>
      <c r="AD128" s="291"/>
      <c r="AE128" s="291"/>
      <c r="AF128" s="291"/>
      <c r="AG128" s="291"/>
      <c r="AH128" s="291"/>
      <c r="AI128" s="291"/>
      <c r="AJ128" s="291"/>
      <c r="AK128" s="291"/>
      <c r="AL128" s="291"/>
      <c r="AM128" s="292"/>
    </row>
    <row r="129" spans="1:39" ht="12" hidden="1" customHeight="1">
      <c r="A129" s="435"/>
      <c r="B129" s="291"/>
      <c r="C129" s="291"/>
      <c r="D129" s="434" t="s">
        <v>149</v>
      </c>
      <c r="E129" s="291"/>
      <c r="F129" s="291"/>
      <c r="G129" s="291"/>
      <c r="H129" s="291"/>
      <c r="I129" s="291"/>
      <c r="J129" s="291"/>
      <c r="K129" s="291"/>
      <c r="L129" s="291"/>
      <c r="M129" s="291"/>
      <c r="N129" s="291"/>
      <c r="O129" s="291"/>
      <c r="P129" s="291"/>
      <c r="Q129" s="436"/>
      <c r="R129" s="291"/>
      <c r="S129" s="291"/>
      <c r="T129" s="291"/>
      <c r="U129" s="291"/>
      <c r="V129" s="291"/>
      <c r="W129" s="291"/>
      <c r="X129" s="291"/>
      <c r="Y129" s="291"/>
      <c r="Z129" s="291"/>
      <c r="AA129" s="291"/>
      <c r="AB129" s="291"/>
      <c r="AC129" s="291"/>
      <c r="AD129" s="291"/>
      <c r="AE129" s="291"/>
      <c r="AF129" s="291"/>
      <c r="AG129" s="291"/>
      <c r="AH129" s="291"/>
      <c r="AI129" s="291"/>
      <c r="AJ129" s="291"/>
      <c r="AK129" s="291"/>
      <c r="AL129" s="291"/>
      <c r="AM129" s="292"/>
    </row>
    <row r="130" spans="1:39" ht="12" hidden="1" customHeight="1">
      <c r="A130" s="435"/>
      <c r="B130" s="291"/>
      <c r="C130" s="291"/>
      <c r="D130" s="434" t="s">
        <v>94</v>
      </c>
      <c r="E130" s="291"/>
      <c r="F130" s="291"/>
      <c r="G130" s="291"/>
      <c r="H130" s="291"/>
      <c r="I130" s="291"/>
      <c r="J130" s="291"/>
      <c r="K130" s="291"/>
      <c r="L130" s="291"/>
      <c r="M130" s="291"/>
      <c r="N130" s="291"/>
      <c r="O130" s="291"/>
      <c r="P130" s="291"/>
      <c r="Q130" s="436"/>
      <c r="R130" s="291"/>
      <c r="S130" s="291"/>
      <c r="T130" s="291"/>
      <c r="U130" s="291"/>
      <c r="V130" s="291"/>
      <c r="W130" s="291"/>
      <c r="X130" s="291"/>
      <c r="Y130" s="291"/>
      <c r="Z130" s="291"/>
      <c r="AA130" s="291"/>
      <c r="AB130" s="291"/>
      <c r="AC130" s="291"/>
      <c r="AD130" s="291"/>
      <c r="AE130" s="291"/>
      <c r="AF130" s="291"/>
      <c r="AG130" s="291"/>
      <c r="AH130" s="291"/>
      <c r="AI130" s="291"/>
      <c r="AJ130" s="291"/>
      <c r="AK130" s="291"/>
      <c r="AL130" s="291"/>
      <c r="AM130" s="292"/>
    </row>
    <row r="131" spans="1:39" ht="12.75" hidden="1" customHeight="1">
      <c r="A131" s="435"/>
      <c r="B131" s="291"/>
      <c r="C131" s="291"/>
      <c r="D131" s="434" t="s">
        <v>150</v>
      </c>
      <c r="E131" s="291"/>
      <c r="F131" s="291"/>
      <c r="G131" s="291"/>
      <c r="H131" s="291"/>
      <c r="I131" s="291"/>
      <c r="J131" s="291"/>
      <c r="K131" s="291"/>
      <c r="L131" s="291"/>
      <c r="M131" s="291"/>
      <c r="N131" s="437"/>
      <c r="O131" s="438"/>
      <c r="P131" s="436"/>
      <c r="Q131" s="291"/>
      <c r="R131" s="291"/>
      <c r="S131" s="291"/>
      <c r="T131" s="291"/>
      <c r="U131" s="291"/>
      <c r="V131" s="291"/>
      <c r="W131" s="291"/>
      <c r="X131" s="291"/>
      <c r="Y131" s="291"/>
      <c r="Z131" s="291"/>
      <c r="AA131" s="291"/>
      <c r="AB131" s="291"/>
      <c r="AC131" s="291"/>
      <c r="AD131" s="291"/>
      <c r="AE131" s="291"/>
      <c r="AF131" s="291"/>
      <c r="AG131" s="291"/>
      <c r="AH131" s="291"/>
      <c r="AI131" s="291"/>
      <c r="AJ131" s="291"/>
      <c r="AK131" s="291"/>
      <c r="AL131" s="291"/>
      <c r="AM131" s="292"/>
    </row>
    <row r="132" spans="1:39" ht="12.75" hidden="1" customHeight="1">
      <c r="A132" s="435"/>
      <c r="B132" s="291"/>
      <c r="C132" s="291"/>
      <c r="D132" s="434" t="s">
        <v>151</v>
      </c>
      <c r="E132" s="291"/>
      <c r="F132" s="291"/>
      <c r="G132" s="291"/>
      <c r="H132" s="291"/>
      <c r="I132" s="291"/>
      <c r="J132" s="291"/>
      <c r="K132" s="291"/>
      <c r="L132" s="291"/>
      <c r="M132" s="291"/>
      <c r="N132" s="437"/>
      <c r="O132" s="438"/>
      <c r="P132" s="436"/>
      <c r="Q132" s="291"/>
      <c r="R132" s="291"/>
      <c r="S132" s="291"/>
      <c r="T132" s="291"/>
      <c r="U132" s="291"/>
      <c r="V132" s="291"/>
      <c r="W132" s="291"/>
      <c r="X132" s="291"/>
      <c r="Y132" s="291"/>
      <c r="Z132" s="291"/>
      <c r="AA132" s="291"/>
      <c r="AB132" s="291"/>
      <c r="AC132" s="291"/>
      <c r="AD132" s="291"/>
      <c r="AE132" s="291"/>
      <c r="AF132" s="291"/>
      <c r="AG132" s="291"/>
      <c r="AH132" s="291"/>
      <c r="AI132" s="291"/>
      <c r="AJ132" s="291"/>
      <c r="AK132" s="291"/>
      <c r="AL132" s="291"/>
      <c r="AM132" s="292"/>
    </row>
    <row r="133" spans="1:39" ht="12.75" hidden="1" customHeight="1">
      <c r="A133" s="435"/>
      <c r="B133" s="291"/>
      <c r="C133" s="291"/>
      <c r="D133" s="434" t="s">
        <v>152</v>
      </c>
      <c r="E133" s="291"/>
      <c r="F133" s="291"/>
      <c r="G133" s="291"/>
      <c r="H133" s="291"/>
      <c r="I133" s="291"/>
      <c r="J133" s="291"/>
      <c r="K133" s="291"/>
      <c r="L133" s="291"/>
      <c r="M133" s="291"/>
      <c r="N133" s="291"/>
      <c r="O133" s="437"/>
      <c r="P133" s="438"/>
      <c r="Q133" s="436"/>
      <c r="R133" s="291"/>
      <c r="S133" s="291"/>
      <c r="T133" s="291"/>
      <c r="U133" s="291"/>
      <c r="V133" s="291"/>
      <c r="W133" s="291"/>
      <c r="X133" s="291"/>
      <c r="Y133" s="291"/>
      <c r="Z133" s="291"/>
      <c r="AA133" s="291"/>
      <c r="AB133" s="291"/>
      <c r="AC133" s="291"/>
      <c r="AD133" s="291"/>
      <c r="AE133" s="291"/>
      <c r="AF133" s="291"/>
      <c r="AG133" s="291"/>
      <c r="AH133" s="291"/>
      <c r="AI133" s="291"/>
      <c r="AJ133" s="291"/>
      <c r="AK133" s="291"/>
      <c r="AL133" s="291"/>
      <c r="AM133" s="292"/>
    </row>
    <row r="134" spans="1:39" ht="12.75" hidden="1" customHeight="1">
      <c r="A134" s="435"/>
      <c r="B134" s="291"/>
      <c r="C134" s="291"/>
      <c r="D134" s="434" t="s">
        <v>153</v>
      </c>
      <c r="E134" s="291"/>
      <c r="F134" s="291"/>
      <c r="G134" s="291"/>
      <c r="H134" s="291"/>
      <c r="I134" s="291"/>
      <c r="J134" s="291"/>
      <c r="K134" s="291"/>
      <c r="L134" s="291"/>
      <c r="M134" s="291"/>
      <c r="N134" s="291"/>
      <c r="O134" s="437"/>
      <c r="P134" s="438"/>
      <c r="Q134" s="436"/>
      <c r="R134" s="291"/>
      <c r="S134" s="291"/>
      <c r="T134" s="291"/>
      <c r="U134" s="291"/>
      <c r="V134" s="291"/>
      <c r="W134" s="291"/>
      <c r="X134" s="291"/>
      <c r="Y134" s="291"/>
      <c r="Z134" s="291"/>
      <c r="AA134" s="291"/>
      <c r="AB134" s="291"/>
      <c r="AC134" s="291"/>
      <c r="AD134" s="291"/>
      <c r="AE134" s="291"/>
      <c r="AF134" s="291"/>
      <c r="AG134" s="291"/>
      <c r="AH134" s="291"/>
      <c r="AI134" s="291"/>
      <c r="AJ134" s="291"/>
      <c r="AK134" s="291"/>
      <c r="AL134" s="291"/>
      <c r="AM134" s="292"/>
    </row>
    <row r="135" spans="1:39" ht="12.75" hidden="1" customHeight="1">
      <c r="A135" s="435"/>
      <c r="B135" s="291"/>
      <c r="C135" s="291"/>
      <c r="D135" s="434" t="s">
        <v>154</v>
      </c>
      <c r="E135" s="291"/>
      <c r="F135" s="291"/>
      <c r="G135" s="291"/>
      <c r="H135" s="291"/>
      <c r="I135" s="291"/>
      <c r="J135" s="291"/>
      <c r="K135" s="291"/>
      <c r="L135" s="291"/>
      <c r="M135" s="291"/>
      <c r="N135" s="291"/>
      <c r="O135" s="291"/>
      <c r="P135" s="437"/>
      <c r="Q135" s="436"/>
      <c r="R135" s="291"/>
      <c r="S135" s="291"/>
      <c r="T135" s="291"/>
      <c r="U135" s="291"/>
      <c r="V135" s="291"/>
      <c r="W135" s="291"/>
      <c r="X135" s="291"/>
      <c r="Y135" s="291"/>
      <c r="Z135" s="291"/>
      <c r="AA135" s="291"/>
      <c r="AB135" s="291"/>
      <c r="AC135" s="291"/>
      <c r="AD135" s="291"/>
      <c r="AE135" s="291"/>
      <c r="AF135" s="291"/>
      <c r="AG135" s="291"/>
      <c r="AH135" s="291"/>
      <c r="AI135" s="291"/>
      <c r="AJ135" s="291"/>
      <c r="AK135" s="291"/>
      <c r="AL135" s="291"/>
      <c r="AM135" s="292"/>
    </row>
    <row r="136" spans="1:39" ht="12.75" hidden="1" customHeight="1">
      <c r="A136" s="435"/>
      <c r="B136" s="291"/>
      <c r="C136" s="291"/>
      <c r="D136" s="434" t="s">
        <v>109</v>
      </c>
      <c r="E136" s="291"/>
      <c r="F136" s="291"/>
      <c r="G136" s="291"/>
      <c r="H136" s="291"/>
      <c r="I136" s="291"/>
      <c r="J136" s="291"/>
      <c r="K136" s="291"/>
      <c r="L136" s="291"/>
      <c r="M136" s="291"/>
      <c r="N136" s="291"/>
      <c r="O136" s="291"/>
      <c r="P136" s="437"/>
      <c r="Q136" s="291"/>
      <c r="R136" s="291"/>
      <c r="S136" s="291"/>
      <c r="T136" s="291"/>
      <c r="U136" s="291"/>
      <c r="V136" s="291"/>
      <c r="W136" s="291"/>
      <c r="X136" s="291"/>
      <c r="Y136" s="291"/>
      <c r="Z136" s="291"/>
      <c r="AA136" s="291"/>
      <c r="AB136" s="291"/>
      <c r="AC136" s="291"/>
      <c r="AD136" s="291"/>
      <c r="AE136" s="291"/>
      <c r="AF136" s="291"/>
      <c r="AG136" s="291"/>
      <c r="AH136" s="291"/>
      <c r="AI136" s="291"/>
      <c r="AJ136" s="291"/>
      <c r="AK136" s="291"/>
      <c r="AL136" s="291"/>
      <c r="AM136" s="292"/>
    </row>
    <row r="137" spans="1:39" ht="12" hidden="1" customHeight="1">
      <c r="A137" s="435"/>
      <c r="B137" s="291"/>
      <c r="C137" s="291"/>
      <c r="D137" s="434" t="s">
        <v>95</v>
      </c>
      <c r="E137" s="291"/>
      <c r="F137" s="291"/>
      <c r="G137" s="291"/>
      <c r="H137" s="291"/>
      <c r="I137" s="291"/>
      <c r="J137" s="291"/>
      <c r="K137" s="291"/>
      <c r="L137" s="291"/>
      <c r="M137" s="291"/>
      <c r="N137" s="436"/>
      <c r="O137" s="436"/>
      <c r="P137" s="436"/>
      <c r="Q137" s="291"/>
      <c r="R137" s="291"/>
      <c r="S137" s="291"/>
      <c r="T137" s="291"/>
      <c r="U137" s="291"/>
      <c r="V137" s="291"/>
      <c r="W137" s="291"/>
      <c r="X137" s="291"/>
      <c r="Y137" s="291"/>
      <c r="Z137" s="291"/>
      <c r="AA137" s="291"/>
      <c r="AB137" s="291"/>
      <c r="AC137" s="291"/>
      <c r="AD137" s="291"/>
      <c r="AE137" s="291"/>
      <c r="AF137" s="291"/>
      <c r="AG137" s="291"/>
      <c r="AH137" s="291"/>
      <c r="AI137" s="291"/>
      <c r="AJ137" s="291"/>
      <c r="AK137" s="291"/>
      <c r="AL137" s="291"/>
      <c r="AM137" s="292"/>
    </row>
    <row r="138" spans="1:39" ht="12" hidden="1" customHeight="1">
      <c r="A138" s="435"/>
      <c r="B138" s="291"/>
      <c r="C138" s="291"/>
      <c r="D138" s="291"/>
      <c r="E138" s="291"/>
      <c r="F138" s="291"/>
      <c r="G138" s="291"/>
      <c r="H138" s="291"/>
      <c r="I138" s="291"/>
      <c r="J138" s="291"/>
      <c r="K138" s="291"/>
      <c r="L138" s="291"/>
      <c r="M138" s="291"/>
      <c r="N138" s="291"/>
      <c r="O138" s="436"/>
      <c r="P138" s="436"/>
      <c r="Q138" s="291"/>
      <c r="R138" s="291"/>
      <c r="S138" s="291"/>
      <c r="T138" s="291"/>
      <c r="U138" s="291"/>
      <c r="V138" s="291"/>
      <c r="W138" s="291"/>
      <c r="X138" s="291"/>
      <c r="Y138" s="291"/>
      <c r="Z138" s="291"/>
      <c r="AA138" s="291"/>
      <c r="AB138" s="291"/>
      <c r="AC138" s="291"/>
      <c r="AD138" s="291"/>
      <c r="AE138" s="291"/>
      <c r="AF138" s="291"/>
      <c r="AG138" s="291"/>
      <c r="AH138" s="291"/>
      <c r="AI138" s="291"/>
      <c r="AJ138" s="291"/>
      <c r="AK138" s="291"/>
      <c r="AL138" s="291"/>
      <c r="AM138" s="292"/>
    </row>
    <row r="139" spans="1:39" ht="12" customHeight="1">
      <c r="A139" s="435"/>
      <c r="B139" s="291"/>
      <c r="C139" s="291"/>
      <c r="D139" s="291"/>
      <c r="E139" s="291"/>
      <c r="F139" s="291"/>
      <c r="G139" s="291"/>
      <c r="H139" s="291"/>
      <c r="I139" s="291"/>
      <c r="J139" s="291"/>
      <c r="K139" s="291"/>
      <c r="L139" s="291"/>
      <c r="M139" s="291"/>
      <c r="N139" s="291"/>
      <c r="O139" s="436"/>
      <c r="P139" s="436"/>
      <c r="Q139" s="291"/>
      <c r="R139" s="291"/>
      <c r="S139" s="291"/>
      <c r="T139" s="291"/>
      <c r="U139" s="291"/>
      <c r="V139" s="291"/>
      <c r="W139" s="291"/>
      <c r="X139" s="291"/>
      <c r="Y139" s="291"/>
      <c r="Z139" s="291"/>
      <c r="AA139" s="291"/>
      <c r="AB139" s="291"/>
      <c r="AC139" s="291"/>
      <c r="AD139" s="291"/>
      <c r="AE139" s="291"/>
      <c r="AF139" s="291"/>
      <c r="AG139" s="291"/>
      <c r="AH139" s="291"/>
      <c r="AI139" s="291"/>
      <c r="AJ139" s="291"/>
      <c r="AK139" s="291"/>
      <c r="AL139" s="291"/>
      <c r="AM139" s="292"/>
    </row>
    <row r="140" spans="1:39" ht="12" customHeight="1">
      <c r="A140" s="435"/>
      <c r="B140" s="291"/>
      <c r="C140" s="291"/>
      <c r="D140" s="291"/>
      <c r="E140" s="291"/>
      <c r="F140" s="291"/>
      <c r="G140" s="291"/>
      <c r="H140" s="291"/>
      <c r="I140" s="291"/>
      <c r="J140" s="291"/>
      <c r="K140" s="291"/>
      <c r="L140" s="291"/>
      <c r="M140" s="291"/>
      <c r="N140" s="291"/>
      <c r="O140" s="436"/>
      <c r="P140" s="436"/>
      <c r="Q140" s="291"/>
      <c r="R140" s="291"/>
      <c r="S140" s="291"/>
      <c r="T140" s="291"/>
      <c r="U140" s="291"/>
      <c r="V140" s="291"/>
      <c r="W140" s="291"/>
      <c r="X140" s="291"/>
      <c r="Y140" s="291"/>
      <c r="Z140" s="291"/>
      <c r="AA140" s="291"/>
      <c r="AB140" s="291"/>
      <c r="AC140" s="291"/>
      <c r="AD140" s="291"/>
      <c r="AE140" s="291"/>
      <c r="AF140" s="291"/>
      <c r="AG140" s="291"/>
      <c r="AH140" s="291"/>
      <c r="AI140" s="291"/>
      <c r="AJ140" s="291"/>
      <c r="AK140" s="291"/>
      <c r="AL140" s="291"/>
      <c r="AM140" s="292"/>
    </row>
    <row r="141" spans="1:39" ht="12" customHeight="1">
      <c r="A141" s="435"/>
      <c r="B141" s="291"/>
      <c r="C141" s="291"/>
      <c r="D141" s="291"/>
      <c r="E141" s="291"/>
      <c r="F141" s="291"/>
      <c r="G141" s="291"/>
      <c r="H141" s="291"/>
      <c r="I141" s="291"/>
      <c r="J141" s="291"/>
      <c r="K141" s="291"/>
      <c r="L141" s="291"/>
      <c r="M141" s="291"/>
      <c r="N141" s="291"/>
      <c r="O141" s="436"/>
      <c r="P141" s="436"/>
      <c r="Q141" s="291"/>
      <c r="R141" s="291"/>
      <c r="S141" s="291"/>
      <c r="T141" s="291"/>
      <c r="U141" s="291"/>
      <c r="V141" s="291"/>
      <c r="W141" s="291"/>
      <c r="X141" s="291"/>
      <c r="Y141" s="291"/>
      <c r="Z141" s="291"/>
      <c r="AA141" s="291"/>
      <c r="AB141" s="291"/>
      <c r="AC141" s="291"/>
      <c r="AD141" s="291"/>
      <c r="AE141" s="291"/>
      <c r="AF141" s="291"/>
      <c r="AG141" s="291"/>
      <c r="AH141" s="291"/>
      <c r="AI141" s="291"/>
      <c r="AJ141" s="291"/>
      <c r="AK141" s="291"/>
      <c r="AL141" s="291"/>
      <c r="AM141" s="292"/>
    </row>
    <row r="142" spans="1:39" ht="12" customHeight="1">
      <c r="A142" s="435"/>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c r="AA142" s="291"/>
      <c r="AB142" s="291"/>
      <c r="AC142" s="291"/>
      <c r="AD142" s="291"/>
      <c r="AE142" s="291"/>
      <c r="AF142" s="291"/>
      <c r="AG142" s="291"/>
      <c r="AH142" s="291"/>
      <c r="AI142" s="291"/>
      <c r="AJ142" s="291"/>
      <c r="AK142" s="291"/>
      <c r="AL142" s="291"/>
      <c r="AM142" s="292"/>
    </row>
    <row r="143" spans="1:39" ht="12" customHeight="1">
      <c r="A143" s="435"/>
      <c r="B143" s="291"/>
      <c r="C143" s="291"/>
      <c r="D143" s="434"/>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c r="AA143" s="291"/>
      <c r="AB143" s="291"/>
      <c r="AC143" s="291"/>
      <c r="AD143" s="291"/>
      <c r="AE143" s="291"/>
      <c r="AF143" s="291"/>
      <c r="AG143" s="291"/>
      <c r="AH143" s="291"/>
      <c r="AI143" s="291"/>
      <c r="AJ143" s="291"/>
      <c r="AK143" s="291"/>
      <c r="AL143" s="291"/>
      <c r="AM143" s="292"/>
    </row>
    <row r="144" spans="1:39" ht="12" customHeight="1">
      <c r="A144" s="435"/>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c r="AA144" s="291"/>
      <c r="AB144" s="291"/>
      <c r="AC144" s="291"/>
      <c r="AD144" s="291"/>
      <c r="AE144" s="291"/>
      <c r="AF144" s="291"/>
      <c r="AG144" s="291"/>
      <c r="AH144" s="291"/>
      <c r="AI144" s="291"/>
      <c r="AJ144" s="291"/>
      <c r="AK144" s="291"/>
      <c r="AL144" s="291"/>
      <c r="AM144" s="292"/>
    </row>
    <row r="145" spans="1:39" ht="12" customHeight="1">
      <c r="A145" s="435"/>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c r="AA145" s="291"/>
      <c r="AB145" s="291"/>
      <c r="AC145" s="291"/>
      <c r="AD145" s="291"/>
      <c r="AE145" s="291"/>
      <c r="AF145" s="291"/>
      <c r="AG145" s="291"/>
      <c r="AH145" s="291"/>
      <c r="AI145" s="291"/>
      <c r="AJ145" s="291"/>
      <c r="AK145" s="291"/>
      <c r="AL145" s="291"/>
      <c r="AM145" s="292"/>
    </row>
    <row r="146" spans="1:39" ht="12" customHeight="1">
      <c r="A146" s="435"/>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c r="AA146" s="291"/>
      <c r="AB146" s="291"/>
      <c r="AC146" s="291"/>
      <c r="AD146" s="291"/>
      <c r="AE146" s="291"/>
      <c r="AF146" s="291"/>
      <c r="AG146" s="291"/>
      <c r="AH146" s="291"/>
      <c r="AI146" s="291"/>
      <c r="AJ146" s="291"/>
      <c r="AK146" s="291"/>
      <c r="AL146" s="291"/>
      <c r="AM146" s="292"/>
    </row>
    <row r="147" spans="1:39" ht="12" customHeight="1">
      <c r="A147" s="435"/>
      <c r="B147" s="291"/>
      <c r="C147" s="291"/>
      <c r="D147" s="434"/>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c r="AA147" s="291"/>
      <c r="AB147" s="291"/>
      <c r="AC147" s="291"/>
      <c r="AD147" s="291"/>
      <c r="AE147" s="291"/>
      <c r="AF147" s="291"/>
      <c r="AG147" s="291"/>
      <c r="AH147" s="291"/>
      <c r="AI147" s="291"/>
      <c r="AJ147" s="291"/>
      <c r="AK147" s="291"/>
      <c r="AL147" s="291"/>
      <c r="AM147" s="292"/>
    </row>
    <row r="148" spans="1:39" ht="12" customHeight="1">
      <c r="A148" s="435"/>
      <c r="B148" s="291"/>
      <c r="C148" s="291"/>
      <c r="D148" s="434"/>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c r="AA148" s="291"/>
      <c r="AB148" s="291"/>
      <c r="AC148" s="291"/>
      <c r="AD148" s="291"/>
      <c r="AE148" s="291"/>
      <c r="AF148" s="291"/>
      <c r="AG148" s="291"/>
      <c r="AH148" s="291"/>
      <c r="AI148" s="291"/>
      <c r="AJ148" s="291"/>
      <c r="AK148" s="291"/>
      <c r="AL148" s="291"/>
      <c r="AM148" s="292"/>
    </row>
    <row r="149" spans="1:39" ht="12" customHeight="1">
      <c r="A149" s="435"/>
      <c r="B149" s="291"/>
      <c r="C149" s="291"/>
      <c r="D149" s="434"/>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c r="AA149" s="291"/>
      <c r="AB149" s="291"/>
      <c r="AC149" s="291"/>
      <c r="AD149" s="291"/>
      <c r="AE149" s="291"/>
      <c r="AF149" s="291"/>
      <c r="AG149" s="291"/>
      <c r="AH149" s="291"/>
      <c r="AI149" s="291"/>
      <c r="AJ149" s="291"/>
      <c r="AK149" s="291"/>
      <c r="AL149" s="291"/>
      <c r="AM149" s="292"/>
    </row>
    <row r="150" spans="1:39" ht="12" customHeight="1">
      <c r="A150" s="435"/>
      <c r="B150" s="291"/>
      <c r="C150" s="291"/>
      <c r="D150" s="434"/>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c r="AA150" s="291"/>
      <c r="AB150" s="291"/>
      <c r="AC150" s="291"/>
      <c r="AD150" s="291"/>
      <c r="AE150" s="291"/>
      <c r="AF150" s="291"/>
      <c r="AG150" s="291"/>
      <c r="AH150" s="291"/>
      <c r="AI150" s="291"/>
      <c r="AJ150" s="291"/>
      <c r="AK150" s="291"/>
      <c r="AL150" s="291"/>
      <c r="AM150" s="292"/>
    </row>
    <row r="151" spans="1:39" ht="12" customHeight="1">
      <c r="A151" s="435"/>
      <c r="B151" s="291"/>
      <c r="C151" s="291"/>
      <c r="D151" s="434"/>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c r="AA151" s="291"/>
      <c r="AB151" s="291"/>
      <c r="AC151" s="291"/>
      <c r="AD151" s="291"/>
      <c r="AE151" s="291"/>
      <c r="AF151" s="291"/>
      <c r="AG151" s="291"/>
      <c r="AH151" s="291"/>
      <c r="AI151" s="291"/>
      <c r="AJ151" s="291"/>
      <c r="AK151" s="291"/>
      <c r="AL151" s="291"/>
      <c r="AM151" s="292"/>
    </row>
    <row r="152" spans="1:39" ht="12" customHeight="1">
      <c r="A152" s="435"/>
      <c r="B152" s="291"/>
      <c r="C152" s="291"/>
      <c r="D152" s="434"/>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c r="AA152" s="291"/>
      <c r="AB152" s="291"/>
      <c r="AC152" s="291"/>
      <c r="AD152" s="291"/>
      <c r="AE152" s="291"/>
      <c r="AF152" s="291"/>
      <c r="AG152" s="291"/>
      <c r="AH152" s="291"/>
      <c r="AI152" s="291"/>
      <c r="AJ152" s="291"/>
      <c r="AK152" s="291"/>
      <c r="AL152" s="291"/>
      <c r="AM152" s="292"/>
    </row>
    <row r="153" spans="1:39" ht="12" customHeight="1">
      <c r="A153" s="435"/>
      <c r="B153" s="291"/>
      <c r="C153" s="291"/>
      <c r="D153" s="434"/>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c r="AA153" s="291"/>
      <c r="AB153" s="291"/>
      <c r="AC153" s="291"/>
      <c r="AD153" s="291"/>
      <c r="AE153" s="291"/>
      <c r="AF153" s="291"/>
      <c r="AG153" s="291"/>
      <c r="AH153" s="291"/>
      <c r="AI153" s="291"/>
      <c r="AJ153" s="291"/>
      <c r="AK153" s="291"/>
      <c r="AL153" s="291"/>
      <c r="AM153" s="292"/>
    </row>
    <row r="154" spans="1:39" ht="12" customHeight="1">
      <c r="A154" s="435"/>
      <c r="B154" s="291"/>
      <c r="C154" s="291"/>
      <c r="D154" s="434"/>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c r="AA154" s="291"/>
      <c r="AB154" s="291"/>
      <c r="AC154" s="291"/>
      <c r="AD154" s="291"/>
      <c r="AE154" s="291"/>
      <c r="AF154" s="291"/>
      <c r="AG154" s="291"/>
      <c r="AH154" s="291"/>
      <c r="AI154" s="291"/>
      <c r="AJ154" s="291"/>
      <c r="AK154" s="291"/>
      <c r="AL154" s="291"/>
      <c r="AM154" s="292"/>
    </row>
    <row r="155" spans="1:39" ht="12" customHeight="1">
      <c r="A155" s="435"/>
      <c r="B155" s="291"/>
      <c r="C155" s="291"/>
      <c r="D155" s="434"/>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c r="AA155" s="291"/>
      <c r="AB155" s="291"/>
      <c r="AC155" s="291"/>
      <c r="AD155" s="291"/>
      <c r="AE155" s="291"/>
      <c r="AF155" s="291"/>
      <c r="AG155" s="291"/>
      <c r="AH155" s="291"/>
      <c r="AI155" s="291"/>
      <c r="AJ155" s="291"/>
      <c r="AK155" s="291"/>
      <c r="AL155" s="291"/>
      <c r="AM155" s="292"/>
    </row>
    <row r="156" spans="1:39" ht="12" customHeight="1">
      <c r="A156" s="435"/>
      <c r="B156" s="291"/>
      <c r="C156" s="291"/>
      <c r="D156" s="434"/>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c r="AA156" s="291"/>
      <c r="AB156" s="291"/>
      <c r="AC156" s="291"/>
      <c r="AD156" s="291"/>
      <c r="AE156" s="291"/>
      <c r="AF156" s="291"/>
      <c r="AG156" s="291"/>
      <c r="AH156" s="291"/>
      <c r="AI156" s="291"/>
      <c r="AJ156" s="291"/>
      <c r="AK156" s="291"/>
      <c r="AL156" s="291"/>
      <c r="AM156" s="292"/>
    </row>
    <row r="157" spans="1:39" ht="12" customHeight="1">
      <c r="A157" s="435"/>
      <c r="B157" s="291"/>
      <c r="C157" s="291"/>
      <c r="D157" s="434"/>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c r="AA157" s="291"/>
      <c r="AB157" s="291"/>
      <c r="AC157" s="291"/>
      <c r="AD157" s="291"/>
      <c r="AE157" s="291"/>
      <c r="AF157" s="291"/>
      <c r="AG157" s="291"/>
      <c r="AH157" s="291"/>
      <c r="AI157" s="291"/>
      <c r="AJ157" s="291"/>
      <c r="AK157" s="291"/>
      <c r="AL157" s="291"/>
      <c r="AM157" s="292"/>
    </row>
    <row r="158" spans="1:39" ht="12" customHeight="1">
      <c r="A158" s="435"/>
      <c r="B158" s="291"/>
      <c r="C158" s="291"/>
      <c r="D158" s="434"/>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c r="AA158" s="291"/>
      <c r="AB158" s="291"/>
      <c r="AC158" s="291"/>
      <c r="AD158" s="291"/>
      <c r="AE158" s="291"/>
      <c r="AF158" s="291"/>
      <c r="AG158" s="291"/>
      <c r="AH158" s="291"/>
      <c r="AI158" s="291"/>
      <c r="AJ158" s="291"/>
      <c r="AK158" s="291"/>
      <c r="AL158" s="291"/>
      <c r="AM158" s="292"/>
    </row>
    <row r="159" spans="1:39" ht="12" customHeight="1">
      <c r="A159" s="435"/>
      <c r="B159" s="291"/>
      <c r="C159" s="291"/>
      <c r="D159" s="434"/>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c r="AA159" s="291"/>
      <c r="AB159" s="291"/>
      <c r="AC159" s="291"/>
      <c r="AD159" s="291"/>
      <c r="AE159" s="291"/>
      <c r="AF159" s="291"/>
      <c r="AG159" s="291"/>
      <c r="AH159" s="291"/>
      <c r="AI159" s="291"/>
      <c r="AJ159" s="291"/>
      <c r="AK159" s="291"/>
      <c r="AL159" s="291"/>
      <c r="AM159" s="292"/>
    </row>
    <row r="160" spans="1:39" ht="12" customHeight="1">
      <c r="A160" s="435"/>
      <c r="B160" s="291"/>
      <c r="C160" s="291"/>
      <c r="D160" s="434"/>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c r="AA160" s="291"/>
      <c r="AB160" s="291"/>
      <c r="AC160" s="291"/>
      <c r="AD160" s="291"/>
      <c r="AE160" s="291"/>
      <c r="AF160" s="291"/>
      <c r="AG160" s="291"/>
      <c r="AH160" s="291"/>
      <c r="AI160" s="291"/>
      <c r="AJ160" s="291"/>
      <c r="AK160" s="291"/>
      <c r="AL160" s="291"/>
      <c r="AM160" s="292"/>
    </row>
    <row r="161" spans="1:39" ht="12" customHeight="1">
      <c r="A161" s="435"/>
      <c r="B161" s="291"/>
      <c r="C161" s="291"/>
      <c r="D161" s="434"/>
      <c r="E161" s="291"/>
      <c r="F161" s="291"/>
      <c r="G161" s="291"/>
      <c r="H161" s="291"/>
      <c r="I161" s="291"/>
      <c r="J161" s="291"/>
      <c r="K161" s="291"/>
      <c r="L161" s="291"/>
      <c r="M161" s="291"/>
      <c r="N161" s="291"/>
      <c r="O161" s="291"/>
      <c r="P161" s="291"/>
      <c r="Q161" s="291"/>
      <c r="R161" s="291"/>
      <c r="S161" s="291"/>
      <c r="T161" s="288"/>
      <c r="U161" s="291"/>
      <c r="V161" s="291"/>
      <c r="W161" s="291"/>
      <c r="X161" s="291"/>
      <c r="Y161" s="291"/>
      <c r="Z161" s="291"/>
      <c r="AA161" s="291"/>
      <c r="AB161" s="291"/>
      <c r="AC161" s="291"/>
      <c r="AD161" s="291"/>
      <c r="AE161" s="291"/>
      <c r="AF161" s="291"/>
      <c r="AG161" s="291"/>
      <c r="AH161" s="291"/>
      <c r="AI161" s="291"/>
      <c r="AJ161" s="291"/>
      <c r="AK161" s="291"/>
      <c r="AL161" s="291"/>
      <c r="AM161" s="292"/>
    </row>
    <row r="162" spans="1:39" ht="12" customHeight="1">
      <c r="A162" s="435"/>
      <c r="B162" s="291"/>
      <c r="C162" s="291"/>
      <c r="D162" s="434"/>
      <c r="E162" s="291"/>
      <c r="F162" s="291"/>
      <c r="G162" s="291"/>
      <c r="H162" s="291"/>
      <c r="I162" s="291"/>
      <c r="J162" s="291"/>
      <c r="K162" s="291"/>
      <c r="L162" s="291"/>
      <c r="M162" s="291"/>
      <c r="N162" s="291"/>
      <c r="O162" s="291"/>
      <c r="P162" s="291"/>
      <c r="Q162" s="291"/>
      <c r="R162" s="291"/>
      <c r="S162" s="291"/>
      <c r="T162" s="288"/>
      <c r="U162" s="288"/>
      <c r="V162" s="288"/>
      <c r="W162" s="288"/>
      <c r="X162" s="288"/>
      <c r="Y162" s="288"/>
      <c r="Z162" s="288"/>
      <c r="AA162" s="288"/>
      <c r="AB162" s="288"/>
      <c r="AC162" s="288"/>
      <c r="AD162" s="288"/>
      <c r="AE162" s="288"/>
      <c r="AF162" s="288"/>
      <c r="AG162" s="288"/>
      <c r="AH162" s="288"/>
      <c r="AI162" s="288"/>
      <c r="AJ162" s="288"/>
      <c r="AK162" s="291"/>
      <c r="AL162" s="291"/>
      <c r="AM162" s="292"/>
    </row>
    <row r="163" spans="1:39" ht="12" customHeight="1">
      <c r="A163" s="435"/>
      <c r="B163" s="291"/>
      <c r="C163" s="291"/>
      <c r="D163" s="434"/>
      <c r="E163" s="291"/>
      <c r="F163" s="291"/>
      <c r="G163" s="291"/>
      <c r="H163" s="291"/>
      <c r="I163" s="291"/>
      <c r="J163" s="291"/>
      <c r="K163" s="291"/>
      <c r="L163" s="291"/>
      <c r="M163" s="291"/>
      <c r="N163" s="291"/>
      <c r="O163" s="291"/>
      <c r="P163" s="291"/>
      <c r="Q163" s="291"/>
      <c r="R163" s="291"/>
      <c r="S163" s="291"/>
      <c r="T163" s="288"/>
      <c r="U163" s="288"/>
      <c r="V163" s="288"/>
      <c r="W163" s="288"/>
      <c r="X163" s="288"/>
      <c r="Y163" s="288"/>
      <c r="Z163" s="288"/>
      <c r="AA163" s="288"/>
      <c r="AB163" s="288"/>
      <c r="AC163" s="288"/>
      <c r="AD163" s="288"/>
      <c r="AE163" s="288"/>
      <c r="AF163" s="288"/>
      <c r="AG163" s="288"/>
      <c r="AH163" s="288"/>
      <c r="AI163" s="288"/>
      <c r="AJ163" s="288"/>
      <c r="AK163" s="291"/>
      <c r="AL163" s="291"/>
      <c r="AM163" s="292"/>
    </row>
    <row r="164" spans="1:39" ht="12" customHeight="1">
      <c r="A164" s="435"/>
      <c r="B164" s="291"/>
      <c r="C164" s="291"/>
      <c r="D164" s="434"/>
      <c r="E164" s="291"/>
      <c r="F164" s="291"/>
      <c r="G164" s="291"/>
      <c r="H164" s="291"/>
      <c r="I164" s="291"/>
      <c r="J164" s="291"/>
      <c r="K164" s="291"/>
      <c r="L164" s="291"/>
      <c r="M164" s="291"/>
      <c r="N164" s="291"/>
      <c r="O164" s="291"/>
      <c r="P164" s="291"/>
      <c r="Q164" s="291"/>
      <c r="R164" s="291"/>
      <c r="S164" s="291"/>
      <c r="T164" s="288"/>
      <c r="U164" s="288"/>
      <c r="V164" s="288"/>
      <c r="W164" s="288"/>
      <c r="X164" s="288"/>
      <c r="Y164" s="288"/>
      <c r="Z164" s="288"/>
      <c r="AA164" s="288"/>
      <c r="AB164" s="288"/>
      <c r="AC164" s="288"/>
      <c r="AD164" s="288"/>
      <c r="AE164" s="288"/>
      <c r="AF164" s="288"/>
      <c r="AG164" s="288"/>
      <c r="AH164" s="288"/>
      <c r="AI164" s="288"/>
      <c r="AJ164" s="288"/>
      <c r="AK164" s="291"/>
      <c r="AL164" s="291"/>
      <c r="AM164" s="292"/>
    </row>
    <row r="165" spans="1:39" ht="12" customHeight="1">
      <c r="A165" s="435"/>
      <c r="B165" s="291"/>
      <c r="C165" s="291"/>
      <c r="D165" s="434"/>
      <c r="E165" s="291"/>
      <c r="F165" s="291"/>
      <c r="G165" s="291"/>
      <c r="H165" s="291"/>
      <c r="I165" s="291"/>
      <c r="J165" s="291"/>
      <c r="K165" s="291"/>
      <c r="L165" s="291"/>
      <c r="M165" s="291"/>
      <c r="N165" s="291"/>
      <c r="O165" s="291"/>
      <c r="P165" s="291"/>
      <c r="Q165" s="291"/>
      <c r="R165" s="291"/>
      <c r="S165" s="291"/>
      <c r="T165" s="288"/>
      <c r="U165" s="288"/>
      <c r="V165" s="288"/>
      <c r="W165" s="288"/>
      <c r="X165" s="288"/>
      <c r="Y165" s="288"/>
      <c r="Z165" s="288"/>
      <c r="AA165" s="288"/>
      <c r="AB165" s="288"/>
      <c r="AC165" s="288"/>
      <c r="AD165" s="288"/>
      <c r="AE165" s="288"/>
      <c r="AF165" s="288"/>
      <c r="AG165" s="288"/>
      <c r="AH165" s="288"/>
      <c r="AI165" s="288"/>
      <c r="AJ165" s="288"/>
      <c r="AK165" s="291"/>
      <c r="AL165" s="291"/>
      <c r="AM165" s="292"/>
    </row>
    <row r="166" spans="1:39" ht="12" customHeight="1">
      <c r="A166" s="435"/>
      <c r="B166" s="291"/>
      <c r="C166" s="291"/>
      <c r="D166" s="434"/>
      <c r="E166" s="291"/>
      <c r="F166" s="291"/>
      <c r="G166" s="291"/>
      <c r="H166" s="291"/>
      <c r="I166" s="291"/>
      <c r="J166" s="291"/>
      <c r="K166" s="291"/>
      <c r="L166" s="291"/>
      <c r="M166" s="291"/>
      <c r="N166" s="291"/>
      <c r="O166" s="291"/>
      <c r="P166" s="291"/>
      <c r="Q166" s="291"/>
      <c r="R166" s="291"/>
      <c r="S166" s="291"/>
      <c r="T166" s="288"/>
      <c r="U166" s="288"/>
      <c r="V166" s="288"/>
      <c r="W166" s="288"/>
      <c r="X166" s="288"/>
      <c r="Y166" s="288"/>
      <c r="Z166" s="288"/>
      <c r="AA166" s="288"/>
      <c r="AB166" s="288"/>
      <c r="AC166" s="288"/>
      <c r="AD166" s="288"/>
      <c r="AE166" s="288"/>
      <c r="AF166" s="288"/>
      <c r="AG166" s="288"/>
      <c r="AH166" s="288"/>
      <c r="AI166" s="288"/>
      <c r="AJ166" s="288"/>
      <c r="AK166" s="291"/>
      <c r="AL166" s="291"/>
      <c r="AM166" s="292"/>
    </row>
    <row r="167" spans="1:39" ht="12" customHeight="1">
      <c r="A167" s="287"/>
      <c r="B167" s="291"/>
      <c r="C167" s="291"/>
      <c r="D167" s="434"/>
      <c r="E167" s="291"/>
      <c r="F167" s="291"/>
      <c r="G167" s="291"/>
      <c r="H167" s="291"/>
      <c r="I167" s="291"/>
      <c r="J167" s="291"/>
      <c r="K167" s="291"/>
      <c r="L167" s="291"/>
      <c r="M167" s="291"/>
      <c r="N167" s="291"/>
      <c r="O167" s="291"/>
      <c r="P167" s="291"/>
      <c r="Q167" s="291"/>
      <c r="R167" s="291"/>
      <c r="S167" s="291"/>
      <c r="T167" s="288"/>
      <c r="U167" s="288"/>
      <c r="V167" s="288"/>
      <c r="W167" s="288"/>
      <c r="X167" s="288"/>
      <c r="Y167" s="288"/>
      <c r="Z167" s="288"/>
      <c r="AA167" s="288"/>
      <c r="AB167" s="288"/>
      <c r="AC167" s="288"/>
      <c r="AD167" s="288"/>
      <c r="AE167" s="288"/>
      <c r="AF167" s="288"/>
      <c r="AG167" s="288"/>
      <c r="AH167" s="288"/>
      <c r="AI167" s="288"/>
      <c r="AJ167" s="288"/>
      <c r="AK167" s="288"/>
      <c r="AL167" s="291"/>
      <c r="AM167" s="292"/>
    </row>
    <row r="168" spans="1:39" ht="12" customHeight="1">
      <c r="A168" s="287"/>
      <c r="B168" s="291"/>
      <c r="C168" s="291"/>
      <c r="D168" s="434"/>
      <c r="E168" s="291"/>
      <c r="F168" s="291"/>
      <c r="G168" s="291"/>
      <c r="H168" s="291"/>
      <c r="I168" s="291"/>
      <c r="J168" s="291"/>
      <c r="K168" s="291"/>
      <c r="L168" s="291"/>
      <c r="M168" s="291"/>
      <c r="N168" s="291"/>
      <c r="O168" s="291"/>
      <c r="P168" s="291"/>
      <c r="Q168" s="291"/>
      <c r="R168" s="291"/>
      <c r="S168" s="291"/>
      <c r="T168" s="288"/>
      <c r="U168" s="288"/>
      <c r="V168" s="288"/>
      <c r="W168" s="288"/>
      <c r="X168" s="288"/>
      <c r="Y168" s="288"/>
      <c r="Z168" s="288"/>
      <c r="AA168" s="288"/>
      <c r="AB168" s="288"/>
      <c r="AC168" s="288"/>
      <c r="AD168" s="288"/>
      <c r="AE168" s="288"/>
      <c r="AF168" s="288"/>
      <c r="AG168" s="288"/>
      <c r="AH168" s="288"/>
      <c r="AI168" s="288"/>
      <c r="AJ168" s="288"/>
      <c r="AK168" s="288"/>
      <c r="AL168" s="291"/>
      <c r="AM168" s="292"/>
    </row>
    <row r="169" spans="1:39" ht="12" customHeight="1">
      <c r="A169" s="287"/>
      <c r="B169" s="291"/>
      <c r="C169" s="291"/>
      <c r="D169" s="434"/>
      <c r="E169" s="291"/>
      <c r="F169" s="291"/>
      <c r="G169" s="291"/>
      <c r="H169" s="291"/>
      <c r="I169" s="291"/>
      <c r="J169" s="291"/>
      <c r="K169" s="291"/>
      <c r="L169" s="291"/>
      <c r="M169" s="291"/>
      <c r="N169" s="291"/>
      <c r="O169" s="291"/>
      <c r="P169" s="291"/>
      <c r="Q169" s="291"/>
      <c r="R169" s="291"/>
      <c r="S169" s="291"/>
      <c r="T169" s="288"/>
      <c r="U169" s="288"/>
      <c r="V169" s="288"/>
      <c r="W169" s="288"/>
      <c r="X169" s="288"/>
      <c r="Y169" s="288"/>
      <c r="Z169" s="288"/>
      <c r="AA169" s="288"/>
      <c r="AB169" s="288"/>
      <c r="AC169" s="288"/>
      <c r="AD169" s="288"/>
      <c r="AE169" s="288"/>
      <c r="AF169" s="288"/>
      <c r="AG169" s="288"/>
      <c r="AH169" s="288"/>
      <c r="AI169" s="288"/>
      <c r="AJ169" s="288"/>
      <c r="AK169" s="288"/>
      <c r="AL169" s="291"/>
      <c r="AM169" s="292"/>
    </row>
    <row r="170" spans="1:39" ht="12" customHeight="1">
      <c r="A170" s="287"/>
      <c r="B170" s="291"/>
      <c r="C170" s="291"/>
      <c r="D170" s="434"/>
      <c r="E170" s="291"/>
      <c r="F170" s="291"/>
      <c r="G170" s="291"/>
      <c r="H170" s="291"/>
      <c r="I170" s="291"/>
      <c r="J170" s="291"/>
      <c r="K170" s="291"/>
      <c r="L170" s="291"/>
      <c r="M170" s="291"/>
      <c r="N170" s="291"/>
      <c r="O170" s="291"/>
      <c r="P170" s="291"/>
      <c r="Q170" s="291"/>
      <c r="R170" s="291"/>
      <c r="S170" s="291"/>
      <c r="T170" s="288"/>
      <c r="U170" s="288"/>
      <c r="V170" s="288"/>
      <c r="W170" s="288"/>
      <c r="X170" s="288"/>
      <c r="Y170" s="288"/>
      <c r="Z170" s="288"/>
      <c r="AA170" s="288"/>
      <c r="AB170" s="288"/>
      <c r="AC170" s="288"/>
      <c r="AD170" s="288"/>
      <c r="AE170" s="288"/>
      <c r="AF170" s="288"/>
      <c r="AG170" s="288"/>
      <c r="AH170" s="288"/>
      <c r="AI170" s="288"/>
      <c r="AJ170" s="288"/>
      <c r="AK170" s="288"/>
      <c r="AL170" s="291"/>
      <c r="AM170" s="292"/>
    </row>
    <row r="171" spans="1:39" ht="12" customHeight="1">
      <c r="A171" s="287"/>
      <c r="B171" s="291"/>
      <c r="C171" s="291"/>
      <c r="D171" s="434"/>
      <c r="E171" s="291"/>
      <c r="F171" s="291"/>
      <c r="G171" s="291"/>
      <c r="H171" s="291"/>
      <c r="I171" s="291"/>
      <c r="J171" s="291"/>
      <c r="K171" s="291"/>
      <c r="L171" s="291"/>
      <c r="M171" s="291"/>
      <c r="N171" s="291"/>
      <c r="O171" s="291"/>
      <c r="P171" s="291"/>
      <c r="Q171" s="291"/>
      <c r="R171" s="291"/>
      <c r="S171" s="291"/>
      <c r="T171" s="288"/>
      <c r="U171" s="288"/>
      <c r="V171" s="288"/>
      <c r="W171" s="288"/>
      <c r="X171" s="288"/>
      <c r="Y171" s="288"/>
      <c r="Z171" s="288"/>
      <c r="AA171" s="288"/>
      <c r="AB171" s="288"/>
      <c r="AC171" s="288"/>
      <c r="AD171" s="288"/>
      <c r="AE171" s="288"/>
      <c r="AF171" s="288"/>
      <c r="AG171" s="288"/>
      <c r="AH171" s="288"/>
      <c r="AI171" s="288"/>
      <c r="AJ171" s="288"/>
      <c r="AK171" s="288"/>
      <c r="AL171" s="291"/>
      <c r="AM171" s="292"/>
    </row>
    <row r="172" spans="1:39" ht="12" customHeight="1">
      <c r="A172" s="287"/>
      <c r="B172" s="291"/>
      <c r="C172" s="291"/>
      <c r="D172" s="434"/>
      <c r="E172" s="291"/>
      <c r="F172" s="291"/>
      <c r="G172" s="291"/>
      <c r="H172" s="291"/>
      <c r="I172" s="291"/>
      <c r="J172" s="291"/>
      <c r="K172" s="291"/>
      <c r="L172" s="291"/>
      <c r="M172" s="291"/>
      <c r="N172" s="291"/>
      <c r="O172" s="291"/>
      <c r="P172" s="291"/>
      <c r="Q172" s="291"/>
      <c r="R172" s="291"/>
      <c r="S172" s="291"/>
      <c r="T172" s="288"/>
      <c r="U172" s="288"/>
      <c r="V172" s="288"/>
      <c r="W172" s="288"/>
      <c r="X172" s="288"/>
      <c r="Y172" s="288"/>
      <c r="Z172" s="288"/>
      <c r="AA172" s="288"/>
      <c r="AB172" s="288"/>
      <c r="AC172" s="288"/>
      <c r="AD172" s="288"/>
      <c r="AE172" s="288"/>
      <c r="AF172" s="288"/>
      <c r="AG172" s="288"/>
      <c r="AH172" s="288"/>
      <c r="AI172" s="288"/>
      <c r="AJ172" s="288"/>
      <c r="AK172" s="288"/>
      <c r="AL172" s="291"/>
      <c r="AM172" s="292"/>
    </row>
    <row r="173" spans="1:39" ht="12" customHeight="1">
      <c r="A173" s="287"/>
      <c r="B173" s="291"/>
      <c r="C173" s="291"/>
      <c r="D173" s="434"/>
      <c r="E173" s="291"/>
      <c r="F173" s="291"/>
      <c r="G173" s="291"/>
      <c r="H173" s="291"/>
      <c r="I173" s="291"/>
      <c r="J173" s="291"/>
      <c r="K173" s="291"/>
      <c r="L173" s="291"/>
      <c r="M173" s="291"/>
      <c r="N173" s="291"/>
      <c r="O173" s="291"/>
      <c r="P173" s="291"/>
      <c r="Q173" s="291"/>
      <c r="R173" s="291"/>
      <c r="S173" s="291"/>
      <c r="T173" s="288"/>
      <c r="U173" s="288"/>
      <c r="V173" s="288"/>
      <c r="W173" s="288"/>
      <c r="X173" s="288"/>
      <c r="Y173" s="288"/>
      <c r="Z173" s="288"/>
      <c r="AA173" s="288"/>
      <c r="AB173" s="288"/>
      <c r="AC173" s="288"/>
      <c r="AD173" s="288"/>
      <c r="AE173" s="288"/>
      <c r="AF173" s="288"/>
      <c r="AG173" s="288"/>
      <c r="AH173" s="288"/>
      <c r="AI173" s="288"/>
      <c r="AJ173" s="288"/>
      <c r="AK173" s="288"/>
      <c r="AL173" s="291"/>
      <c r="AM173" s="292"/>
    </row>
    <row r="174" spans="1:39" ht="12" customHeight="1">
      <c r="A174" s="435"/>
      <c r="B174" s="291"/>
      <c r="C174" s="291"/>
      <c r="D174" s="434"/>
      <c r="E174" s="291"/>
      <c r="F174" s="291"/>
      <c r="G174" s="291"/>
      <c r="H174" s="291"/>
      <c r="I174" s="291"/>
      <c r="J174" s="291"/>
      <c r="K174" s="291"/>
      <c r="L174" s="291"/>
      <c r="M174" s="291"/>
      <c r="N174" s="291"/>
      <c r="O174" s="291"/>
      <c r="P174" s="291"/>
      <c r="Q174" s="291"/>
      <c r="R174" s="291"/>
      <c r="S174" s="291"/>
      <c r="T174" s="291"/>
      <c r="U174" s="288"/>
      <c r="V174" s="288"/>
      <c r="W174" s="288"/>
      <c r="X174" s="288"/>
      <c r="Y174" s="288"/>
      <c r="Z174" s="288"/>
      <c r="AA174" s="288"/>
      <c r="AB174" s="288"/>
      <c r="AC174" s="288"/>
      <c r="AD174" s="288"/>
      <c r="AE174" s="288"/>
      <c r="AF174" s="288"/>
      <c r="AG174" s="288"/>
      <c r="AH174" s="288"/>
      <c r="AI174" s="288"/>
      <c r="AJ174" s="288"/>
      <c r="AK174" s="291"/>
      <c r="AL174" s="291"/>
      <c r="AM174" s="292"/>
    </row>
    <row r="175" spans="1:39" ht="12" customHeight="1">
      <c r="A175" s="435"/>
      <c r="B175" s="291"/>
      <c r="C175" s="291"/>
      <c r="D175" s="434"/>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c r="AA175" s="291"/>
      <c r="AB175" s="291"/>
      <c r="AC175" s="291"/>
      <c r="AD175" s="291"/>
      <c r="AE175" s="291"/>
      <c r="AF175" s="291"/>
      <c r="AG175" s="291"/>
      <c r="AH175" s="291"/>
      <c r="AI175" s="291"/>
      <c r="AJ175" s="291"/>
      <c r="AK175" s="291"/>
      <c r="AL175" s="291"/>
      <c r="AM175" s="292"/>
    </row>
    <row r="176" spans="1:39" ht="12" customHeight="1">
      <c r="A176" s="287"/>
      <c r="B176" s="291"/>
      <c r="C176" s="291"/>
      <c r="D176" s="434"/>
      <c r="E176" s="291"/>
      <c r="F176" s="291"/>
      <c r="G176" s="291"/>
      <c r="H176" s="291"/>
      <c r="I176" s="291"/>
      <c r="J176" s="291"/>
      <c r="K176" s="291"/>
      <c r="L176" s="291"/>
      <c r="M176" s="291"/>
      <c r="N176" s="291"/>
      <c r="O176" s="291"/>
      <c r="P176" s="291"/>
      <c r="Q176" s="291"/>
      <c r="R176" s="291"/>
      <c r="S176" s="291"/>
      <c r="T176" s="288"/>
      <c r="U176" s="291"/>
      <c r="V176" s="291"/>
      <c r="W176" s="291"/>
      <c r="X176" s="291"/>
      <c r="Y176" s="291"/>
      <c r="Z176" s="291"/>
      <c r="AA176" s="291"/>
      <c r="AB176" s="291"/>
      <c r="AC176" s="291"/>
      <c r="AD176" s="291"/>
      <c r="AE176" s="291"/>
      <c r="AF176" s="291"/>
      <c r="AG176" s="291"/>
      <c r="AH176" s="291"/>
      <c r="AI176" s="291"/>
      <c r="AJ176" s="291"/>
      <c r="AK176" s="288"/>
      <c r="AL176" s="291"/>
      <c r="AM176" s="292"/>
    </row>
    <row r="177" spans="1:39" ht="12" customHeight="1">
      <c r="A177" s="287"/>
      <c r="B177" s="291"/>
      <c r="C177" s="291"/>
      <c r="D177" s="434"/>
      <c r="E177" s="291"/>
      <c r="F177" s="288"/>
      <c r="G177" s="288"/>
      <c r="H177" s="291"/>
      <c r="I177" s="291"/>
      <c r="J177" s="291"/>
      <c r="K177" s="291"/>
      <c r="L177" s="291"/>
      <c r="M177" s="291"/>
      <c r="N177" s="291"/>
      <c r="O177" s="291"/>
      <c r="P177" s="291"/>
      <c r="Q177" s="288"/>
      <c r="R177" s="288"/>
      <c r="S177" s="288"/>
      <c r="T177" s="288"/>
      <c r="U177" s="288"/>
      <c r="V177" s="288"/>
      <c r="W177" s="288"/>
      <c r="X177" s="288"/>
      <c r="Y177" s="288"/>
      <c r="Z177" s="288"/>
      <c r="AA177" s="288"/>
      <c r="AB177" s="288"/>
      <c r="AC177" s="288"/>
      <c r="AD177" s="288"/>
      <c r="AE177" s="288"/>
      <c r="AF177" s="288"/>
      <c r="AG177" s="288"/>
      <c r="AH177" s="288"/>
      <c r="AI177" s="288"/>
      <c r="AJ177" s="288"/>
      <c r="AK177" s="288"/>
      <c r="AL177" s="291"/>
      <c r="AM177" s="292"/>
    </row>
    <row r="178" spans="1:39" ht="12" customHeight="1">
      <c r="A178" s="287"/>
      <c r="B178" s="291"/>
      <c r="C178" s="291"/>
      <c r="D178" s="434"/>
      <c r="E178" s="291"/>
      <c r="F178" s="288"/>
      <c r="G178" s="288"/>
      <c r="H178" s="291"/>
      <c r="I178" s="291"/>
      <c r="J178" s="291"/>
      <c r="K178" s="291"/>
      <c r="L178" s="291"/>
      <c r="M178" s="291"/>
      <c r="N178" s="291"/>
      <c r="O178" s="291"/>
      <c r="P178" s="291"/>
      <c r="Q178" s="288"/>
      <c r="R178" s="288"/>
      <c r="S178" s="288"/>
      <c r="T178" s="288"/>
      <c r="U178" s="288"/>
      <c r="V178" s="288"/>
      <c r="W178" s="288"/>
      <c r="X178" s="288"/>
      <c r="Y178" s="288"/>
      <c r="Z178" s="288"/>
      <c r="AA178" s="288"/>
      <c r="AB178" s="288"/>
      <c r="AC178" s="288"/>
      <c r="AD178" s="288"/>
      <c r="AE178" s="288"/>
      <c r="AF178" s="288"/>
      <c r="AG178" s="288"/>
      <c r="AH178" s="288"/>
      <c r="AI178" s="288"/>
      <c r="AJ178" s="288"/>
      <c r="AK178" s="288"/>
      <c r="AL178" s="291"/>
      <c r="AM178" s="292"/>
    </row>
    <row r="179" spans="1:39" ht="12" customHeight="1">
      <c r="A179" s="287"/>
      <c r="B179" s="291"/>
      <c r="C179" s="291"/>
      <c r="D179" s="291"/>
      <c r="E179" s="291"/>
      <c r="F179" s="288"/>
      <c r="G179" s="288"/>
      <c r="H179" s="291"/>
      <c r="I179" s="291"/>
      <c r="J179" s="291"/>
      <c r="K179" s="291"/>
      <c r="L179" s="291"/>
      <c r="M179" s="291"/>
      <c r="N179" s="291"/>
      <c r="O179" s="291"/>
      <c r="P179" s="291"/>
      <c r="Q179" s="288"/>
      <c r="R179" s="288"/>
      <c r="S179" s="288"/>
      <c r="T179" s="288"/>
      <c r="U179" s="288"/>
      <c r="V179" s="288"/>
      <c r="W179" s="288"/>
      <c r="X179" s="288"/>
      <c r="Y179" s="288"/>
      <c r="Z179" s="288"/>
      <c r="AA179" s="288"/>
      <c r="AB179" s="288"/>
      <c r="AC179" s="288"/>
      <c r="AD179" s="288"/>
      <c r="AE179" s="288"/>
      <c r="AF179" s="288"/>
      <c r="AG179" s="288"/>
      <c r="AH179" s="288"/>
      <c r="AI179" s="288"/>
      <c r="AJ179" s="288"/>
      <c r="AK179" s="288"/>
      <c r="AL179" s="291"/>
      <c r="AM179" s="292"/>
    </row>
    <row r="180" spans="1:39" ht="12" customHeight="1">
      <c r="A180" s="287"/>
      <c r="B180" s="291"/>
      <c r="C180" s="291"/>
      <c r="D180" s="291"/>
      <c r="E180" s="291"/>
      <c r="F180" s="288"/>
      <c r="G180" s="288"/>
      <c r="H180" s="291"/>
      <c r="I180" s="291"/>
      <c r="J180" s="291"/>
      <c r="K180" s="291"/>
      <c r="L180" s="291"/>
      <c r="M180" s="291"/>
      <c r="N180" s="291"/>
      <c r="O180" s="291"/>
      <c r="P180" s="291"/>
      <c r="Q180" s="288"/>
      <c r="R180" s="288"/>
      <c r="S180" s="288"/>
      <c r="T180" s="288"/>
      <c r="U180" s="288"/>
      <c r="V180" s="288"/>
      <c r="W180" s="288"/>
      <c r="X180" s="288"/>
      <c r="Y180" s="288"/>
      <c r="Z180" s="288"/>
      <c r="AA180" s="288"/>
      <c r="AB180" s="288"/>
      <c r="AC180" s="288"/>
      <c r="AD180" s="288"/>
      <c r="AE180" s="288"/>
      <c r="AF180" s="288"/>
      <c r="AG180" s="288"/>
      <c r="AH180" s="288"/>
      <c r="AI180" s="288"/>
      <c r="AJ180" s="288"/>
      <c r="AK180" s="288"/>
      <c r="AL180" s="291"/>
      <c r="AM180" s="292"/>
    </row>
    <row r="181" spans="1:39" ht="12" customHeight="1">
      <c r="A181" s="287"/>
      <c r="B181" s="291"/>
      <c r="C181" s="291"/>
      <c r="D181" s="291"/>
      <c r="E181" s="291"/>
      <c r="F181" s="288"/>
      <c r="G181" s="288"/>
      <c r="H181" s="291"/>
      <c r="I181" s="291"/>
      <c r="J181" s="291"/>
      <c r="K181" s="291"/>
      <c r="L181" s="291"/>
      <c r="M181" s="291"/>
      <c r="N181" s="291"/>
      <c r="O181" s="291"/>
      <c r="P181" s="291"/>
      <c r="Q181" s="288"/>
      <c r="R181" s="288"/>
      <c r="S181" s="288"/>
      <c r="T181" s="288"/>
      <c r="U181" s="288"/>
      <c r="V181" s="288"/>
      <c r="W181" s="288"/>
      <c r="X181" s="288"/>
      <c r="Y181" s="288"/>
      <c r="Z181" s="288"/>
      <c r="AA181" s="288"/>
      <c r="AB181" s="288"/>
      <c r="AC181" s="288"/>
      <c r="AD181" s="288"/>
      <c r="AE181" s="288"/>
      <c r="AF181" s="288"/>
      <c r="AG181" s="288"/>
      <c r="AH181" s="288"/>
      <c r="AI181" s="288"/>
      <c r="AJ181" s="288"/>
      <c r="AK181" s="288"/>
      <c r="AL181" s="291"/>
      <c r="AM181" s="292"/>
    </row>
    <row r="182" spans="1:39" ht="12" customHeight="1">
      <c r="A182" s="287"/>
      <c r="B182" s="291"/>
      <c r="C182" s="291"/>
      <c r="D182" s="291"/>
      <c r="E182" s="291"/>
      <c r="F182" s="288"/>
      <c r="G182" s="288"/>
      <c r="H182" s="291"/>
      <c r="I182" s="291"/>
      <c r="J182" s="291"/>
      <c r="K182" s="291"/>
      <c r="L182" s="291"/>
      <c r="M182" s="291"/>
      <c r="N182" s="291"/>
      <c r="O182" s="291"/>
      <c r="P182" s="291"/>
      <c r="Q182" s="288"/>
      <c r="R182" s="288"/>
      <c r="S182" s="288"/>
      <c r="T182" s="288"/>
      <c r="U182" s="288"/>
      <c r="V182" s="288"/>
      <c r="W182" s="288"/>
      <c r="X182" s="288"/>
      <c r="Y182" s="288"/>
      <c r="Z182" s="288"/>
      <c r="AA182" s="288"/>
      <c r="AB182" s="288"/>
      <c r="AC182" s="288"/>
      <c r="AD182" s="288"/>
      <c r="AE182" s="288"/>
      <c r="AF182" s="288"/>
      <c r="AG182" s="288"/>
      <c r="AH182" s="288"/>
      <c r="AI182" s="288"/>
      <c r="AJ182" s="288"/>
      <c r="AK182" s="288"/>
      <c r="AL182" s="291"/>
      <c r="AM182" s="292"/>
    </row>
    <row r="183" spans="1:39" ht="12.75" customHeight="1">
      <c r="A183" s="287"/>
      <c r="B183" s="291"/>
      <c r="C183" s="291"/>
      <c r="D183" s="291"/>
      <c r="E183" s="291"/>
      <c r="F183" s="288"/>
      <c r="G183" s="288"/>
      <c r="H183" s="291"/>
      <c r="I183" s="291"/>
      <c r="J183" s="291"/>
      <c r="K183" s="291"/>
      <c r="L183" s="291"/>
      <c r="M183" s="291"/>
      <c r="N183" s="437"/>
      <c r="O183" s="438"/>
      <c r="P183" s="436"/>
      <c r="Q183" s="291"/>
      <c r="R183" s="291"/>
      <c r="S183" s="291"/>
      <c r="T183" s="288"/>
      <c r="U183" s="288"/>
      <c r="V183" s="288"/>
      <c r="W183" s="288"/>
      <c r="X183" s="288"/>
      <c r="Y183" s="288"/>
      <c r="Z183" s="288"/>
      <c r="AA183" s="288"/>
      <c r="AB183" s="288"/>
      <c r="AC183" s="288"/>
      <c r="AD183" s="288"/>
      <c r="AE183" s="288"/>
      <c r="AF183" s="288"/>
      <c r="AG183" s="288"/>
      <c r="AH183" s="288"/>
      <c r="AI183" s="288"/>
      <c r="AJ183" s="288"/>
      <c r="AK183" s="288"/>
      <c r="AL183" s="291"/>
      <c r="AM183" s="292"/>
    </row>
    <row r="184" spans="1:39" ht="12.75" customHeight="1">
      <c r="A184" s="439"/>
      <c r="B184" s="440"/>
      <c r="C184" s="440"/>
      <c r="D184" s="440"/>
      <c r="E184" s="440"/>
      <c r="F184" s="441"/>
      <c r="G184" s="441"/>
      <c r="H184" s="440"/>
      <c r="I184" s="440"/>
      <c r="J184" s="440"/>
      <c r="K184" s="440"/>
      <c r="L184" s="440"/>
      <c r="M184" s="440"/>
      <c r="N184" s="442"/>
      <c r="O184" s="443"/>
      <c r="P184" s="444"/>
      <c r="Q184" s="440"/>
      <c r="R184" s="440"/>
      <c r="S184" s="440"/>
      <c r="T184" s="441"/>
      <c r="U184" s="441"/>
      <c r="V184" s="441"/>
      <c r="W184" s="441"/>
      <c r="X184" s="441"/>
      <c r="Y184" s="441"/>
      <c r="Z184" s="441"/>
      <c r="AA184" s="441"/>
      <c r="AB184" s="441"/>
      <c r="AC184" s="441"/>
      <c r="AD184" s="441"/>
      <c r="AE184" s="441"/>
      <c r="AF184" s="441"/>
      <c r="AG184" s="441"/>
      <c r="AH184" s="441"/>
      <c r="AI184" s="441"/>
      <c r="AJ184" s="441"/>
      <c r="AK184" s="441"/>
      <c r="AL184" s="440"/>
      <c r="AM184" s="445"/>
    </row>
  </sheetData>
  <mergeCells count="43">
    <mergeCell ref="G109:G112"/>
    <mergeCell ref="E68:F68"/>
    <mergeCell ref="E69:F69"/>
    <mergeCell ref="E70:F70"/>
    <mergeCell ref="AF70:AI71"/>
    <mergeCell ref="G89:G92"/>
    <mergeCell ref="G93:G96"/>
    <mergeCell ref="G97:G100"/>
    <mergeCell ref="G101:G104"/>
    <mergeCell ref="G105:G108"/>
    <mergeCell ref="AJ70:AJ71"/>
    <mergeCell ref="H72:I72"/>
    <mergeCell ref="E64:F64"/>
    <mergeCell ref="P64:Q64"/>
    <mergeCell ref="E65:F65"/>
    <mergeCell ref="P65:Q65"/>
    <mergeCell ref="E66:F66"/>
    <mergeCell ref="E67:F67"/>
    <mergeCell ref="E62:F62"/>
    <mergeCell ref="P62:Q62"/>
    <mergeCell ref="Y62:Z62"/>
    <mergeCell ref="E63:F63"/>
    <mergeCell ref="P63:Q63"/>
    <mergeCell ref="Y63:Z63"/>
    <mergeCell ref="E60:F60"/>
    <mergeCell ref="P60:Q60"/>
    <mergeCell ref="Y60:Z60"/>
    <mergeCell ref="E61:F61"/>
    <mergeCell ref="P61:Q61"/>
    <mergeCell ref="Y61:Z61"/>
    <mergeCell ref="B54:C54"/>
    <mergeCell ref="L54:M54"/>
    <mergeCell ref="AF2:AI2"/>
    <mergeCell ref="B14:AJ15"/>
    <mergeCell ref="L18:M18"/>
    <mergeCell ref="V18:W18"/>
    <mergeCell ref="L27:M27"/>
    <mergeCell ref="V27:W27"/>
    <mergeCell ref="L36:M36"/>
    <mergeCell ref="V36:W36"/>
    <mergeCell ref="L45:M45"/>
    <mergeCell ref="V45:W45"/>
    <mergeCell ref="Z53:AA53"/>
  </mergeCells>
  <dataValidations count="9">
    <dataValidation type="list" allowBlank="1" showInputMessage="1" showErrorMessage="1" sqref="E60:E70" xr:uid="{C73FD487-3678-4370-B553-8F4080D8E6B6}">
      <formula1>"PORTEROS,Unai Simon,David Raya,Joan Garcia,DEFENSAS,Pedro Porro,Marcos Llorente,Laporte,Cubarsi,Marc Pubill,Eric Garcia,Cucurella,Grimaldo,MEDIOS,Rodri,Zubimendi,Pedri,Fabian,Mikel Merino,Gavi,Alex Baena,DELANTERO,Oyarzabal,Yamal,Ferran,Borja Iglesias"</formula1>
    </dataValidation>
    <dataValidation type="list" allowBlank="1" showInputMessage="1" showErrorMessage="1" sqref="Y41" xr:uid="{4FC2CF7F-DF03-4925-9984-ACD6A93E4F5E}">
      <formula1>"0-0,1-0,1-1,0-1,2-0,0-2,1-2,2-1,2-2,3-0,0-3,1-3,2-3,3-1,3-2,4-0,0-4,1-4,2-4,3-4,4-1,4-2,4-3,4-4,5-0,0-5,5-1,5-2,5-3,5-4,4-5,3-5,2-5,1-5,5-5,6-0,6-1,6-2,6-3,6-4,6-5,0-6,1-6,2-6,3-6,4-6,5-6,7-0,0-7,1-4"</formula1>
    </dataValidation>
    <dataValidation type="list" allowBlank="1" showInputMessage="1" showErrorMessage="1" sqref="O33" xr:uid="{F823D0D6-9CE4-4BD7-8FFB-B8E73385C3EB}">
      <formula1>"0-0,1-0,1-1,0-1,2-0,0-2,1-2,2-1,2-2,3-0,0-3,1-3,2-3,3-1,3-2,4-0,0-4,1-4,2-4,3-4,4-1,4-2,4-3,4-4,5-0,0-5,5-1,5-2,5-3,5-4,4-5,3-5,2-5,1-5,5-5,6-0,6-1,6-2,6-3,6-4,6-5,0-6,1-6,2-6,3-6,4-6,5-6,7-0,0-7,1-3"</formula1>
    </dataValidation>
    <dataValidation type="list" allowBlank="1" showInputMessage="1" showErrorMessage="1" sqref="Y28 Y30 E32 E41 O41" xr:uid="{5733BA9B-3FEA-4622-B71E-95FE2D0E4A84}">
      <formula1>"0-0,1-0,1-1,0-1,2-0,0-2,1-2,2-1,2-2,3-0,0-3,1-3,2-3,3-1,3-2,4-0,0-4,1-4,2-4,3-4,4-1,4-2,4-3,4-4,5-0,0-5,5-1,5-2,5-3,5-4,4-5,3-5,2-5,1-5,5-5,6-0,6-1,6-2,6-3,6-4,6-5,0-6,1-6,2-6,3-6,4-6,5-6,7-0,0-7,1-1"</formula1>
    </dataValidation>
    <dataValidation type="list" allowBlank="1" showInputMessage="1" showErrorMessage="1" sqref="E21" xr:uid="{B9B8E0AD-BAB6-4D29-98BE-1D9F787B63DD}">
      <formula1>"0-0,1-0,1-1,0-1,2-0,0-2,1-2,2-1,2-2,3-0,0-3,1-3,2-3,3-1,3-2,4-0,0-4,1-4,2-4,3-4,4-1,4-2,4-3,4-4,5-0,0-5,5-1,5-2,5-3,5-4,4-5,3-5,2-5,1-5,5-5,6-0,6-1,6-2,6-3,6-4,6-5,0-6,1-6,2-6,3-6,4-6,5-6,7-0,0-7,1-2"</formula1>
    </dataValidation>
    <dataValidation type="list" allowBlank="1" showInputMessage="1" showErrorMessage="1" sqref="O20 E22 O24 O42 Y46 O50" xr:uid="{7A728018-8714-44C4-BD38-5D28B3B35126}">
      <formula1>"0-0,1-0,1-1,0-1,2-0,0-2,1-2,2-1,2-2,3-0,0-3,1-3,2-3,3-1,3-2,4-0,0-4,1-4,2-4,3-4,4-1,4-2,4-3,4-4,5-0,0-5,5-1,5-2,5-3,5-4,4-5,3-5,2-5,1-5,5-5,6-0,6-1,6-2,6-3,6-4,6-5,0-6,1-6,2-6,3-6,4-6,5-6,7-0,0-7,2-2"</formula1>
    </dataValidation>
    <dataValidation type="list" allowBlank="1" showInputMessage="1" showErrorMessage="1" sqref="Y19 O22" xr:uid="{7392DB2B-0B8B-4F54-82BA-8E5E5348DC7F}">
      <formula1>"0-0,1-0,1-1,0-1,2-0,0-2,1-2,2-1,2-2,3-0,0-3,1-3,2-3,3-1,3-2,4-0,0-4,1-4,2-4,3-4,4-1,4-2,4-3,4-4,5-0,0-5,5-1,5-2,5-3,5-4,4-5,3-5,2-5,1-5,5-5,6-0,6-1,6-2,6-3,6-4,6-5,0-6,1-6,2-6,3-6,4-6,5-6,7-0,0-7,3-1"</formula1>
    </dataValidation>
    <dataValidation type="list" allowBlank="1" showInputMessage="1" showErrorMessage="1" sqref="G19:G24 Q19:Q24 AA19:AA24 G28:G33 Q28:Q33 AA28:AA33 G37:G42 Q37:Q42 AA37:AA42 G46:G51 Q46:Q51 AA46:AA51" xr:uid="{B9B56484-7398-4483-A59B-355FA08F8BF7}">
      <formula1>"1,X,2"</formula1>
    </dataValidation>
    <dataValidation type="list" allowBlank="1" showInputMessage="1" showErrorMessage="1" sqref="E19:E20 O19 Y20:Y24 O21 E23:E24 O23 E28:E31 O28:O32 Y29 Y31:Y33 E33 E37:E40 O37:O40 Y37:Y40 E42 Y42 E46:E51 O46:O49 Y47:Y51 O51" xr:uid="{0AB21555-8BC5-456D-AAB2-A450F9F586FB}">
      <formula1>"0-0,1-0,1-1,0-1,2-0,0-2,1-2,2-1,2-2,3-0,0-3,1-3,2-3,3-1,3-2,4-0,0-4,1-4,2-4,3-4,4-1,4-2,4-3,4-4,5-0,0-5,5-1,5-2,5-3,5-4,4-5,3-5,2-5,1-5,5-5,6-0,6-1,6-2,6-3,6-4,6-5,0-6,1-6,2-6,3-6,4-6,5-6,7-0,0-7"</formula1>
    </dataValidation>
  </dataValidations>
  <hyperlinks>
    <hyperlink ref="N11" r:id="rId1" xr:uid="{687D7176-7D5C-44F2-8662-A8C839CB1771}"/>
  </hyperlinks>
  <pageMargins left="0.11811000000000001" right="0.11811000000000001" top="0.15748000000000001" bottom="0.51181100000000002" header="0" footer="0"/>
  <pageSetup scale="60" orientation="landscape"/>
  <headerFooter>
    <oddFooter>&amp;C&amp;"Helvetica Neue,Regular"&amp;12&amp;K000000&amp;P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8E8C-7B0B-4E64-9BFB-86216B7D3C89}">
  <dimension ref="A1:R116"/>
  <sheetViews>
    <sheetView showGridLines="0" workbookViewId="0">
      <selection activeCell="G51" sqref="G51"/>
    </sheetView>
  </sheetViews>
  <sheetFormatPr baseColWidth="10" defaultColWidth="10.88671875" defaultRowHeight="12.75" customHeight="1"/>
  <cols>
    <col min="1" max="1" width="2" style="286" customWidth="1"/>
    <col min="2" max="2" width="91.88671875" style="286" customWidth="1"/>
    <col min="3" max="3" width="21.33203125" style="286" customWidth="1"/>
    <col min="4" max="4" width="4.88671875" style="286" customWidth="1"/>
    <col min="5" max="5" width="8.33203125" style="286" customWidth="1"/>
    <col min="6" max="6" width="18" style="286" customWidth="1"/>
    <col min="7" max="7" width="7.44140625" style="286" customWidth="1"/>
    <col min="8" max="8" width="5.33203125" style="286" customWidth="1"/>
    <col min="9" max="9" width="15.6640625" style="286" customWidth="1"/>
    <col min="10" max="10" width="16.44140625" style="286" customWidth="1"/>
    <col min="11" max="13" width="11.44140625" style="286" customWidth="1"/>
    <col min="14" max="14" width="15.44140625" style="286" customWidth="1"/>
    <col min="15" max="18" width="11.44140625" style="286" customWidth="1"/>
    <col min="19" max="19" width="10.88671875" style="286" customWidth="1"/>
    <col min="20" max="16384" width="10.88671875" style="286"/>
  </cols>
  <sheetData>
    <row r="1" spans="1:18" ht="7.95" customHeight="1">
      <c r="A1" s="282"/>
      <c r="B1" s="283"/>
      <c r="C1" s="283"/>
      <c r="D1" s="283"/>
      <c r="E1" s="283"/>
      <c r="F1" s="283"/>
      <c r="G1" s="283"/>
      <c r="H1" s="283"/>
      <c r="I1" s="283"/>
      <c r="J1" s="283"/>
      <c r="K1" s="283"/>
      <c r="L1" s="283"/>
      <c r="M1" s="283"/>
      <c r="N1" s="283"/>
      <c r="O1" s="283"/>
      <c r="P1" s="283"/>
      <c r="Q1" s="283"/>
      <c r="R1" s="448"/>
    </row>
    <row r="2" spans="1:18" ht="15.75" customHeight="1">
      <c r="A2" s="287"/>
      <c r="B2" s="449" t="s">
        <v>42</v>
      </c>
      <c r="C2" s="450" t="s">
        <v>43</v>
      </c>
      <c r="D2" s="320" t="s">
        <v>1</v>
      </c>
      <c r="E2" s="288"/>
      <c r="F2" s="288"/>
      <c r="G2" s="288"/>
      <c r="H2" s="288"/>
      <c r="I2" s="288"/>
      <c r="J2" s="288"/>
      <c r="K2" s="288"/>
      <c r="L2" s="288"/>
      <c r="M2" s="288"/>
      <c r="N2" s="288"/>
      <c r="O2" s="288"/>
      <c r="P2" s="288"/>
      <c r="Q2" s="288"/>
      <c r="R2" s="451"/>
    </row>
    <row r="3" spans="1:18" ht="13.65" customHeight="1">
      <c r="A3" s="452"/>
      <c r="B3" s="453" t="s">
        <v>44</v>
      </c>
      <c r="C3" s="495" t="s">
        <v>117</v>
      </c>
      <c r="D3" s="404"/>
      <c r="E3" s="356"/>
      <c r="F3" s="288"/>
      <c r="G3" s="288"/>
      <c r="H3" s="288"/>
      <c r="I3" s="288"/>
      <c r="J3" s="288"/>
      <c r="K3" s="288"/>
      <c r="L3" s="288"/>
      <c r="M3" s="288"/>
      <c r="N3" s="288"/>
      <c r="O3" s="288"/>
      <c r="P3" s="288"/>
      <c r="Q3" s="288"/>
      <c r="R3" s="451"/>
    </row>
    <row r="4" spans="1:18" ht="13.65" customHeight="1">
      <c r="A4" s="452"/>
      <c r="B4" s="453" t="s">
        <v>45</v>
      </c>
      <c r="C4" s="495" t="s">
        <v>116</v>
      </c>
      <c r="D4" s="404"/>
      <c r="E4" s="356"/>
      <c r="F4" s="288"/>
      <c r="G4" s="288"/>
      <c r="H4" s="288"/>
      <c r="I4" s="288"/>
      <c r="J4" s="288"/>
      <c r="K4" s="288"/>
      <c r="L4" s="288"/>
      <c r="M4" s="288"/>
      <c r="N4" s="288"/>
      <c r="O4" s="288"/>
      <c r="P4" s="288"/>
      <c r="Q4" s="288"/>
      <c r="R4" s="451"/>
    </row>
    <row r="5" spans="1:18" ht="13.65" customHeight="1">
      <c r="A5" s="452"/>
      <c r="B5" s="453" t="s">
        <v>161</v>
      </c>
      <c r="C5" s="495" t="s">
        <v>116</v>
      </c>
      <c r="D5" s="404"/>
      <c r="E5" s="356"/>
      <c r="F5" s="288"/>
      <c r="G5" s="288"/>
      <c r="H5" s="288"/>
      <c r="I5" s="288"/>
      <c r="J5" s="288"/>
      <c r="K5" s="288"/>
      <c r="L5" s="288"/>
      <c r="M5" s="288"/>
      <c r="N5" s="288"/>
      <c r="O5" s="288"/>
      <c r="P5" s="288"/>
      <c r="Q5" s="288"/>
      <c r="R5" s="451"/>
    </row>
    <row r="6" spans="1:18" ht="13.65" customHeight="1">
      <c r="A6" s="452"/>
      <c r="B6" s="453" t="s">
        <v>160</v>
      </c>
      <c r="C6" s="495" t="s">
        <v>117</v>
      </c>
      <c r="D6" s="404"/>
      <c r="E6" s="356"/>
      <c r="F6" s="288"/>
      <c r="G6" s="288"/>
      <c r="H6" s="288"/>
      <c r="I6" s="288"/>
      <c r="J6" s="288"/>
      <c r="K6" s="288"/>
      <c r="L6" s="288"/>
      <c r="M6" s="288"/>
      <c r="N6" s="288"/>
      <c r="O6" s="288"/>
      <c r="P6" s="288"/>
      <c r="Q6" s="288"/>
      <c r="R6" s="451"/>
    </row>
    <row r="7" spans="1:18" ht="13.65" customHeight="1">
      <c r="A7" s="452"/>
      <c r="B7" s="453" t="s">
        <v>275</v>
      </c>
      <c r="C7" s="495" t="s">
        <v>117</v>
      </c>
      <c r="D7" s="404"/>
      <c r="E7" s="356"/>
      <c r="F7" s="288"/>
      <c r="G7" s="288"/>
      <c r="H7" s="288"/>
      <c r="I7" s="441"/>
      <c r="J7" s="288"/>
      <c r="K7" s="288"/>
      <c r="L7" s="288"/>
      <c r="M7" s="288"/>
      <c r="N7" s="288"/>
      <c r="O7" s="288"/>
      <c r="P7" s="288"/>
      <c r="Q7" s="288"/>
      <c r="R7" s="451"/>
    </row>
    <row r="8" spans="1:18" ht="13.65" customHeight="1">
      <c r="A8" s="452"/>
      <c r="B8" s="453" t="s">
        <v>243</v>
      </c>
      <c r="C8" s="495" t="s">
        <v>117</v>
      </c>
      <c r="D8" s="404"/>
      <c r="E8" s="356"/>
      <c r="F8" s="288"/>
      <c r="G8" s="288"/>
      <c r="H8" s="288"/>
      <c r="I8" s="454"/>
      <c r="J8" s="288"/>
      <c r="K8" s="288"/>
      <c r="L8" s="288"/>
      <c r="M8" s="288"/>
      <c r="N8" s="288"/>
      <c r="O8" s="288"/>
      <c r="P8" s="288"/>
      <c r="Q8" s="288"/>
      <c r="R8" s="451"/>
    </row>
    <row r="9" spans="1:18" ht="13.65" customHeight="1">
      <c r="A9" s="452"/>
      <c r="B9" s="453" t="s">
        <v>203</v>
      </c>
      <c r="C9" s="495" t="s">
        <v>117</v>
      </c>
      <c r="D9" s="404"/>
      <c r="E9" s="356"/>
      <c r="F9" s="288"/>
      <c r="G9" s="288"/>
      <c r="H9" s="288"/>
      <c r="I9" s="283"/>
      <c r="J9" s="288"/>
      <c r="K9" s="288"/>
      <c r="L9" s="288"/>
      <c r="M9" s="288"/>
      <c r="N9" s="288"/>
      <c r="O9" s="288"/>
      <c r="P9" s="288"/>
      <c r="Q9" s="288"/>
      <c r="R9" s="451"/>
    </row>
    <row r="10" spans="1:18" ht="13.65" customHeight="1">
      <c r="A10" s="452"/>
      <c r="B10" s="453" t="s">
        <v>159</v>
      </c>
      <c r="C10" s="495" t="s">
        <v>116</v>
      </c>
      <c r="D10" s="404"/>
      <c r="E10" s="356"/>
      <c r="F10" s="288"/>
      <c r="G10" s="288"/>
      <c r="H10" s="288"/>
      <c r="I10" s="288"/>
      <c r="J10" s="288"/>
      <c r="K10" s="288"/>
      <c r="L10" s="288"/>
      <c r="M10" s="288"/>
      <c r="N10" s="288"/>
      <c r="O10" s="288"/>
      <c r="P10" s="288"/>
      <c r="Q10" s="288"/>
      <c r="R10" s="451"/>
    </row>
    <row r="11" spans="1:18" ht="13.65" customHeight="1">
      <c r="A11" s="287"/>
      <c r="B11" s="455"/>
      <c r="C11" s="456" t="s">
        <v>46</v>
      </c>
      <c r="D11" s="423"/>
      <c r="E11" s="288"/>
      <c r="F11" s="288"/>
      <c r="G11" s="288"/>
      <c r="H11" s="288"/>
      <c r="I11" s="288"/>
      <c r="J11" s="288"/>
      <c r="K11" s="288"/>
      <c r="L11" s="288"/>
      <c r="M11" s="288"/>
      <c r="N11" s="288"/>
      <c r="O11" s="288"/>
      <c r="P11" s="288"/>
      <c r="Q11" s="288"/>
      <c r="R11" s="451"/>
    </row>
    <row r="12" spans="1:18" ht="13.65" customHeight="1">
      <c r="A12" s="452"/>
      <c r="B12" s="453" t="s">
        <v>47</v>
      </c>
      <c r="C12" s="495" t="s">
        <v>262</v>
      </c>
      <c r="D12" s="404"/>
      <c r="E12" s="356"/>
      <c r="F12" s="288"/>
      <c r="G12" s="288"/>
      <c r="H12" s="288"/>
      <c r="I12" s="288"/>
      <c r="J12" s="288"/>
      <c r="K12" s="288"/>
      <c r="L12" s="288"/>
      <c r="M12" s="288"/>
      <c r="N12" s="288"/>
      <c r="O12" s="288"/>
      <c r="P12" s="288"/>
      <c r="Q12" s="288"/>
      <c r="R12" s="451"/>
    </row>
    <row r="13" spans="1:18" ht="13.65" customHeight="1">
      <c r="A13" s="452"/>
      <c r="B13" s="453" t="s">
        <v>244</v>
      </c>
      <c r="C13" s="495" t="s">
        <v>271</v>
      </c>
      <c r="D13" s="404"/>
      <c r="E13" s="356"/>
      <c r="F13" s="288"/>
      <c r="G13" s="288"/>
      <c r="H13" s="288"/>
      <c r="I13" s="288"/>
      <c r="J13" s="288"/>
      <c r="K13" s="288"/>
      <c r="L13" s="288"/>
      <c r="M13" s="288"/>
      <c r="N13" s="288"/>
      <c r="O13" s="288"/>
      <c r="P13" s="288"/>
      <c r="Q13" s="288"/>
      <c r="R13" s="451"/>
    </row>
    <row r="14" spans="1:18" ht="13.65" customHeight="1">
      <c r="A14" s="452"/>
      <c r="B14" s="453" t="s">
        <v>273</v>
      </c>
      <c r="C14" s="495" t="s">
        <v>270</v>
      </c>
      <c r="D14" s="404"/>
      <c r="E14" s="356"/>
      <c r="F14" s="288"/>
      <c r="G14" s="288"/>
      <c r="H14" s="288"/>
      <c r="I14" s="288"/>
      <c r="J14" s="288"/>
      <c r="K14" s="288"/>
      <c r="L14" s="288"/>
      <c r="M14" s="288"/>
      <c r="N14" s="288"/>
      <c r="O14" s="288"/>
      <c r="P14" s="288"/>
      <c r="Q14" s="288"/>
      <c r="R14" s="451"/>
    </row>
    <row r="15" spans="1:18" ht="13.65" customHeight="1">
      <c r="A15" s="452"/>
      <c r="B15" s="453" t="s">
        <v>246</v>
      </c>
      <c r="C15" s="495" t="s">
        <v>168</v>
      </c>
      <c r="D15" s="404"/>
      <c r="E15" s="356"/>
      <c r="F15" s="288"/>
      <c r="G15" s="288"/>
      <c r="H15" s="288"/>
      <c r="I15" s="288"/>
      <c r="J15" s="288"/>
      <c r="K15" s="288"/>
      <c r="L15" s="288"/>
      <c r="M15" s="288"/>
      <c r="N15" s="288"/>
      <c r="O15" s="288"/>
      <c r="P15" s="288"/>
      <c r="Q15" s="288"/>
      <c r="R15" s="451"/>
    </row>
    <row r="16" spans="1:18" ht="13.65" customHeight="1">
      <c r="A16" s="452"/>
      <c r="B16" s="453" t="s">
        <v>245</v>
      </c>
      <c r="C16" s="495" t="s">
        <v>264</v>
      </c>
      <c r="D16" s="404"/>
      <c r="E16" s="356"/>
      <c r="F16" s="288"/>
      <c r="G16" s="288"/>
      <c r="H16" s="288"/>
      <c r="I16" s="288"/>
      <c r="J16" s="288"/>
      <c r="K16" s="288"/>
      <c r="L16" s="288"/>
      <c r="M16" s="288"/>
      <c r="N16" s="288"/>
      <c r="O16" s="288"/>
      <c r="P16" s="288"/>
      <c r="Q16" s="288"/>
      <c r="R16" s="451"/>
    </row>
    <row r="17" spans="1:18" ht="13.65" customHeight="1">
      <c r="A17" s="452"/>
      <c r="B17" s="453" t="s">
        <v>49</v>
      </c>
      <c r="C17" s="495" t="s">
        <v>262</v>
      </c>
      <c r="D17" s="404"/>
      <c r="E17" s="356"/>
      <c r="F17" s="288"/>
      <c r="G17" s="288"/>
      <c r="H17" s="288"/>
      <c r="I17" s="288"/>
      <c r="J17" s="288"/>
      <c r="K17" s="288"/>
      <c r="L17" s="288"/>
      <c r="M17" s="288"/>
      <c r="N17" s="288"/>
      <c r="O17" s="288"/>
      <c r="P17" s="288"/>
      <c r="Q17" s="288"/>
      <c r="R17" s="451"/>
    </row>
    <row r="18" spans="1:18" ht="13.65" customHeight="1">
      <c r="A18" s="452"/>
      <c r="B18" s="453" t="s">
        <v>50</v>
      </c>
      <c r="C18" s="495" t="s">
        <v>263</v>
      </c>
      <c r="D18" s="404"/>
      <c r="E18" s="356"/>
      <c r="F18" s="288"/>
      <c r="G18" s="288"/>
      <c r="H18" s="288"/>
      <c r="I18" s="288"/>
      <c r="J18" s="288"/>
      <c r="K18" s="288"/>
      <c r="L18" s="288"/>
      <c r="M18" s="288"/>
      <c r="N18" s="288"/>
      <c r="O18" s="288"/>
      <c r="P18" s="288"/>
      <c r="Q18" s="288"/>
      <c r="R18" s="451"/>
    </row>
    <row r="19" spans="1:18" ht="13.65" customHeight="1">
      <c r="A19" s="452"/>
      <c r="B19" s="453" t="s">
        <v>51</v>
      </c>
      <c r="C19" s="496">
        <v>7</v>
      </c>
      <c r="D19" s="404"/>
      <c r="E19" s="356"/>
      <c r="F19" s="288"/>
      <c r="G19" s="288"/>
      <c r="H19" s="288"/>
      <c r="I19" s="288"/>
      <c r="J19" s="288"/>
      <c r="K19" s="288"/>
      <c r="L19" s="288"/>
      <c r="M19" s="288"/>
      <c r="N19" s="288"/>
      <c r="O19" s="288"/>
      <c r="P19" s="288"/>
      <c r="Q19" s="288"/>
      <c r="R19" s="451"/>
    </row>
    <row r="20" spans="1:18" ht="13.65" customHeight="1">
      <c r="A20" s="287"/>
      <c r="B20" s="455"/>
      <c r="C20" s="456" t="s">
        <v>52</v>
      </c>
      <c r="D20" s="423"/>
      <c r="E20" s="288"/>
      <c r="F20" s="288"/>
      <c r="G20" s="288"/>
      <c r="H20" s="288"/>
      <c r="I20" s="288"/>
      <c r="J20" s="288"/>
      <c r="K20" s="288"/>
      <c r="L20" s="288"/>
      <c r="M20" s="288"/>
      <c r="N20" s="288"/>
      <c r="O20" s="288"/>
      <c r="P20" s="288"/>
      <c r="Q20" s="288"/>
      <c r="R20" s="451"/>
    </row>
    <row r="21" spans="1:18" ht="13.65" customHeight="1">
      <c r="A21" s="452"/>
      <c r="B21" s="453" t="s">
        <v>48</v>
      </c>
      <c r="C21" s="495" t="s">
        <v>270</v>
      </c>
      <c r="D21" s="404"/>
      <c r="E21" s="356"/>
      <c r="F21" s="288"/>
      <c r="G21" s="288"/>
      <c r="H21" s="288"/>
      <c r="I21" s="288"/>
      <c r="J21" s="288"/>
      <c r="K21" s="288"/>
      <c r="L21" s="288"/>
      <c r="M21" s="288"/>
      <c r="N21" s="288"/>
      <c r="O21" s="288"/>
      <c r="P21" s="288"/>
      <c r="Q21" s="288"/>
      <c r="R21" s="451"/>
    </row>
    <row r="22" spans="1:18" ht="13.65" customHeight="1">
      <c r="A22" s="452"/>
      <c r="B22" s="453" t="s">
        <v>212</v>
      </c>
      <c r="C22" s="495" t="s">
        <v>168</v>
      </c>
      <c r="D22" s="404"/>
      <c r="E22" s="356"/>
      <c r="F22" s="288"/>
      <c r="G22" s="288"/>
      <c r="H22" s="288"/>
      <c r="I22" s="288"/>
      <c r="J22" s="288"/>
      <c r="K22" s="288"/>
      <c r="L22" s="288"/>
      <c r="M22" s="288"/>
      <c r="N22" s="288"/>
      <c r="O22" s="288"/>
      <c r="P22" s="288"/>
      <c r="Q22" s="288"/>
      <c r="R22" s="451"/>
    </row>
    <row r="23" spans="1:18" ht="13.65" customHeight="1">
      <c r="A23" s="452"/>
      <c r="B23" s="453" t="s">
        <v>53</v>
      </c>
      <c r="C23" s="496">
        <v>9</v>
      </c>
      <c r="D23" s="404"/>
      <c r="E23" s="356"/>
      <c r="F23" s="288"/>
      <c r="G23" s="288"/>
      <c r="H23" s="288"/>
      <c r="I23" s="288"/>
      <c r="J23" s="288"/>
      <c r="K23" s="288"/>
      <c r="L23" s="288"/>
      <c r="M23" s="288"/>
      <c r="N23" s="288"/>
      <c r="O23" s="288"/>
      <c r="P23" s="288"/>
      <c r="Q23" s="288"/>
      <c r="R23" s="451"/>
    </row>
    <row r="24" spans="1:18" ht="13.5" customHeight="1" thickBot="1">
      <c r="A24" s="452"/>
      <c r="B24" s="453" t="s">
        <v>54</v>
      </c>
      <c r="C24" s="496">
        <v>3</v>
      </c>
      <c r="D24" s="457"/>
      <c r="E24" s="356"/>
      <c r="F24" s="288"/>
      <c r="G24" s="288"/>
      <c r="H24" s="288"/>
      <c r="I24" s="288"/>
      <c r="J24" s="288"/>
      <c r="K24" s="288"/>
      <c r="L24" s="288"/>
      <c r="M24" s="288"/>
      <c r="N24" s="288"/>
      <c r="O24" s="288"/>
      <c r="P24" s="288"/>
      <c r="Q24" s="288"/>
      <c r="R24" s="451"/>
    </row>
    <row r="25" spans="1:18" ht="13.5" customHeight="1" thickBot="1">
      <c r="A25" s="287"/>
      <c r="B25" s="349"/>
      <c r="C25" s="458"/>
      <c r="D25" s="459">
        <f>SUM(D3:D24)</f>
        <v>0</v>
      </c>
      <c r="E25" s="307"/>
      <c r="F25" s="288"/>
      <c r="G25" s="288"/>
      <c r="H25" s="288"/>
      <c r="I25" s="288"/>
      <c r="J25" s="288"/>
      <c r="K25" s="288"/>
      <c r="L25" s="288"/>
      <c r="M25" s="288"/>
      <c r="N25" s="288"/>
      <c r="O25" s="288"/>
      <c r="P25" s="288"/>
      <c r="Q25" s="288"/>
      <c r="R25" s="451"/>
    </row>
    <row r="26" spans="1:18" ht="14.1" customHeight="1">
      <c r="A26" s="287"/>
      <c r="B26" s="288"/>
      <c r="C26" s="460"/>
      <c r="D26" s="303"/>
      <c r="E26" s="288"/>
      <c r="F26" s="288"/>
      <c r="G26" s="288"/>
      <c r="H26" s="288"/>
      <c r="I26" s="288"/>
      <c r="J26" s="288"/>
      <c r="K26" s="288"/>
      <c r="L26" s="288"/>
      <c r="M26" s="288"/>
      <c r="N26" s="288"/>
      <c r="O26" s="288"/>
      <c r="P26" s="288"/>
      <c r="Q26" s="288"/>
      <c r="R26" s="451"/>
    </row>
    <row r="27" spans="1:18" ht="13.5" customHeight="1">
      <c r="A27" s="287"/>
      <c r="B27" s="449" t="s">
        <v>55</v>
      </c>
      <c r="C27" s="450" t="s">
        <v>43</v>
      </c>
      <c r="D27" s="320" t="s">
        <v>1</v>
      </c>
      <c r="E27" s="288"/>
      <c r="F27" s="288"/>
      <c r="G27" s="288"/>
      <c r="H27" s="461"/>
      <c r="I27" s="288"/>
      <c r="J27" s="288"/>
      <c r="K27" s="288"/>
      <c r="L27" s="288"/>
      <c r="M27" s="288"/>
      <c r="N27" s="288"/>
      <c r="O27" s="288"/>
      <c r="P27" s="288"/>
      <c r="Q27" s="288"/>
      <c r="R27" s="451"/>
    </row>
    <row r="28" spans="1:18" ht="13.65" customHeight="1">
      <c r="A28" s="452"/>
      <c r="B28" s="453" t="s">
        <v>122</v>
      </c>
      <c r="C28" s="495" t="s">
        <v>117</v>
      </c>
      <c r="D28" s="404"/>
      <c r="E28" s="356"/>
      <c r="F28" s="288"/>
      <c r="G28" s="288"/>
      <c r="H28" s="461"/>
      <c r="I28" s="288"/>
      <c r="J28" s="288"/>
      <c r="K28" s="288"/>
      <c r="L28" s="288"/>
      <c r="M28" s="288"/>
      <c r="N28" s="288"/>
      <c r="O28" s="288"/>
      <c r="P28" s="288"/>
      <c r="Q28" s="288"/>
      <c r="R28" s="451"/>
    </row>
    <row r="29" spans="1:18" ht="13.65" customHeight="1">
      <c r="A29" s="452"/>
      <c r="B29" s="453" t="s">
        <v>64</v>
      </c>
      <c r="C29" s="496">
        <v>2</v>
      </c>
      <c r="D29" s="404"/>
      <c r="E29" s="356"/>
      <c r="F29" s="319"/>
      <c r="G29" s="319"/>
      <c r="H29" s="461"/>
      <c r="I29" s="288"/>
      <c r="J29" s="288"/>
      <c r="K29" s="288"/>
      <c r="L29" s="288"/>
      <c r="M29" s="288"/>
      <c r="N29" s="288"/>
      <c r="O29" s="288"/>
      <c r="P29" s="288"/>
      <c r="Q29" s="288"/>
      <c r="R29" s="451"/>
    </row>
    <row r="30" spans="1:18" ht="13.65" customHeight="1">
      <c r="A30" s="452"/>
      <c r="B30" s="453" t="s">
        <v>178</v>
      </c>
      <c r="C30" s="495" t="s">
        <v>183</v>
      </c>
      <c r="D30" s="404"/>
      <c r="E30" s="462"/>
      <c r="F30" s="463" t="s">
        <v>66</v>
      </c>
      <c r="G30" s="464">
        <f>'[6]SERGIO RIVERA'!H72</f>
        <v>0</v>
      </c>
      <c r="H30" s="465"/>
      <c r="I30" s="288"/>
      <c r="J30" s="288"/>
      <c r="K30" s="288"/>
      <c r="L30" s="288"/>
      <c r="M30" s="288"/>
      <c r="N30" s="288"/>
      <c r="O30" s="288"/>
      <c r="P30" s="288"/>
      <c r="Q30" s="288"/>
      <c r="R30" s="451"/>
    </row>
    <row r="31" spans="1:18" ht="13.65" customHeight="1">
      <c r="A31" s="452"/>
      <c r="B31" s="453" t="s">
        <v>164</v>
      </c>
      <c r="C31" s="495" t="s">
        <v>183</v>
      </c>
      <c r="D31" s="404"/>
      <c r="E31" s="462"/>
      <c r="F31" s="463" t="s">
        <v>57</v>
      </c>
      <c r="G31" s="464">
        <f>'[6]SERGIO RIVERA'!AB53+'[6]SERGIO RIVERA'!AC53</f>
        <v>0</v>
      </c>
      <c r="H31" s="356"/>
      <c r="I31" s="288"/>
      <c r="J31" s="288"/>
      <c r="K31" s="288"/>
      <c r="L31" s="288"/>
      <c r="M31" s="288"/>
      <c r="N31" s="288"/>
      <c r="O31" s="288"/>
      <c r="P31" s="288"/>
      <c r="Q31" s="288"/>
      <c r="R31" s="451"/>
    </row>
    <row r="32" spans="1:18" ht="13.65" customHeight="1">
      <c r="A32" s="452"/>
      <c r="B32" s="453" t="s">
        <v>441</v>
      </c>
      <c r="C32" s="496">
        <v>6</v>
      </c>
      <c r="D32" s="404"/>
      <c r="E32" s="462"/>
      <c r="F32" s="463" t="s">
        <v>58</v>
      </c>
      <c r="G32" s="464">
        <f>SUM('[6]SERGIO RIVERA'!R60:R64)*40</f>
        <v>0</v>
      </c>
      <c r="H32" s="356"/>
      <c r="I32" s="288"/>
      <c r="J32" s="288"/>
      <c r="K32" s="288"/>
      <c r="L32" s="288"/>
      <c r="M32" s="288"/>
      <c r="N32" s="288"/>
      <c r="O32" s="288"/>
      <c r="P32" s="288"/>
      <c r="Q32" s="288"/>
      <c r="R32" s="451"/>
    </row>
    <row r="33" spans="1:18" ht="13.65" customHeight="1">
      <c r="A33" s="452"/>
      <c r="B33" s="453" t="s">
        <v>442</v>
      </c>
      <c r="C33" s="496">
        <v>5</v>
      </c>
      <c r="D33" s="404"/>
      <c r="E33" s="462"/>
      <c r="F33" s="463" t="s">
        <v>130</v>
      </c>
      <c r="G33" s="464">
        <f>SUM('[6]SERGIO RIVERA'!AA61:AA63)*30+SUM('[6]SERGIO RIVERA'!AB61:AB63)*40</f>
        <v>0</v>
      </c>
      <c r="H33" s="356"/>
      <c r="I33" s="288"/>
      <c r="J33" s="288"/>
      <c r="K33" s="288"/>
      <c r="L33" s="288"/>
      <c r="M33" s="288"/>
      <c r="N33" s="288"/>
      <c r="O33" s="288"/>
      <c r="P33" s="288"/>
      <c r="Q33" s="288"/>
      <c r="R33" s="451"/>
    </row>
    <row r="34" spans="1:18" ht="13.5" customHeight="1" thickBot="1">
      <c r="A34" s="287"/>
      <c r="B34" s="455"/>
      <c r="C34" s="456" t="s">
        <v>46</v>
      </c>
      <c r="D34" s="423"/>
      <c r="E34" s="360"/>
      <c r="F34" s="463" t="s">
        <v>59</v>
      </c>
      <c r="G34" s="466">
        <f>G59</f>
        <v>0</v>
      </c>
      <c r="H34" s="356"/>
      <c r="I34" s="288"/>
      <c r="J34" s="288"/>
      <c r="K34" s="288"/>
      <c r="L34" s="288"/>
      <c r="M34" s="288"/>
      <c r="N34" s="288"/>
      <c r="O34" s="288"/>
      <c r="P34" s="288"/>
      <c r="Q34" s="288"/>
      <c r="R34" s="451"/>
    </row>
    <row r="35" spans="1:18" ht="18.75" customHeight="1" thickBot="1">
      <c r="A35" s="452"/>
      <c r="B35" s="453" t="s">
        <v>61</v>
      </c>
      <c r="C35" s="496">
        <v>9</v>
      </c>
      <c r="D35" s="404"/>
      <c r="E35" s="356"/>
      <c r="F35" s="467" t="s">
        <v>60</v>
      </c>
      <c r="G35" s="468">
        <f>SUM(G28:G34)</f>
        <v>0</v>
      </c>
      <c r="H35" s="307"/>
      <c r="I35" s="288"/>
      <c r="J35" s="288"/>
      <c r="K35" s="288"/>
      <c r="L35" s="288"/>
      <c r="M35" s="288"/>
      <c r="N35" s="288"/>
      <c r="O35" s="288"/>
      <c r="P35" s="288"/>
      <c r="Q35" s="288"/>
      <c r="R35" s="451"/>
    </row>
    <row r="36" spans="1:18" ht="14.1" customHeight="1">
      <c r="A36" s="452"/>
      <c r="B36" s="453" t="s">
        <v>62</v>
      </c>
      <c r="C36" s="495" t="s">
        <v>184</v>
      </c>
      <c r="D36" s="404"/>
      <c r="E36" s="356"/>
      <c r="F36" s="288"/>
      <c r="G36" s="303"/>
      <c r="H36" s="288"/>
      <c r="I36" s="288"/>
      <c r="J36" s="288"/>
      <c r="K36" s="288"/>
      <c r="L36" s="288"/>
      <c r="M36" s="288"/>
      <c r="N36" s="288"/>
      <c r="O36" s="288"/>
      <c r="P36" s="288"/>
      <c r="Q36" s="288"/>
      <c r="R36" s="451"/>
    </row>
    <row r="37" spans="1:18" ht="13.65" customHeight="1">
      <c r="A37" s="452"/>
      <c r="B37" s="453" t="s">
        <v>209</v>
      </c>
      <c r="C37" s="495" t="s">
        <v>142</v>
      </c>
      <c r="D37" s="404"/>
      <c r="E37" s="356"/>
      <c r="F37" s="288"/>
      <c r="G37" s="288"/>
      <c r="H37" s="288"/>
      <c r="I37" s="288"/>
      <c r="J37" s="288"/>
      <c r="K37" s="288"/>
      <c r="L37" s="288"/>
      <c r="M37" s="288"/>
      <c r="N37" s="288"/>
      <c r="O37" s="288"/>
      <c r="P37" s="288"/>
      <c r="Q37" s="288"/>
      <c r="R37" s="451"/>
    </row>
    <row r="38" spans="1:18" ht="13.65" customHeight="1">
      <c r="A38" s="452"/>
      <c r="B38" s="453" t="s">
        <v>208</v>
      </c>
      <c r="C38" s="495" t="s">
        <v>227</v>
      </c>
      <c r="D38" s="404"/>
      <c r="E38" s="356"/>
      <c r="F38" s="288"/>
      <c r="G38" s="288"/>
      <c r="H38" s="288"/>
      <c r="I38" s="288"/>
      <c r="J38" s="288"/>
      <c r="K38" s="288"/>
      <c r="L38" s="288"/>
      <c r="M38" s="288"/>
      <c r="N38" s="288"/>
      <c r="O38" s="288"/>
      <c r="P38" s="288"/>
      <c r="Q38" s="288"/>
      <c r="R38" s="451"/>
    </row>
    <row r="39" spans="1:18" ht="13.65" customHeight="1">
      <c r="A39" s="452"/>
      <c r="B39" s="453" t="s">
        <v>63</v>
      </c>
      <c r="C39" s="495" t="s">
        <v>276</v>
      </c>
      <c r="D39" s="404"/>
      <c r="E39" s="356"/>
      <c r="F39" s="288"/>
      <c r="G39" s="288"/>
      <c r="H39" s="288"/>
      <c r="I39" s="288"/>
      <c r="J39" s="288"/>
      <c r="K39" s="288"/>
      <c r="L39" s="288"/>
      <c r="M39" s="288"/>
      <c r="N39" s="288"/>
      <c r="O39" s="288"/>
      <c r="P39" s="288"/>
      <c r="Q39" s="288"/>
      <c r="R39" s="451"/>
    </row>
    <row r="40" spans="1:18" ht="13.65" customHeight="1">
      <c r="A40" s="452"/>
      <c r="B40" s="453" t="s">
        <v>163</v>
      </c>
      <c r="C40" s="495" t="s">
        <v>225</v>
      </c>
      <c r="D40" s="404"/>
      <c r="E40" s="356"/>
      <c r="F40" s="288"/>
      <c r="G40" s="288"/>
      <c r="H40" s="288"/>
      <c r="I40" s="288"/>
      <c r="J40" s="288"/>
      <c r="K40" s="288"/>
      <c r="L40" s="288"/>
      <c r="M40" s="288"/>
      <c r="N40" s="288"/>
      <c r="O40" s="288"/>
      <c r="P40" s="288"/>
      <c r="Q40" s="288"/>
      <c r="R40" s="451"/>
    </row>
    <row r="41" spans="1:18" ht="13.65" customHeight="1">
      <c r="A41" s="452"/>
      <c r="B41" s="453" t="s">
        <v>162</v>
      </c>
      <c r="C41" s="495" t="s">
        <v>177</v>
      </c>
      <c r="D41" s="404"/>
      <c r="E41" s="356"/>
      <c r="F41" s="288"/>
      <c r="G41" s="288"/>
      <c r="H41" s="288"/>
      <c r="I41" s="288"/>
      <c r="J41" s="288"/>
      <c r="K41" s="288"/>
      <c r="L41" s="288"/>
      <c r="M41" s="288"/>
      <c r="N41" s="288"/>
      <c r="O41" s="288"/>
      <c r="P41" s="288"/>
      <c r="Q41" s="288"/>
      <c r="R41" s="451"/>
    </row>
    <row r="42" spans="1:18" ht="13.65" customHeight="1">
      <c r="A42" s="452"/>
      <c r="B42" s="453" t="s">
        <v>56</v>
      </c>
      <c r="C42" s="495" t="s">
        <v>116</v>
      </c>
      <c r="D42" s="404"/>
      <c r="E42" s="356"/>
      <c r="F42" s="288"/>
      <c r="G42" s="288"/>
      <c r="H42" s="288"/>
      <c r="I42" s="288"/>
      <c r="J42" s="288"/>
      <c r="K42" s="288"/>
      <c r="L42" s="288"/>
      <c r="M42" s="288"/>
      <c r="N42" s="288"/>
      <c r="O42" s="288"/>
      <c r="P42" s="288"/>
      <c r="Q42" s="288"/>
      <c r="R42" s="451"/>
    </row>
    <row r="43" spans="1:18" ht="13.65" customHeight="1">
      <c r="A43" s="452"/>
      <c r="B43" s="453" t="s">
        <v>278</v>
      </c>
      <c r="C43" s="495" t="s">
        <v>227</v>
      </c>
      <c r="D43" s="404"/>
      <c r="E43" s="356"/>
      <c r="F43" s="288"/>
      <c r="G43" s="288"/>
      <c r="H43" s="288"/>
      <c r="I43" s="288"/>
      <c r="J43" s="288"/>
      <c r="K43" s="288"/>
      <c r="L43" s="288"/>
      <c r="M43" s="288"/>
      <c r="N43" s="288"/>
      <c r="O43" s="288"/>
      <c r="P43" s="288"/>
      <c r="Q43" s="288"/>
      <c r="R43" s="451"/>
    </row>
    <row r="44" spans="1:18" ht="13.65" customHeight="1">
      <c r="A44" s="452"/>
      <c r="B44" s="453" t="s">
        <v>280</v>
      </c>
      <c r="C44" s="495" t="s">
        <v>235</v>
      </c>
      <c r="D44" s="404"/>
      <c r="E44" s="356"/>
      <c r="F44" s="288"/>
      <c r="G44" s="288"/>
      <c r="H44" s="288"/>
      <c r="I44" s="288"/>
      <c r="J44" s="288"/>
      <c r="K44" s="288"/>
      <c r="L44" s="288"/>
      <c r="M44" s="288"/>
      <c r="N44" s="288"/>
      <c r="O44" s="288"/>
      <c r="P44" s="288"/>
      <c r="Q44" s="288"/>
      <c r="R44" s="451"/>
    </row>
    <row r="45" spans="1:18" ht="13.65" customHeight="1">
      <c r="A45" s="452"/>
      <c r="B45" s="453" t="s">
        <v>279</v>
      </c>
      <c r="C45" s="495" t="s">
        <v>14</v>
      </c>
      <c r="D45" s="404"/>
      <c r="E45" s="356"/>
      <c r="F45" s="288"/>
      <c r="G45" s="288"/>
      <c r="H45" s="288"/>
      <c r="I45" s="288"/>
      <c r="J45" s="288"/>
      <c r="K45" s="288"/>
      <c r="L45" s="288"/>
      <c r="M45" s="288"/>
      <c r="N45" s="288"/>
      <c r="O45" s="288"/>
      <c r="P45" s="288"/>
      <c r="Q45" s="288"/>
      <c r="R45" s="451"/>
    </row>
    <row r="46" spans="1:18" ht="13.65" customHeight="1">
      <c r="A46" s="452"/>
      <c r="B46" s="453" t="s">
        <v>281</v>
      </c>
      <c r="C46" s="495" t="s">
        <v>18</v>
      </c>
      <c r="D46" s="404"/>
      <c r="E46" s="356"/>
      <c r="F46" s="288"/>
      <c r="G46" s="288"/>
      <c r="H46" s="288"/>
      <c r="I46" s="288"/>
      <c r="J46" s="288"/>
      <c r="K46" s="288"/>
      <c r="L46" s="288"/>
      <c r="M46" s="288"/>
      <c r="N46" s="288"/>
      <c r="O46" s="288"/>
      <c r="P46" s="288"/>
      <c r="Q46" s="288"/>
      <c r="R46" s="451"/>
    </row>
    <row r="47" spans="1:18" ht="13.65" customHeight="1">
      <c r="A47" s="452"/>
      <c r="B47" s="453" t="s">
        <v>282</v>
      </c>
      <c r="C47" s="495" t="s">
        <v>17</v>
      </c>
      <c r="D47" s="404"/>
      <c r="E47" s="356"/>
      <c r="F47" s="288"/>
      <c r="G47" s="288"/>
      <c r="H47" s="288"/>
      <c r="I47" s="288"/>
      <c r="J47" s="288"/>
      <c r="K47" s="288"/>
      <c r="L47" s="288"/>
      <c r="M47" s="288"/>
      <c r="N47" s="288"/>
      <c r="O47" s="288"/>
      <c r="P47" s="288"/>
      <c r="Q47" s="288"/>
      <c r="R47" s="451"/>
    </row>
    <row r="48" spans="1:18" ht="13.65" customHeight="1">
      <c r="A48" s="452"/>
      <c r="B48" s="453" t="s">
        <v>247</v>
      </c>
      <c r="C48" s="495" t="s">
        <v>211</v>
      </c>
      <c r="D48" s="404"/>
      <c r="E48" s="356"/>
      <c r="F48" s="288"/>
      <c r="G48" s="288"/>
      <c r="H48" s="288"/>
      <c r="I48" s="288"/>
      <c r="J48" s="288"/>
      <c r="K48" s="288"/>
      <c r="L48" s="288"/>
      <c r="M48" s="288"/>
      <c r="N48" s="288"/>
      <c r="O48" s="288"/>
      <c r="P48" s="288"/>
      <c r="Q48" s="288"/>
      <c r="R48" s="451"/>
    </row>
    <row r="49" spans="1:18" ht="13.65" customHeight="1">
      <c r="A49" s="452"/>
      <c r="B49" s="453" t="s">
        <v>443</v>
      </c>
      <c r="C49" s="495" t="s">
        <v>126</v>
      </c>
      <c r="D49" s="404"/>
      <c r="E49" s="356"/>
      <c r="F49" s="288"/>
      <c r="G49" s="288"/>
      <c r="H49" s="288"/>
      <c r="I49" s="288"/>
      <c r="J49" s="288"/>
      <c r="K49" s="288"/>
      <c r="L49" s="288"/>
      <c r="M49" s="288"/>
      <c r="N49" s="288"/>
      <c r="O49" s="288"/>
      <c r="P49" s="288"/>
      <c r="Q49" s="288"/>
      <c r="R49" s="451"/>
    </row>
    <row r="50" spans="1:18" ht="13.65" customHeight="1">
      <c r="A50" s="452"/>
      <c r="B50" s="453" t="s">
        <v>249</v>
      </c>
      <c r="C50" s="495" t="s">
        <v>192</v>
      </c>
      <c r="D50" s="404"/>
      <c r="E50" s="356"/>
      <c r="F50" s="288"/>
      <c r="G50" s="288"/>
      <c r="H50" s="288"/>
      <c r="I50" s="288"/>
      <c r="J50" s="288"/>
      <c r="K50" s="288"/>
      <c r="L50" s="288"/>
      <c r="M50" s="288"/>
      <c r="N50" s="288"/>
      <c r="O50" s="288"/>
      <c r="P50" s="288"/>
      <c r="Q50" s="288"/>
      <c r="R50" s="451"/>
    </row>
    <row r="51" spans="1:18" ht="13.65" customHeight="1">
      <c r="A51" s="452"/>
      <c r="B51" s="453" t="s">
        <v>251</v>
      </c>
      <c r="C51" s="495" t="s">
        <v>165</v>
      </c>
      <c r="D51" s="404"/>
      <c r="E51" s="356"/>
      <c r="F51" s="288"/>
      <c r="G51" s="288"/>
      <c r="H51" s="288"/>
      <c r="I51" s="288"/>
      <c r="J51" s="288"/>
      <c r="K51" s="288"/>
      <c r="L51" s="288"/>
      <c r="M51" s="288"/>
      <c r="N51" s="288"/>
      <c r="O51" s="288"/>
      <c r="P51" s="288"/>
      <c r="Q51" s="288"/>
      <c r="R51" s="451"/>
    </row>
    <row r="52" spans="1:18" ht="13.65" customHeight="1">
      <c r="A52" s="452"/>
      <c r="B52" s="453" t="s">
        <v>250</v>
      </c>
      <c r="C52" s="495" t="s">
        <v>194</v>
      </c>
      <c r="D52" s="404"/>
      <c r="E52" s="356"/>
      <c r="F52" s="288"/>
      <c r="G52" s="288"/>
      <c r="H52" s="288"/>
      <c r="I52" s="288"/>
      <c r="J52" s="288"/>
      <c r="K52" s="288"/>
      <c r="L52" s="288"/>
      <c r="M52" s="288"/>
      <c r="N52" s="288"/>
      <c r="O52" s="288"/>
      <c r="P52" s="288"/>
      <c r="Q52" s="288"/>
      <c r="R52" s="451"/>
    </row>
    <row r="53" spans="1:18" ht="13.65" customHeight="1">
      <c r="A53" s="452"/>
      <c r="B53" s="453" t="s">
        <v>444</v>
      </c>
      <c r="C53" s="495" t="s">
        <v>228</v>
      </c>
      <c r="D53" s="404"/>
      <c r="E53" s="356"/>
      <c r="F53" s="288"/>
      <c r="G53" s="288"/>
      <c r="H53" s="288"/>
      <c r="I53" s="288"/>
      <c r="J53" s="288"/>
      <c r="K53" s="288"/>
      <c r="L53" s="288"/>
      <c r="M53" s="288"/>
      <c r="N53" s="288"/>
      <c r="O53" s="288"/>
      <c r="P53" s="288"/>
      <c r="Q53" s="288"/>
      <c r="R53" s="451"/>
    </row>
    <row r="54" spans="1:18" ht="14.25" customHeight="1">
      <c r="A54" s="287"/>
      <c r="B54" s="455"/>
      <c r="C54" s="456" t="s">
        <v>52</v>
      </c>
      <c r="D54" s="423"/>
      <c r="E54" s="288"/>
      <c r="F54" s="288"/>
      <c r="G54" s="288"/>
      <c r="H54" s="288"/>
      <c r="I54" s="288"/>
      <c r="J54" s="288"/>
      <c r="K54" s="288"/>
      <c r="L54" s="288"/>
      <c r="M54" s="288"/>
      <c r="N54" s="288"/>
      <c r="O54" s="288"/>
      <c r="P54" s="288"/>
      <c r="Q54" s="288"/>
      <c r="R54" s="451"/>
    </row>
    <row r="55" spans="1:18" ht="13.65" customHeight="1">
      <c r="A55" s="452"/>
      <c r="B55" s="453" t="s">
        <v>123</v>
      </c>
      <c r="C55" s="469" t="s">
        <v>192</v>
      </c>
      <c r="D55" s="404"/>
      <c r="E55" s="356"/>
      <c r="F55" s="288"/>
      <c r="G55" s="288"/>
      <c r="H55" s="288"/>
      <c r="I55" s="288"/>
      <c r="J55" s="288"/>
      <c r="K55" s="288"/>
      <c r="L55" s="288"/>
      <c r="M55" s="288"/>
      <c r="N55" s="288"/>
      <c r="O55" s="288"/>
      <c r="P55" s="288"/>
      <c r="Q55" s="288"/>
      <c r="R55" s="451"/>
    </row>
    <row r="56" spans="1:18" ht="13.5" customHeight="1" thickBot="1">
      <c r="A56" s="452"/>
      <c r="B56" s="453" t="s">
        <v>124</v>
      </c>
      <c r="C56" s="469" t="s">
        <v>437</v>
      </c>
      <c r="D56" s="457"/>
      <c r="E56" s="356"/>
      <c r="F56" s="288"/>
      <c r="G56" s="288"/>
      <c r="H56" s="288"/>
      <c r="I56" s="288"/>
      <c r="J56" s="288"/>
      <c r="K56" s="288"/>
      <c r="L56" s="288"/>
      <c r="M56" s="288"/>
      <c r="N56" s="288"/>
      <c r="O56" s="288"/>
      <c r="P56" s="288"/>
      <c r="Q56" s="288"/>
      <c r="R56" s="451"/>
    </row>
    <row r="57" spans="1:18" ht="13.5" customHeight="1" thickBot="1">
      <c r="A57" s="287"/>
      <c r="B57" s="349"/>
      <c r="C57" s="352"/>
      <c r="D57" s="459">
        <f>SUM(D28:D56)</f>
        <v>0</v>
      </c>
      <c r="E57" s="307"/>
      <c r="F57" s="288"/>
      <c r="G57" s="288"/>
      <c r="H57" s="288"/>
      <c r="I57" s="288"/>
      <c r="J57" s="288"/>
      <c r="K57" s="288"/>
      <c r="L57" s="288"/>
      <c r="M57" s="288"/>
      <c r="N57" s="288"/>
      <c r="O57" s="288"/>
      <c r="P57" s="288"/>
      <c r="Q57" s="288"/>
      <c r="R57" s="451"/>
    </row>
    <row r="58" spans="1:18" ht="19.5" customHeight="1" thickBot="1">
      <c r="A58" s="287"/>
      <c r="B58" s="470"/>
      <c r="C58" s="288"/>
      <c r="D58" s="303"/>
      <c r="E58" s="288"/>
      <c r="F58" s="288"/>
      <c r="G58" s="305"/>
      <c r="H58" s="288"/>
      <c r="I58" s="288"/>
      <c r="J58" s="288"/>
      <c r="K58" s="288"/>
      <c r="L58" s="288"/>
      <c r="M58" s="288"/>
      <c r="N58" s="288"/>
      <c r="O58" s="288"/>
      <c r="P58" s="288"/>
      <c r="Q58" s="288"/>
      <c r="R58" s="451"/>
    </row>
    <row r="59" spans="1:18" ht="14.25" customHeight="1" thickBot="1">
      <c r="A59" s="287"/>
      <c r="B59" s="449" t="s">
        <v>206</v>
      </c>
      <c r="C59" s="450" t="s">
        <v>52</v>
      </c>
      <c r="D59" s="320" t="s">
        <v>1</v>
      </c>
      <c r="E59" s="288"/>
      <c r="F59" s="471" t="s">
        <v>65</v>
      </c>
      <c r="G59" s="472">
        <f>D25+D57+D64</f>
        <v>0</v>
      </c>
      <c r="H59" s="307"/>
      <c r="I59" s="288"/>
      <c r="J59" s="288"/>
      <c r="K59" s="288"/>
      <c r="L59" s="288"/>
      <c r="M59" s="288"/>
      <c r="N59" s="288"/>
      <c r="O59" s="288"/>
      <c r="P59" s="288"/>
      <c r="Q59" s="288"/>
      <c r="R59" s="451"/>
    </row>
    <row r="60" spans="1:18" ht="14.1" customHeight="1">
      <c r="A60" s="452"/>
      <c r="B60" s="453" t="s">
        <v>205</v>
      </c>
      <c r="C60" s="495" t="s">
        <v>18</v>
      </c>
      <c r="D60" s="404"/>
      <c r="E60" s="356"/>
      <c r="F60" s="288"/>
      <c r="G60" s="303"/>
      <c r="H60" s="288"/>
      <c r="I60" s="288"/>
      <c r="J60" s="288"/>
      <c r="K60" s="288"/>
      <c r="L60" s="288"/>
      <c r="M60" s="288"/>
      <c r="N60" s="288"/>
      <c r="O60" s="288"/>
      <c r="P60" s="288"/>
      <c r="Q60" s="288"/>
      <c r="R60" s="451"/>
    </row>
    <row r="61" spans="1:18" ht="13.65" customHeight="1">
      <c r="A61" s="452"/>
      <c r="B61" s="453" t="s">
        <v>204</v>
      </c>
      <c r="C61" s="495" t="s">
        <v>437</v>
      </c>
      <c r="D61" s="404"/>
      <c r="E61" s="356"/>
      <c r="F61" s="288"/>
      <c r="G61" s="288"/>
      <c r="H61" s="288"/>
      <c r="I61" s="288"/>
      <c r="J61" s="288"/>
      <c r="K61" s="288"/>
      <c r="L61" s="288"/>
      <c r="M61" s="288"/>
      <c r="N61" s="288"/>
      <c r="O61" s="288"/>
      <c r="P61" s="288"/>
      <c r="Q61" s="288"/>
      <c r="R61" s="451"/>
    </row>
    <row r="62" spans="1:18" ht="13.65" customHeight="1">
      <c r="A62" s="452"/>
      <c r="B62" s="453" t="s">
        <v>445</v>
      </c>
      <c r="C62" s="495" t="s">
        <v>78</v>
      </c>
      <c r="D62" s="404"/>
      <c r="E62" s="356"/>
      <c r="F62" s="288"/>
      <c r="G62" s="288"/>
      <c r="H62" s="288"/>
      <c r="I62" s="288"/>
      <c r="J62" s="288"/>
      <c r="K62" s="288"/>
      <c r="L62" s="288"/>
      <c r="M62" s="288"/>
      <c r="N62" s="288"/>
      <c r="O62" s="288"/>
      <c r="P62" s="288"/>
      <c r="Q62" s="288"/>
      <c r="R62" s="451"/>
    </row>
    <row r="63" spans="1:18" ht="13.65" customHeight="1">
      <c r="A63" s="452"/>
      <c r="B63" s="473" t="s">
        <v>118</v>
      </c>
      <c r="C63" s="497" t="s">
        <v>119</v>
      </c>
      <c r="D63" s="474"/>
      <c r="E63" s="356"/>
      <c r="F63" s="319"/>
      <c r="G63" s="319"/>
      <c r="H63" s="288"/>
      <c r="I63" s="319"/>
      <c r="J63" s="288"/>
      <c r="K63" s="288"/>
      <c r="L63" s="288"/>
      <c r="M63" s="288"/>
      <c r="N63" s="288"/>
      <c r="O63" s="288"/>
      <c r="P63" s="288"/>
      <c r="Q63" s="288"/>
      <c r="R63" s="451"/>
    </row>
    <row r="64" spans="1:18" ht="13.5" hidden="1" customHeight="1">
      <c r="A64" s="287"/>
      <c r="B64" s="288"/>
      <c r="C64" s="313"/>
      <c r="D64" s="475">
        <f>SUM(D60:D63)</f>
        <v>0</v>
      </c>
      <c r="E64" s="307"/>
      <c r="F64" s="423"/>
      <c r="G64" s="423"/>
      <c r="H64" s="288"/>
      <c r="I64" s="423"/>
      <c r="J64" s="288"/>
      <c r="K64" s="288"/>
      <c r="L64" s="288"/>
      <c r="M64" s="288"/>
      <c r="N64" s="288"/>
      <c r="O64" s="288"/>
      <c r="P64" s="288"/>
      <c r="Q64" s="288"/>
      <c r="R64" s="451"/>
    </row>
    <row r="65" spans="1:18" ht="9" hidden="1" customHeight="1">
      <c r="A65" s="287"/>
      <c r="B65" s="288"/>
      <c r="C65" s="288"/>
      <c r="D65" s="288"/>
      <c r="E65" s="288"/>
      <c r="F65" s="423"/>
      <c r="G65" s="423"/>
      <c r="H65" s="288"/>
      <c r="I65" s="423"/>
      <c r="J65" s="476" t="s">
        <v>40</v>
      </c>
      <c r="K65" s="386" t="s">
        <v>119</v>
      </c>
      <c r="L65" s="386" t="s">
        <v>255</v>
      </c>
      <c r="M65" s="386" t="s">
        <v>193</v>
      </c>
      <c r="N65" s="386" t="s">
        <v>130</v>
      </c>
      <c r="O65" s="386" t="str">
        <f>'[6]SERGIO RIVERA'!AH30</f>
        <v>España</v>
      </c>
      <c r="P65" s="386" t="s">
        <v>127</v>
      </c>
      <c r="Q65" s="386" t="s">
        <v>272</v>
      </c>
      <c r="R65" s="477" t="s">
        <v>168</v>
      </c>
    </row>
    <row r="66" spans="1:18" ht="9" hidden="1" customHeight="1">
      <c r="A66" s="287"/>
      <c r="B66" s="288"/>
      <c r="C66" s="288"/>
      <c r="D66" s="288"/>
      <c r="E66" s="288"/>
      <c r="F66" s="423"/>
      <c r="G66" s="423"/>
      <c r="H66" s="288"/>
      <c r="I66" s="423"/>
      <c r="J66" s="476" t="s">
        <v>80</v>
      </c>
      <c r="K66" s="386" t="s">
        <v>120</v>
      </c>
      <c r="L66" s="386" t="s">
        <v>207</v>
      </c>
      <c r="M66" s="386" t="s">
        <v>191</v>
      </c>
      <c r="N66" s="386" t="s">
        <v>166</v>
      </c>
      <c r="O66" s="386" t="str">
        <f>'[6]SERGIO RIVERA'!AH31</f>
        <v>Canadá</v>
      </c>
      <c r="P66" s="386" t="s">
        <v>165</v>
      </c>
      <c r="Q66" s="386" t="s">
        <v>271</v>
      </c>
      <c r="R66" s="477" t="s">
        <v>259</v>
      </c>
    </row>
    <row r="67" spans="1:18" ht="9" hidden="1" customHeight="1">
      <c r="A67" s="287"/>
      <c r="B67" s="288"/>
      <c r="C67" s="420"/>
      <c r="D67" s="288"/>
      <c r="E67" s="288"/>
      <c r="F67" s="423"/>
      <c r="G67" s="423"/>
      <c r="H67" s="288"/>
      <c r="I67" s="423"/>
      <c r="J67" s="476" t="s">
        <v>74</v>
      </c>
      <c r="K67" s="386" t="s">
        <v>121</v>
      </c>
      <c r="L67" s="386" t="s">
        <v>126</v>
      </c>
      <c r="M67" s="386" t="s">
        <v>192</v>
      </c>
      <c r="N67" s="386" t="s">
        <v>195</v>
      </c>
      <c r="O67" s="386" t="str">
        <f>'[6]SERGIO RIVERA'!AH32</f>
        <v>Argentina</v>
      </c>
      <c r="P67" s="386" t="s">
        <v>257</v>
      </c>
      <c r="Q67" s="386" t="s">
        <v>202</v>
      </c>
      <c r="R67" s="477" t="s">
        <v>266</v>
      </c>
    </row>
    <row r="68" spans="1:18" ht="9" hidden="1" customHeight="1">
      <c r="A68" s="287"/>
      <c r="B68" s="288"/>
      <c r="C68" s="288"/>
      <c r="D68" s="288"/>
      <c r="E68" s="288"/>
      <c r="F68" s="478" t="s">
        <v>92</v>
      </c>
      <c r="G68" s="479"/>
      <c r="H68" s="360"/>
      <c r="I68" s="480" t="s">
        <v>237</v>
      </c>
      <c r="J68" s="481" t="s">
        <v>72</v>
      </c>
      <c r="K68" s="288"/>
      <c r="L68" s="288"/>
      <c r="M68" s="288"/>
      <c r="N68" s="386" t="s">
        <v>260</v>
      </c>
      <c r="O68" s="386" t="str">
        <f>'[6]SERGIO RIVERA'!AH33</f>
        <v>Portugal</v>
      </c>
      <c r="P68" s="288"/>
      <c r="Q68" s="288"/>
      <c r="R68" s="451"/>
    </row>
    <row r="69" spans="1:18" ht="13.65" customHeight="1">
      <c r="A69" s="287"/>
      <c r="B69" s="288"/>
      <c r="C69" s="288"/>
      <c r="D69" s="288"/>
      <c r="E69" s="360"/>
      <c r="F69" s="480" t="s">
        <v>183</v>
      </c>
      <c r="G69" s="871" t="s">
        <v>110</v>
      </c>
      <c r="H69" s="462"/>
      <c r="I69" s="480" t="s">
        <v>230</v>
      </c>
      <c r="J69" s="481" t="s">
        <v>70</v>
      </c>
      <c r="K69" s="288"/>
      <c r="L69" s="386" t="s">
        <v>210</v>
      </c>
      <c r="M69" s="386" t="s">
        <v>258</v>
      </c>
      <c r="N69" s="288"/>
      <c r="O69" s="386" t="str">
        <f>'[6]SERGIO RIVERA'!AI30</f>
        <v>Argelia</v>
      </c>
      <c r="P69" s="386" t="s">
        <v>127</v>
      </c>
      <c r="Q69" s="288"/>
      <c r="R69" s="477" t="s">
        <v>270</v>
      </c>
    </row>
    <row r="70" spans="1:18" ht="13.65" customHeight="1">
      <c r="A70" s="287"/>
      <c r="B70" s="288"/>
      <c r="C70" s="288"/>
      <c r="D70" s="288"/>
      <c r="E70" s="360"/>
      <c r="F70" s="480" t="s">
        <v>240</v>
      </c>
      <c r="G70" s="872"/>
      <c r="H70" s="462"/>
      <c r="I70" s="482" t="s">
        <v>234</v>
      </c>
      <c r="J70" s="481" t="s">
        <v>71</v>
      </c>
      <c r="K70" s="288"/>
      <c r="L70" s="386" t="s">
        <v>256</v>
      </c>
      <c r="M70" s="386" t="s">
        <v>259</v>
      </c>
      <c r="N70" s="386" t="s">
        <v>131</v>
      </c>
      <c r="O70" s="386" t="str">
        <f>'[6]SERGIO RIVERA'!AI31</f>
        <v>Noruega</v>
      </c>
      <c r="P70" s="386" t="s">
        <v>165</v>
      </c>
      <c r="Q70" s="288"/>
      <c r="R70" s="477" t="s">
        <v>200</v>
      </c>
    </row>
    <row r="71" spans="1:18" ht="13.65" customHeight="1">
      <c r="A71" s="287"/>
      <c r="B71" s="288"/>
      <c r="C71" s="288"/>
      <c r="D71" s="288"/>
      <c r="E71" s="360"/>
      <c r="F71" s="480" t="s">
        <v>186</v>
      </c>
      <c r="G71" s="872"/>
      <c r="H71" s="462"/>
      <c r="I71" s="482" t="s">
        <v>142</v>
      </c>
      <c r="J71" s="481" t="s">
        <v>76</v>
      </c>
      <c r="K71" s="288"/>
      <c r="L71" s="386" t="s">
        <v>211</v>
      </c>
      <c r="M71" s="386" t="s">
        <v>194</v>
      </c>
      <c r="N71" s="386" t="s">
        <v>261</v>
      </c>
      <c r="O71" s="386" t="str">
        <f>'[6]SERGIO RIVERA'!AI32</f>
        <v>Uruguay</v>
      </c>
      <c r="P71" s="386" t="s">
        <v>257</v>
      </c>
      <c r="Q71" s="288"/>
      <c r="R71" s="477" t="s">
        <v>259</v>
      </c>
    </row>
    <row r="72" spans="1:18" ht="13.65" customHeight="1">
      <c r="A72" s="287"/>
      <c r="B72" s="288"/>
      <c r="C72" s="386" t="s">
        <v>116</v>
      </c>
      <c r="D72" s="361">
        <v>0</v>
      </c>
      <c r="E72" s="360"/>
      <c r="F72" s="480" t="s">
        <v>214</v>
      </c>
      <c r="G72" s="873"/>
      <c r="H72" s="462"/>
      <c r="I72" s="483" t="s">
        <v>224</v>
      </c>
      <c r="J72" s="481" t="s">
        <v>69</v>
      </c>
      <c r="K72" s="288"/>
      <c r="L72" s="288"/>
      <c r="M72" s="288"/>
      <c r="N72" s="386" t="s">
        <v>198</v>
      </c>
      <c r="O72" s="386" t="str">
        <f>'[6]SERGIO RIVERA'!AI33</f>
        <v>Ghana</v>
      </c>
      <c r="P72" s="288"/>
      <c r="Q72" s="288"/>
      <c r="R72" s="451"/>
    </row>
    <row r="73" spans="1:18" ht="13.65" customHeight="1">
      <c r="A73" s="287"/>
      <c r="B73" s="288"/>
      <c r="C73" s="386" t="s">
        <v>117</v>
      </c>
      <c r="D73" s="361">
        <v>1</v>
      </c>
      <c r="E73" s="360"/>
      <c r="F73" s="482" t="s">
        <v>179</v>
      </c>
      <c r="G73" s="874" t="s">
        <v>111</v>
      </c>
      <c r="H73" s="462"/>
      <c r="I73" s="483" t="s">
        <v>175</v>
      </c>
      <c r="J73" s="481" t="s">
        <v>77</v>
      </c>
      <c r="K73" s="288"/>
      <c r="L73" s="288"/>
      <c r="M73" s="288"/>
      <c r="N73" s="386" t="s">
        <v>197</v>
      </c>
      <c r="O73" s="288"/>
      <c r="P73" s="288"/>
      <c r="Q73" s="288"/>
      <c r="R73" s="477" t="s">
        <v>264</v>
      </c>
    </row>
    <row r="74" spans="1:18" ht="13.65" customHeight="1">
      <c r="A74" s="287"/>
      <c r="B74" s="288"/>
      <c r="C74" s="288"/>
      <c r="D74" s="361">
        <v>2</v>
      </c>
      <c r="E74" s="360"/>
      <c r="F74" s="482" t="s">
        <v>223</v>
      </c>
      <c r="G74" s="875"/>
      <c r="H74" s="462"/>
      <c r="I74" s="484" t="s">
        <v>228</v>
      </c>
      <c r="J74" s="481" t="s">
        <v>79</v>
      </c>
      <c r="K74" s="288"/>
      <c r="L74" s="288"/>
      <c r="M74" s="288"/>
      <c r="N74" s="386" t="s">
        <v>262</v>
      </c>
      <c r="O74" s="288"/>
      <c r="P74" s="288"/>
      <c r="Q74" s="288"/>
      <c r="R74" s="477" t="s">
        <v>261</v>
      </c>
    </row>
    <row r="75" spans="1:18" ht="13.65" customHeight="1">
      <c r="A75" s="287"/>
      <c r="B75" s="288"/>
      <c r="C75" s="288"/>
      <c r="D75" s="361">
        <v>3</v>
      </c>
      <c r="E75" s="360"/>
      <c r="F75" s="482" t="s">
        <v>225</v>
      </c>
      <c r="G75" s="875"/>
      <c r="H75" s="462"/>
      <c r="I75" s="484" t="s">
        <v>238</v>
      </c>
      <c r="J75" s="481" t="s">
        <v>68</v>
      </c>
      <c r="K75" s="288"/>
      <c r="L75" s="288"/>
      <c r="M75" s="288"/>
      <c r="N75" s="386" t="s">
        <v>263</v>
      </c>
      <c r="O75" s="288"/>
      <c r="P75" s="288"/>
      <c r="Q75" s="288"/>
      <c r="R75" s="477" t="s">
        <v>274</v>
      </c>
    </row>
    <row r="76" spans="1:18" ht="13.65" customHeight="1">
      <c r="A76" s="287"/>
      <c r="B76" s="288"/>
      <c r="C76" s="288"/>
      <c r="D76" s="361">
        <v>4</v>
      </c>
      <c r="E76" s="360"/>
      <c r="F76" s="482" t="s">
        <v>19</v>
      </c>
      <c r="G76" s="876"/>
      <c r="H76" s="462"/>
      <c r="I76" s="485" t="s">
        <v>225</v>
      </c>
      <c r="J76" s="481" t="s">
        <v>82</v>
      </c>
      <c r="K76" s="288"/>
      <c r="L76" s="288"/>
      <c r="M76" s="288"/>
      <c r="N76" s="386" t="s">
        <v>167</v>
      </c>
      <c r="O76" s="288"/>
      <c r="P76" s="288"/>
      <c r="Q76" s="288"/>
      <c r="R76" s="451"/>
    </row>
    <row r="77" spans="1:18" ht="13.65" customHeight="1">
      <c r="A77" s="287"/>
      <c r="B77" s="288"/>
      <c r="C77" s="288"/>
      <c r="D77" s="361">
        <v>5</v>
      </c>
      <c r="E77" s="360"/>
      <c r="F77" s="483" t="s">
        <v>184</v>
      </c>
      <c r="G77" s="877" t="s">
        <v>112</v>
      </c>
      <c r="H77" s="462"/>
      <c r="I77" s="485" t="s">
        <v>174</v>
      </c>
      <c r="J77" s="481" t="s">
        <v>75</v>
      </c>
      <c r="K77" s="288"/>
      <c r="L77" s="288"/>
      <c r="M77" s="288"/>
      <c r="N77" s="386" t="s">
        <v>264</v>
      </c>
      <c r="O77" s="288"/>
      <c r="P77" s="288"/>
      <c r="Q77" s="386" t="s">
        <v>232</v>
      </c>
      <c r="R77" s="477" t="s">
        <v>17</v>
      </c>
    </row>
    <row r="78" spans="1:18" ht="13.65" customHeight="1">
      <c r="A78" s="287"/>
      <c r="B78" s="288"/>
      <c r="C78" s="288"/>
      <c r="D78" s="361">
        <v>6</v>
      </c>
      <c r="E78" s="360"/>
      <c r="F78" s="483" t="s">
        <v>177</v>
      </c>
      <c r="G78" s="878"/>
      <c r="H78" s="462"/>
      <c r="I78" s="486" t="s">
        <v>240</v>
      </c>
      <c r="J78" s="481" t="s">
        <v>84</v>
      </c>
      <c r="K78" s="288"/>
      <c r="L78" s="288"/>
      <c r="M78" s="288"/>
      <c r="N78" s="386" t="s">
        <v>265</v>
      </c>
      <c r="O78" s="288"/>
      <c r="P78" s="288"/>
      <c r="Q78" s="386" t="s">
        <v>227</v>
      </c>
      <c r="R78" s="477" t="s">
        <v>16</v>
      </c>
    </row>
    <row r="79" spans="1:18" ht="13.65" customHeight="1">
      <c r="A79" s="287"/>
      <c r="B79" s="288"/>
      <c r="C79" s="288"/>
      <c r="D79" s="361">
        <v>7</v>
      </c>
      <c r="E79" s="360"/>
      <c r="F79" s="483" t="s">
        <v>276</v>
      </c>
      <c r="G79" s="878"/>
      <c r="H79" s="462"/>
      <c r="I79" s="486" t="s">
        <v>235</v>
      </c>
      <c r="J79" s="481" t="s">
        <v>78</v>
      </c>
      <c r="K79" s="288"/>
      <c r="L79" s="288"/>
      <c r="M79" s="288"/>
      <c r="N79" s="288"/>
      <c r="O79" s="288"/>
      <c r="P79" s="288"/>
      <c r="Q79" s="386" t="s">
        <v>276</v>
      </c>
      <c r="R79" s="477" t="s">
        <v>190</v>
      </c>
    </row>
    <row r="80" spans="1:18" ht="13.65" customHeight="1">
      <c r="A80" s="287"/>
      <c r="B80" s="288"/>
      <c r="C80" s="288"/>
      <c r="D80" s="361">
        <v>8</v>
      </c>
      <c r="E80" s="360"/>
      <c r="F80" s="483" t="s">
        <v>142</v>
      </c>
      <c r="G80" s="879"/>
      <c r="H80" s="462"/>
      <c r="I80" s="487" t="s">
        <v>229</v>
      </c>
      <c r="J80" s="481" t="s">
        <v>83</v>
      </c>
      <c r="K80" s="288"/>
      <c r="L80" s="288"/>
      <c r="M80" s="288"/>
      <c r="N80" s="386" t="s">
        <v>132</v>
      </c>
      <c r="O80" s="288"/>
      <c r="P80" s="288"/>
      <c r="Q80" s="288"/>
      <c r="R80" s="451"/>
    </row>
    <row r="81" spans="1:18" ht="13.65" customHeight="1">
      <c r="A81" s="287"/>
      <c r="B81" s="288"/>
      <c r="C81" s="288"/>
      <c r="D81" s="361">
        <v>9</v>
      </c>
      <c r="E81" s="360"/>
      <c r="F81" s="484" t="s">
        <v>172</v>
      </c>
      <c r="G81" s="880" t="s">
        <v>113</v>
      </c>
      <c r="H81" s="462"/>
      <c r="I81" s="487" t="s">
        <v>187</v>
      </c>
      <c r="J81" s="481" t="s">
        <v>85</v>
      </c>
      <c r="K81" s="288"/>
      <c r="L81" s="288"/>
      <c r="M81" s="288"/>
      <c r="N81" s="386" t="s">
        <v>256</v>
      </c>
      <c r="O81" s="288"/>
      <c r="P81" s="288"/>
      <c r="Q81" s="386" t="s">
        <v>235</v>
      </c>
      <c r="R81" s="477" t="s">
        <v>18</v>
      </c>
    </row>
    <row r="82" spans="1:18" ht="13.65" customHeight="1">
      <c r="A82" s="287"/>
      <c r="B82" s="288"/>
      <c r="C82" s="288"/>
      <c r="D82" s="361">
        <v>10</v>
      </c>
      <c r="E82" s="360"/>
      <c r="F82" s="484" t="s">
        <v>224</v>
      </c>
      <c r="G82" s="881"/>
      <c r="H82" s="462"/>
      <c r="I82" s="488" t="s">
        <v>227</v>
      </c>
      <c r="J82" s="481" t="s">
        <v>81</v>
      </c>
      <c r="K82" s="288"/>
      <c r="L82" s="288"/>
      <c r="M82" s="288"/>
      <c r="N82" s="386" t="s">
        <v>266</v>
      </c>
      <c r="O82" s="288"/>
      <c r="P82" s="288"/>
      <c r="Q82" s="386" t="s">
        <v>238</v>
      </c>
      <c r="R82" s="477" t="s">
        <v>173</v>
      </c>
    </row>
    <row r="83" spans="1:18" ht="13.65" customHeight="1">
      <c r="A83" s="287"/>
      <c r="B83" s="288"/>
      <c r="C83" s="288"/>
      <c r="D83" s="361">
        <v>11</v>
      </c>
      <c r="E83" s="360"/>
      <c r="F83" s="484" t="s">
        <v>176</v>
      </c>
      <c r="G83" s="881"/>
      <c r="H83" s="356"/>
      <c r="I83" s="489" t="s">
        <v>276</v>
      </c>
      <c r="J83" s="476" t="s">
        <v>86</v>
      </c>
      <c r="K83" s="288"/>
      <c r="L83" s="288"/>
      <c r="M83" s="288"/>
      <c r="N83" s="386" t="s">
        <v>168</v>
      </c>
      <c r="O83" s="288"/>
      <c r="P83" s="288"/>
      <c r="Q83" s="386" t="s">
        <v>240</v>
      </c>
      <c r="R83" s="477" t="s">
        <v>15</v>
      </c>
    </row>
    <row r="84" spans="1:18" ht="13.65" customHeight="1">
      <c r="A84" s="287"/>
      <c r="B84" s="288"/>
      <c r="C84" s="288"/>
      <c r="D84" s="361">
        <v>12</v>
      </c>
      <c r="E84" s="360"/>
      <c r="F84" s="484" t="s">
        <v>134</v>
      </c>
      <c r="G84" s="882"/>
      <c r="H84" s="356"/>
      <c r="I84" s="386" t="s">
        <v>231</v>
      </c>
      <c r="J84" s="476" t="s">
        <v>96</v>
      </c>
      <c r="K84" s="288"/>
      <c r="L84" s="288"/>
      <c r="M84" s="288"/>
      <c r="N84" s="386" t="s">
        <v>267</v>
      </c>
      <c r="O84" s="288"/>
      <c r="P84" s="288"/>
      <c r="Q84" s="288"/>
      <c r="R84" s="451"/>
    </row>
    <row r="85" spans="1:18" ht="13.65" customHeight="1">
      <c r="A85" s="287"/>
      <c r="B85" s="288"/>
      <c r="C85" s="288"/>
      <c r="D85" s="361">
        <v>13</v>
      </c>
      <c r="E85" s="360"/>
      <c r="F85" s="485" t="s">
        <v>16</v>
      </c>
      <c r="G85" s="883" t="s">
        <v>114</v>
      </c>
      <c r="H85" s="356"/>
      <c r="I85" s="386" t="s">
        <v>223</v>
      </c>
      <c r="J85" s="476" t="s">
        <v>97</v>
      </c>
      <c r="K85" s="288"/>
      <c r="L85" s="288"/>
      <c r="M85" s="288"/>
      <c r="N85" s="386" t="s">
        <v>268</v>
      </c>
      <c r="O85" s="288"/>
      <c r="P85" s="288"/>
      <c r="Q85" s="288"/>
      <c r="R85" s="477" t="s">
        <v>14</v>
      </c>
    </row>
    <row r="86" spans="1:18" ht="13.65" customHeight="1">
      <c r="A86" s="287"/>
      <c r="B86" s="288"/>
      <c r="C86" s="288"/>
      <c r="D86" s="361">
        <v>14</v>
      </c>
      <c r="E86" s="360"/>
      <c r="F86" s="485" t="s">
        <v>227</v>
      </c>
      <c r="G86" s="884"/>
      <c r="H86" s="356"/>
      <c r="I86" s="386" t="s">
        <v>236</v>
      </c>
      <c r="J86" s="476" t="s">
        <v>88</v>
      </c>
      <c r="K86" s="288"/>
      <c r="L86" s="288"/>
      <c r="M86" s="288"/>
      <c r="N86" s="386" t="s">
        <v>196</v>
      </c>
      <c r="O86" s="288"/>
      <c r="P86" s="288"/>
      <c r="Q86" s="288"/>
      <c r="R86" s="477" t="s">
        <v>184</v>
      </c>
    </row>
    <row r="87" spans="1:18" ht="13.65" customHeight="1">
      <c r="A87" s="287"/>
      <c r="B87" s="288"/>
      <c r="C87" s="288"/>
      <c r="D87" s="361">
        <v>15</v>
      </c>
      <c r="E87" s="360"/>
      <c r="F87" s="485" t="s">
        <v>228</v>
      </c>
      <c r="G87" s="884"/>
      <c r="H87" s="490"/>
      <c r="I87" s="386" t="s">
        <v>232</v>
      </c>
      <c r="J87" s="476" t="s">
        <v>98</v>
      </c>
      <c r="K87" s="288"/>
      <c r="L87" s="288"/>
      <c r="M87" s="288"/>
      <c r="N87" s="386" t="s">
        <v>269</v>
      </c>
      <c r="O87" s="288"/>
      <c r="P87" s="288"/>
      <c r="Q87" s="288"/>
      <c r="R87" s="477" t="s">
        <v>15</v>
      </c>
    </row>
    <row r="88" spans="1:18" ht="13.65" customHeight="1">
      <c r="A88" s="287"/>
      <c r="B88" s="288"/>
      <c r="C88" s="288"/>
      <c r="D88" s="361">
        <v>16</v>
      </c>
      <c r="E88" s="360"/>
      <c r="F88" s="485" t="s">
        <v>169</v>
      </c>
      <c r="G88" s="885"/>
      <c r="H88" s="356"/>
      <c r="I88" s="288"/>
      <c r="J88" s="476" t="s">
        <v>99</v>
      </c>
      <c r="K88" s="288"/>
      <c r="L88" s="288"/>
      <c r="M88" s="288"/>
      <c r="N88" s="288"/>
      <c r="O88" s="288"/>
      <c r="P88" s="288"/>
      <c r="Q88" s="288"/>
      <c r="R88" s="451"/>
    </row>
    <row r="89" spans="1:18" ht="13.65" customHeight="1">
      <c r="A89" s="287"/>
      <c r="B89" s="288"/>
      <c r="C89" s="288"/>
      <c r="D89" s="361">
        <v>17</v>
      </c>
      <c r="E89" s="360"/>
      <c r="F89" s="486" t="s">
        <v>190</v>
      </c>
      <c r="G89" s="863" t="s">
        <v>115</v>
      </c>
      <c r="H89" s="356"/>
      <c r="I89" s="288"/>
      <c r="J89" s="476" t="s">
        <v>100</v>
      </c>
      <c r="K89" s="288"/>
      <c r="L89" s="288"/>
      <c r="M89" s="288"/>
      <c r="N89" s="386" t="s">
        <v>133</v>
      </c>
      <c r="O89" s="288"/>
      <c r="P89" s="288"/>
      <c r="Q89" s="288"/>
      <c r="R89" s="451"/>
    </row>
    <row r="90" spans="1:18" ht="13.65" customHeight="1">
      <c r="A90" s="287"/>
      <c r="B90" s="288"/>
      <c r="C90" s="288"/>
      <c r="D90" s="361">
        <v>18</v>
      </c>
      <c r="E90" s="360"/>
      <c r="F90" s="486" t="s">
        <v>180</v>
      </c>
      <c r="G90" s="864"/>
      <c r="H90" s="356"/>
      <c r="I90" s="288"/>
      <c r="J90" s="476" t="s">
        <v>89</v>
      </c>
      <c r="K90" s="288"/>
      <c r="L90" s="288"/>
      <c r="M90" s="288"/>
      <c r="N90" s="386" t="s">
        <v>270</v>
      </c>
      <c r="O90" s="288"/>
      <c r="P90" s="288"/>
      <c r="Q90" s="288"/>
      <c r="R90" s="451"/>
    </row>
    <row r="91" spans="1:18" ht="13.65" customHeight="1">
      <c r="A91" s="287"/>
      <c r="B91" s="288"/>
      <c r="C91" s="288"/>
      <c r="D91" s="361">
        <v>19</v>
      </c>
      <c r="E91" s="360"/>
      <c r="F91" s="486" t="s">
        <v>38</v>
      </c>
      <c r="G91" s="864"/>
      <c r="H91" s="356"/>
      <c r="I91" s="288"/>
      <c r="J91" s="476" t="s">
        <v>93</v>
      </c>
      <c r="K91" s="288"/>
      <c r="L91" s="288"/>
      <c r="M91" s="288"/>
      <c r="N91" s="386" t="s">
        <v>259</v>
      </c>
      <c r="O91" s="288"/>
      <c r="P91" s="288"/>
      <c r="Q91" s="288"/>
      <c r="R91" s="451"/>
    </row>
    <row r="92" spans="1:18" ht="13.65" customHeight="1">
      <c r="A92" s="287"/>
      <c r="B92" s="288"/>
      <c r="C92" s="420"/>
      <c r="D92" s="361">
        <v>20</v>
      </c>
      <c r="E92" s="360"/>
      <c r="F92" s="486" t="s">
        <v>175</v>
      </c>
      <c r="G92" s="1023"/>
      <c r="H92" s="356"/>
      <c r="I92" s="288"/>
      <c r="J92" s="476" t="s">
        <v>101</v>
      </c>
      <c r="K92" s="288"/>
      <c r="L92" s="288"/>
      <c r="M92" s="288"/>
      <c r="N92" s="386" t="s">
        <v>199</v>
      </c>
      <c r="O92" s="288"/>
      <c r="P92" s="288"/>
      <c r="Q92" s="288"/>
      <c r="R92" s="451"/>
    </row>
    <row r="93" spans="1:18" ht="13.65" customHeight="1">
      <c r="A93" s="287"/>
      <c r="B93" s="288"/>
      <c r="C93" s="288"/>
      <c r="D93" s="288"/>
      <c r="E93" s="360"/>
      <c r="F93" s="487" t="s">
        <v>39</v>
      </c>
      <c r="G93" s="1024" t="s">
        <v>188</v>
      </c>
      <c r="H93" s="356"/>
      <c r="I93" s="288"/>
      <c r="J93" s="476" t="s">
        <v>102</v>
      </c>
      <c r="K93" s="288"/>
      <c r="L93" s="288"/>
      <c r="M93" s="288"/>
      <c r="N93" s="386" t="s">
        <v>271</v>
      </c>
      <c r="O93" s="288"/>
      <c r="P93" s="288"/>
      <c r="Q93" s="288"/>
      <c r="R93" s="451"/>
    </row>
    <row r="94" spans="1:18" ht="13.65" customHeight="1">
      <c r="A94" s="287"/>
      <c r="B94" s="288"/>
      <c r="C94" s="288"/>
      <c r="D94" s="288"/>
      <c r="E94" s="360"/>
      <c r="F94" s="487" t="s">
        <v>230</v>
      </c>
      <c r="G94" s="1025"/>
      <c r="H94" s="356"/>
      <c r="I94" s="288"/>
      <c r="J94" s="476" t="s">
        <v>103</v>
      </c>
      <c r="K94" s="288"/>
      <c r="L94" s="288"/>
      <c r="M94" s="288"/>
      <c r="N94" s="386" t="s">
        <v>200</v>
      </c>
      <c r="O94" s="288"/>
      <c r="P94" s="288"/>
      <c r="Q94" s="288"/>
      <c r="R94" s="451"/>
    </row>
    <row r="95" spans="1:18" ht="13.65" customHeight="1">
      <c r="A95" s="287"/>
      <c r="B95" s="288"/>
      <c r="C95" s="288"/>
      <c r="D95" s="288"/>
      <c r="E95" s="360"/>
      <c r="F95" s="487" t="s">
        <v>171</v>
      </c>
      <c r="G95" s="1025"/>
      <c r="H95" s="356"/>
      <c r="I95" s="288"/>
      <c r="J95" s="476" t="s">
        <v>104</v>
      </c>
      <c r="K95" s="288"/>
      <c r="L95" s="288"/>
      <c r="M95" s="288"/>
      <c r="N95" s="386" t="s">
        <v>272</v>
      </c>
      <c r="O95" s="288"/>
      <c r="P95" s="288"/>
      <c r="Q95" s="288"/>
      <c r="R95" s="451"/>
    </row>
    <row r="96" spans="1:18" ht="13.65" customHeight="1">
      <c r="A96" s="287"/>
      <c r="B96" s="288"/>
      <c r="C96" s="288"/>
      <c r="D96" s="288"/>
      <c r="E96" s="360"/>
      <c r="F96" s="487" t="s">
        <v>231</v>
      </c>
      <c r="G96" s="1025"/>
      <c r="H96" s="356"/>
      <c r="I96" s="288"/>
      <c r="J96" s="476" t="s">
        <v>105</v>
      </c>
      <c r="K96" s="288"/>
      <c r="L96" s="288"/>
      <c r="M96" s="288"/>
      <c r="N96" s="386" t="s">
        <v>201</v>
      </c>
      <c r="O96" s="288"/>
      <c r="P96" s="288"/>
      <c r="Q96" s="288"/>
      <c r="R96" s="451"/>
    </row>
    <row r="97" spans="1:18" ht="13.65" customHeight="1">
      <c r="A97" s="287"/>
      <c r="B97" s="288"/>
      <c r="C97" s="288"/>
      <c r="D97" s="288"/>
      <c r="E97" s="360"/>
      <c r="F97" s="488" t="s">
        <v>18</v>
      </c>
      <c r="G97" s="1021" t="s">
        <v>189</v>
      </c>
      <c r="H97" s="356"/>
      <c r="I97" s="288"/>
      <c r="J97" s="476" t="s">
        <v>106</v>
      </c>
      <c r="K97" s="288"/>
      <c r="L97" s="288"/>
      <c r="M97" s="288"/>
      <c r="N97" s="386" t="s">
        <v>202</v>
      </c>
      <c r="O97" s="288"/>
      <c r="P97" s="288"/>
      <c r="Q97" s="288"/>
      <c r="R97" s="451"/>
    </row>
    <row r="98" spans="1:18" ht="13.65" customHeight="1">
      <c r="A98" s="287"/>
      <c r="B98" s="288"/>
      <c r="C98" s="288"/>
      <c r="D98" s="288"/>
      <c r="E98" s="360"/>
      <c r="F98" s="488" t="s">
        <v>229</v>
      </c>
      <c r="G98" s="1022"/>
      <c r="H98" s="356"/>
      <c r="I98" s="288"/>
      <c r="J98" s="476" t="s">
        <v>107</v>
      </c>
      <c r="K98" s="288"/>
      <c r="L98" s="288"/>
      <c r="M98" s="288"/>
      <c r="N98" s="288"/>
      <c r="O98" s="288"/>
      <c r="P98" s="288"/>
      <c r="Q98" s="288"/>
      <c r="R98" s="451"/>
    </row>
    <row r="99" spans="1:18" ht="13.65" customHeight="1">
      <c r="A99" s="287"/>
      <c r="B99" s="288"/>
      <c r="C99" s="288"/>
      <c r="D99" s="288"/>
      <c r="E99" s="360"/>
      <c r="F99" s="488" t="s">
        <v>174</v>
      </c>
      <c r="G99" s="1022"/>
      <c r="H99" s="356"/>
      <c r="I99" s="288"/>
      <c r="J99" s="476" t="s">
        <v>90</v>
      </c>
      <c r="K99" s="288"/>
      <c r="L99" s="288"/>
      <c r="M99" s="288"/>
      <c r="N99" s="288"/>
      <c r="O99" s="288"/>
      <c r="P99" s="288"/>
      <c r="Q99" s="288"/>
      <c r="R99" s="451"/>
    </row>
    <row r="100" spans="1:18" ht="13.65" customHeight="1">
      <c r="A100" s="287"/>
      <c r="B100" s="288"/>
      <c r="C100" s="288"/>
      <c r="D100" s="288"/>
      <c r="E100" s="360"/>
      <c r="F100" s="488" t="s">
        <v>185</v>
      </c>
      <c r="G100" s="1022"/>
      <c r="H100" s="356"/>
      <c r="I100" s="288"/>
      <c r="J100" s="476" t="s">
        <v>108</v>
      </c>
      <c r="K100" s="288"/>
      <c r="L100" s="288"/>
      <c r="M100" s="288"/>
      <c r="N100" s="288"/>
      <c r="O100" s="288"/>
      <c r="P100" s="288"/>
      <c r="Q100" s="288"/>
      <c r="R100" s="451"/>
    </row>
    <row r="101" spans="1:18" ht="13.65" customHeight="1">
      <c r="A101" s="287"/>
      <c r="B101" s="288"/>
      <c r="C101" s="288"/>
      <c r="D101" s="288"/>
      <c r="E101" s="288"/>
      <c r="F101" s="491" t="s">
        <v>14</v>
      </c>
      <c r="G101" s="1021" t="s">
        <v>252</v>
      </c>
      <c r="H101" s="356"/>
      <c r="I101" s="288"/>
      <c r="J101" s="476" t="s">
        <v>87</v>
      </c>
      <c r="K101" s="288"/>
      <c r="L101" s="288"/>
      <c r="M101" s="288"/>
      <c r="N101" s="288"/>
      <c r="O101" s="288"/>
      <c r="P101" s="288"/>
      <c r="Q101" s="288"/>
      <c r="R101" s="451"/>
    </row>
    <row r="102" spans="1:18" ht="13.65" customHeight="1">
      <c r="A102" s="287"/>
      <c r="B102" s="288"/>
      <c r="C102" s="288"/>
      <c r="D102" s="288"/>
      <c r="E102" s="288"/>
      <c r="F102" s="427" t="s">
        <v>170</v>
      </c>
      <c r="G102" s="1022"/>
      <c r="H102" s="356"/>
      <c r="I102" s="288"/>
      <c r="J102" s="476" t="s">
        <v>109</v>
      </c>
      <c r="K102" s="288"/>
      <c r="L102" s="288"/>
      <c r="M102" s="288"/>
      <c r="N102" s="288"/>
      <c r="O102" s="288"/>
      <c r="P102" s="288"/>
      <c r="Q102" s="288"/>
      <c r="R102" s="451"/>
    </row>
    <row r="103" spans="1:18" ht="13.65" customHeight="1">
      <c r="A103" s="287"/>
      <c r="B103" s="288"/>
      <c r="C103" s="288"/>
      <c r="D103" s="288"/>
      <c r="E103" s="288"/>
      <c r="F103" s="427" t="s">
        <v>232</v>
      </c>
      <c r="G103" s="1022"/>
      <c r="H103" s="356"/>
      <c r="I103" s="288"/>
      <c r="J103" s="476" t="s">
        <v>94</v>
      </c>
      <c r="K103" s="288"/>
      <c r="L103" s="288"/>
      <c r="M103" s="288"/>
      <c r="N103" s="288"/>
      <c r="O103" s="288"/>
      <c r="P103" s="288"/>
      <c r="Q103" s="288"/>
      <c r="R103" s="451"/>
    </row>
    <row r="104" spans="1:18" ht="13.65" customHeight="1">
      <c r="A104" s="287"/>
      <c r="B104" s="288"/>
      <c r="C104" s="288"/>
      <c r="D104" s="288"/>
      <c r="E104" s="288"/>
      <c r="F104" s="427" t="s">
        <v>233</v>
      </c>
      <c r="G104" s="1022"/>
      <c r="H104" s="356"/>
      <c r="I104" s="288"/>
      <c r="J104" s="476" t="s">
        <v>95</v>
      </c>
      <c r="K104" s="288"/>
      <c r="L104" s="288"/>
      <c r="M104" s="288"/>
      <c r="N104" s="288"/>
      <c r="O104" s="288"/>
      <c r="P104" s="288"/>
      <c r="Q104" s="288"/>
      <c r="R104" s="451"/>
    </row>
    <row r="105" spans="1:18" ht="13.65" customHeight="1">
      <c r="A105" s="287"/>
      <c r="B105" s="288"/>
      <c r="C105" s="288"/>
      <c r="D105" s="288"/>
      <c r="E105" s="288"/>
      <c r="F105" s="427" t="s">
        <v>173</v>
      </c>
      <c r="G105" s="1021" t="s">
        <v>254</v>
      </c>
      <c r="H105" s="356"/>
      <c r="I105" s="288"/>
      <c r="J105" s="288"/>
      <c r="K105" s="288"/>
      <c r="L105" s="288"/>
      <c r="M105" s="288"/>
      <c r="N105" s="288"/>
      <c r="O105" s="288"/>
      <c r="P105" s="288"/>
      <c r="Q105" s="288"/>
      <c r="R105" s="451"/>
    </row>
    <row r="106" spans="1:18" ht="13.65" customHeight="1">
      <c r="A106" s="287"/>
      <c r="B106" s="288"/>
      <c r="C106" s="288"/>
      <c r="D106" s="288"/>
      <c r="E106" s="288"/>
      <c r="F106" s="427" t="s">
        <v>234</v>
      </c>
      <c r="G106" s="1022"/>
      <c r="H106" s="356"/>
      <c r="I106" s="288"/>
      <c r="J106" s="288"/>
      <c r="K106" s="288"/>
      <c r="L106" s="288"/>
      <c r="M106" s="288"/>
      <c r="N106" s="288"/>
      <c r="O106" s="288"/>
      <c r="P106" s="288"/>
      <c r="Q106" s="288"/>
      <c r="R106" s="451"/>
    </row>
    <row r="107" spans="1:18" ht="13.65" customHeight="1">
      <c r="A107" s="287"/>
      <c r="B107" s="288"/>
      <c r="C107" s="288"/>
      <c r="D107" s="288"/>
      <c r="E107" s="288"/>
      <c r="F107" s="427" t="s">
        <v>138</v>
      </c>
      <c r="G107" s="1022"/>
      <c r="H107" s="356"/>
      <c r="I107" s="288"/>
      <c r="J107" s="288"/>
      <c r="K107" s="288"/>
      <c r="L107" s="288"/>
      <c r="M107" s="288"/>
      <c r="N107" s="288"/>
      <c r="O107" s="288"/>
      <c r="P107" s="288"/>
      <c r="Q107" s="288"/>
      <c r="R107" s="451"/>
    </row>
    <row r="108" spans="1:18" ht="13.65" customHeight="1">
      <c r="A108" s="287"/>
      <c r="B108" s="288"/>
      <c r="C108" s="288"/>
      <c r="D108" s="288"/>
      <c r="E108" s="288"/>
      <c r="F108" s="427" t="s">
        <v>235</v>
      </c>
      <c r="G108" s="1022"/>
      <c r="H108" s="356"/>
      <c r="I108" s="288"/>
      <c r="J108" s="288"/>
      <c r="K108" s="288"/>
      <c r="L108" s="288"/>
      <c r="M108" s="288"/>
      <c r="N108" s="288"/>
      <c r="O108" s="288"/>
      <c r="P108" s="288"/>
      <c r="Q108" s="288"/>
      <c r="R108" s="451"/>
    </row>
    <row r="109" spans="1:18" ht="13.65" customHeight="1">
      <c r="A109" s="287"/>
      <c r="B109" s="288"/>
      <c r="C109" s="288"/>
      <c r="D109" s="288"/>
      <c r="E109" s="288"/>
      <c r="F109" s="427" t="s">
        <v>17</v>
      </c>
      <c r="G109" s="1021" t="s">
        <v>253</v>
      </c>
      <c r="H109" s="356"/>
      <c r="I109" s="288"/>
      <c r="J109" s="288"/>
      <c r="K109" s="288"/>
      <c r="L109" s="288"/>
      <c r="M109" s="288"/>
      <c r="N109" s="288"/>
      <c r="O109" s="288"/>
      <c r="P109" s="288"/>
      <c r="Q109" s="288"/>
      <c r="R109" s="451"/>
    </row>
    <row r="110" spans="1:18" ht="13.65" customHeight="1">
      <c r="A110" s="287"/>
      <c r="B110" s="288"/>
      <c r="C110" s="288"/>
      <c r="D110" s="288"/>
      <c r="E110" s="288"/>
      <c r="F110" s="427" t="s">
        <v>236</v>
      </c>
      <c r="G110" s="1022"/>
      <c r="H110" s="356"/>
      <c r="I110" s="288"/>
      <c r="J110" s="288"/>
      <c r="K110" s="288"/>
      <c r="L110" s="288"/>
      <c r="M110" s="288"/>
      <c r="N110" s="288"/>
      <c r="O110" s="288"/>
      <c r="P110" s="288"/>
      <c r="Q110" s="288"/>
      <c r="R110" s="451"/>
    </row>
    <row r="111" spans="1:18" ht="13.65" customHeight="1">
      <c r="A111" s="287"/>
      <c r="B111" s="288"/>
      <c r="C111" s="288"/>
      <c r="D111" s="288"/>
      <c r="E111" s="288"/>
      <c r="F111" s="427" t="s">
        <v>238</v>
      </c>
      <c r="G111" s="1022"/>
      <c r="H111" s="356"/>
      <c r="I111" s="288"/>
      <c r="J111" s="288"/>
      <c r="K111" s="288"/>
      <c r="L111" s="288"/>
      <c r="M111" s="288"/>
      <c r="N111" s="288"/>
      <c r="O111" s="288"/>
      <c r="P111" s="288"/>
      <c r="Q111" s="288"/>
      <c r="R111" s="451"/>
    </row>
    <row r="112" spans="1:18" ht="13.65" customHeight="1">
      <c r="A112" s="287"/>
      <c r="B112" s="288"/>
      <c r="C112" s="288"/>
      <c r="D112" s="288"/>
      <c r="E112" s="288"/>
      <c r="F112" s="427" t="s">
        <v>239</v>
      </c>
      <c r="G112" s="1022"/>
      <c r="H112" s="356"/>
      <c r="I112" s="288"/>
      <c r="J112" s="288"/>
      <c r="K112" s="288"/>
      <c r="L112" s="288"/>
      <c r="M112" s="288"/>
      <c r="N112" s="288"/>
      <c r="O112" s="288"/>
      <c r="P112" s="288"/>
      <c r="Q112" s="288"/>
      <c r="R112" s="451"/>
    </row>
    <row r="113" spans="1:18" ht="13.65" customHeight="1">
      <c r="A113" s="287"/>
      <c r="B113" s="288"/>
      <c r="C113" s="288"/>
      <c r="D113" s="288"/>
      <c r="E113" s="288"/>
      <c r="F113" s="427" t="s">
        <v>15</v>
      </c>
      <c r="G113" s="1021" t="s">
        <v>253</v>
      </c>
      <c r="H113" s="356"/>
      <c r="I113" s="288"/>
      <c r="J113" s="288"/>
      <c r="K113" s="288"/>
      <c r="L113" s="288"/>
      <c r="M113" s="288"/>
      <c r="N113" s="288"/>
      <c r="O113" s="288"/>
      <c r="P113" s="288"/>
      <c r="Q113" s="288"/>
      <c r="R113" s="451"/>
    </row>
    <row r="114" spans="1:18" ht="13.65" customHeight="1">
      <c r="A114" s="287"/>
      <c r="B114" s="288"/>
      <c r="C114" s="288"/>
      <c r="D114" s="288"/>
      <c r="E114" s="288"/>
      <c r="F114" s="427" t="s">
        <v>32</v>
      </c>
      <c r="G114" s="1022"/>
      <c r="H114" s="356"/>
      <c r="I114" s="288"/>
      <c r="J114" s="288"/>
      <c r="K114" s="288"/>
      <c r="L114" s="288"/>
      <c r="M114" s="288"/>
      <c r="N114" s="288"/>
      <c r="O114" s="288"/>
      <c r="P114" s="288"/>
      <c r="Q114" s="288"/>
      <c r="R114" s="451"/>
    </row>
    <row r="115" spans="1:18" ht="13.65" customHeight="1">
      <c r="A115" s="287"/>
      <c r="B115" s="288"/>
      <c r="C115" s="288"/>
      <c r="D115" s="288"/>
      <c r="E115" s="288"/>
      <c r="F115" s="427" t="s">
        <v>187</v>
      </c>
      <c r="G115" s="1022"/>
      <c r="H115" s="356"/>
      <c r="I115" s="288"/>
      <c r="J115" s="288"/>
      <c r="K115" s="288"/>
      <c r="L115" s="288"/>
      <c r="M115" s="288"/>
      <c r="N115" s="288"/>
      <c r="O115" s="288"/>
      <c r="P115" s="288"/>
      <c r="Q115" s="288"/>
      <c r="R115" s="451"/>
    </row>
    <row r="116" spans="1:18" ht="13.65" customHeight="1">
      <c r="A116" s="439"/>
      <c r="B116" s="441"/>
      <c r="C116" s="441"/>
      <c r="D116" s="441"/>
      <c r="E116" s="441"/>
      <c r="F116" s="492" t="s">
        <v>277</v>
      </c>
      <c r="G116" s="1022"/>
      <c r="H116" s="493"/>
      <c r="I116" s="441"/>
      <c r="J116" s="441"/>
      <c r="K116" s="441"/>
      <c r="L116" s="441"/>
      <c r="M116" s="441"/>
      <c r="N116" s="441"/>
      <c r="O116" s="441"/>
      <c r="P116" s="441"/>
      <c r="Q116" s="441"/>
      <c r="R116" s="494"/>
    </row>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2">
    <dataValidation type="list" allowBlank="1" showInputMessage="1" showErrorMessage="1" sqref="C63" xr:uid="{A1E8D7A6-1D13-4E5E-804D-FA6C55337C24}">
      <formula1>"1h 30min,Proroga,Penaltis,90 min "</formula1>
    </dataValidation>
    <dataValidation type="list" allowBlank="1" showInputMessage="1" showErrorMessage="1" sqref="C62" xr:uid="{DA906AE1-775F-4BCD-A6A1-64189900F056}">
      <formula1>"0-0,1-0,1-1,0-1,2-0,0-2,1-2,2-1,2-2,3-0,0-3,1-3,2-3,3-1,3-2,4-0,0-4,1-4,2-4,3-4,4-1,4-2,4-3,4-4,5-0,0-5,5-1,5-2,5-3,5-4,4-5,3-5,2-5,1-5,5-5,6-0,7-0,0-6,0-7,3-1"</formula1>
    </dataValidation>
    <dataValidation type="list" allowBlank="1" showInputMessage="1" showErrorMessage="1" sqref="C53" xr:uid="{637EBA3A-CBE2-4772-A895-144975948D4F}">
      <formula1>"Panama,Egipto,Argelia,Escocia,Paraguay,Tunez,Costa de Marfil,Uzbekistan,Catar,Arabia Saudi,Sudafrica,Jordania,Cabo Verde,Ghana,Curazao,Haití,Nueva Zelanda,Bosnia,Congo,Irak"</formula1>
    </dataValidation>
    <dataValidation type="list" allowBlank="1" showInputMessage="1" showErrorMessage="1" sqref="C52" xr:uid="{6D582CCF-5A6F-4119-8766-36F0F2116386}">
      <formula1>"Dembele,Yamal,Vinicius Jr"</formula1>
    </dataValidation>
    <dataValidation type="list" allowBlank="1" showInputMessage="1" showErrorMessage="1" sqref="C51" xr:uid="{A1ABB52A-7470-41F2-A511-53B9D07C3BCB}">
      <formula1>"Kane,Mbappe,Haaland"</formula1>
    </dataValidation>
    <dataValidation type="list" allowBlank="1" showInputMessage="1" showErrorMessage="1" sqref="C50" xr:uid="{598CB7B4-5BD0-4780-B70A-076B440AEA59}">
      <formula1>"Neymar,Messi,C.Ronaldo"</formula1>
    </dataValidation>
    <dataValidation type="list" allowBlank="1" showInputMessage="1" showErrorMessage="1" sqref="C49" xr:uid="{6A920F60-5F0D-4433-A423-7A5FF280039D}">
      <formula1>"Pickford,Alisson,Courtois"</formula1>
    </dataValidation>
    <dataValidation type="list" allowBlank="1" showInputMessage="1" showErrorMessage="1" sqref="C48" xr:uid="{0BE541F9-F927-49F4-9932-A305CF85357B}">
      <formula1>"Casemiro,Rodri,Touchameni"</formula1>
    </dataValidation>
    <dataValidation type="list" allowBlank="1" showInputMessage="1" showErrorMessage="1" sqref="C47" xr:uid="{6D25C48F-EB8E-406E-A9AB-F9EFCB1FE4FB}">
      <formula1>"Portugal,Alemania,Paises Bajos"</formula1>
    </dataValidation>
    <dataValidation type="list" allowBlank="1" showInputMessage="1" showErrorMessage="1" sqref="C46" xr:uid="{90878F4B-C001-46E4-8A1A-90C86E2778A0}">
      <formula1>"España,Argentina,Inglaterra"</formula1>
    </dataValidation>
    <dataValidation type="list" allowBlank="1" showInputMessage="1" showErrorMessage="1" sqref="C45" xr:uid="{8E0DF4C6-EC4F-49F5-85B8-B77B050EF765}">
      <formula1>"Francia,Brasil,Inglaterra"</formula1>
    </dataValidation>
    <dataValidation type="list" allowBlank="1" showInputMessage="1" showErrorMessage="1" sqref="C44" xr:uid="{7A95E689-E03C-47EA-94ED-2C74FDB15FA7}">
      <formula1>"Jordania,Uzbekistan,Sudafrica"</formula1>
    </dataValidation>
    <dataValidation type="list" allowBlank="1" showInputMessage="1" showErrorMessage="1" sqref="C43" xr:uid="{FBB83C7D-2AEA-4337-978D-EE0FF8BB4373}">
      <formula1>"Irak,Curazao,Haití"</formula1>
    </dataValidation>
    <dataValidation type="list" allowBlank="1" showInputMessage="1" showErrorMessage="1" sqref="C30:C31 C36:C41 C60" xr:uid="{544EBB46-3F41-4F3D-8AAB-4E741FD47464}">
      <formula1>"Mexico,Sudafrica,Corea del Sur,Chequia,Canada,Bosnia,Catar,Suiza,Brasil,Marruecos,Haití,Escocia,EEUU,Paraguay,Australia,Turquia,Alemania,Curazao,Costa de Marfil,Ecuador,Paises Bajos,Japon,Suecia,Tunez,Belgica,Egipto,Iran,Nueva Zelanda,España,Cabo Verde"</formula1>
    </dataValidation>
    <dataValidation type="list" allowBlank="1" showInputMessage="1" showErrorMessage="1" sqref="C23:C24 C29 C32:C33 C35" xr:uid="{39668107-8521-4A50-8F2B-7F45605C123A}">
      <formula1>"0,1,2,3,4,5,6,7,8,9,10,11,12,13,14,15,16,17,18,19,20"</formula1>
    </dataValidation>
    <dataValidation type="list" allowBlank="1" showInputMessage="1" showErrorMessage="1" sqref="C19" xr:uid="{9B3FA75F-FD8C-4BBF-A488-37A1B45D839B}">
      <formula1>"3,4,5,6,7,8"</formula1>
    </dataValidation>
    <dataValidation type="list" allowBlank="1" showInputMessage="1" showErrorMessage="1" sqref="C16" xr:uid="{649BEB1C-03DF-4710-8C69-7F34301D3DFE}">
      <formula1>"Cucurella,Pedro Porro,Le Normand"</formula1>
    </dataValidation>
    <dataValidation type="list" allowBlank="1" showInputMessage="1" showErrorMessage="1" sqref="C15" xr:uid="{C84DD26D-15E6-4762-B9DC-7524D11D22A4}">
      <formula1>"Pedri,Yamal,Zubimendi"</formula1>
    </dataValidation>
    <dataValidation type="list" allowBlank="1" showInputMessage="1" showErrorMessage="1" sqref="C14" xr:uid="{547318FE-04C7-4EFA-A36A-877A4B288CAD}">
      <formula1>"Oyarzabal,Dani Olmo,Yamal"</formula1>
    </dataValidation>
    <dataValidation type="list" allowBlank="1" showInputMessage="1" showErrorMessage="1" sqref="C13" xr:uid="{65833C3F-80A7-47FF-A92E-7D4F38C72071}">
      <formula1>"Victor Muñoz,Borja Iglesias,Yeremy Pino"</formula1>
    </dataValidation>
    <dataValidation type="list" allowBlank="1" showInputMessage="1" showErrorMessage="1" sqref="C12 C17:C18 C21:C22" xr:uid="{D22A4CA9-FA66-4FE9-BAB6-32EC1F40C4E2}">
      <formula1>"PORTEROS,Unai Simon,David Raya,Joan Garcia,DEFENSAS,Pedro Porro,Marcos Llorente,Laporte,Cubarsi,Marc Pubill,Eric Garcia,Cucurella,Grimaldo,MEDIOS,Rodri,Zubimendi,Pedri,Fabian,Mikel Merino,Gavi,Alex Baena,DELANTERO,Oyarzabal,Yamal,Ferran,Borja Iglesias"</formula1>
    </dataValidation>
    <dataValidation type="list" allowBlank="1" showInputMessage="1" showErrorMessage="1" sqref="C3:C10 C28 C42" xr:uid="{1922AF4B-C010-4226-883F-E9EC2747A399}">
      <formula1>"SI,NO"</formula1>
    </dataValidation>
  </dataValidation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0B8E-9CFE-4407-9F94-3B6B9D3DEBE7}">
  <dimension ref="A2:BA184"/>
  <sheetViews>
    <sheetView topLeftCell="A31" zoomScale="90" zoomScaleNormal="90" zoomScaleSheetLayoutView="100" workbookViewId="0">
      <selection activeCell="D34" sqref="D34"/>
    </sheetView>
  </sheetViews>
  <sheetFormatPr baseColWidth="10" defaultColWidth="11.44140625" defaultRowHeight="11.4"/>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5" width="15.21875" style="1" customWidth="1"/>
    <col min="36" max="36" width="10" style="1" customWidth="1"/>
    <col min="37" max="37" width="6.7773437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t="s">
        <v>446</v>
      </c>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132" t="s">
        <v>447</v>
      </c>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498">
        <v>46184</v>
      </c>
      <c r="C19" s="499">
        <v>0.875</v>
      </c>
      <c r="D19" s="500" t="s">
        <v>183</v>
      </c>
      <c r="E19" s="501" t="s">
        <v>77</v>
      </c>
      <c r="F19" s="500" t="s">
        <v>240</v>
      </c>
      <c r="G19" s="502">
        <v>1</v>
      </c>
      <c r="H19" s="500"/>
      <c r="I19" s="500"/>
      <c r="J19" s="6"/>
      <c r="K19" s="6"/>
      <c r="L19" s="503">
        <v>46185</v>
      </c>
      <c r="M19" s="499">
        <v>0.875</v>
      </c>
      <c r="N19" s="500" t="s">
        <v>179</v>
      </c>
      <c r="O19" s="501" t="s">
        <v>71</v>
      </c>
      <c r="P19" s="500" t="s">
        <v>223</v>
      </c>
      <c r="Q19" s="502">
        <v>1</v>
      </c>
      <c r="R19" s="500"/>
      <c r="S19" s="500"/>
      <c r="T19" s="23"/>
      <c r="U19" s="79"/>
      <c r="V19" s="503">
        <v>46187</v>
      </c>
      <c r="W19" s="499">
        <v>0</v>
      </c>
      <c r="X19" s="500" t="s">
        <v>184</v>
      </c>
      <c r="Y19" s="501" t="s">
        <v>79</v>
      </c>
      <c r="Z19" s="500" t="s">
        <v>177</v>
      </c>
      <c r="AA19" s="502" t="s">
        <v>73</v>
      </c>
      <c r="AB19" s="500"/>
      <c r="AC19" s="500"/>
      <c r="AD19" s="19"/>
      <c r="AE19" s="105">
        <v>73</v>
      </c>
      <c r="AF19" s="504">
        <v>46201</v>
      </c>
      <c r="AG19" s="499">
        <v>0.875</v>
      </c>
      <c r="AH19" s="505" t="s">
        <v>214</v>
      </c>
      <c r="AI19" s="505" t="s">
        <v>431</v>
      </c>
      <c r="AJ19" s="506"/>
    </row>
    <row r="20" spans="2:36" ht="13.5" customHeight="1">
      <c r="B20" s="498">
        <v>46185</v>
      </c>
      <c r="C20" s="499">
        <v>0.16666666666666666</v>
      </c>
      <c r="D20" s="500" t="s">
        <v>186</v>
      </c>
      <c r="E20" s="501" t="s">
        <v>72</v>
      </c>
      <c r="F20" s="500" t="s">
        <v>214</v>
      </c>
      <c r="G20" s="502" t="s">
        <v>73</v>
      </c>
      <c r="H20" s="500"/>
      <c r="I20" s="500"/>
      <c r="J20" s="6"/>
      <c r="K20" s="6"/>
      <c r="L20" s="503">
        <v>46186</v>
      </c>
      <c r="M20" s="499">
        <v>0.875</v>
      </c>
      <c r="N20" s="500" t="s">
        <v>225</v>
      </c>
      <c r="O20" s="501" t="s">
        <v>70</v>
      </c>
      <c r="P20" s="500" t="s">
        <v>19</v>
      </c>
      <c r="Q20" s="502">
        <v>2</v>
      </c>
      <c r="R20" s="500"/>
      <c r="S20" s="500"/>
      <c r="T20" s="23"/>
      <c r="U20" s="79"/>
      <c r="V20" s="503">
        <v>46187</v>
      </c>
      <c r="W20" s="499">
        <v>0.125</v>
      </c>
      <c r="X20" s="500" t="s">
        <v>226</v>
      </c>
      <c r="Y20" s="501" t="s">
        <v>82</v>
      </c>
      <c r="Z20" s="500" t="s">
        <v>142</v>
      </c>
      <c r="AA20" s="502">
        <v>2</v>
      </c>
      <c r="AB20" s="500"/>
      <c r="AC20" s="500"/>
      <c r="AD20" s="19"/>
      <c r="AE20" s="105">
        <v>74</v>
      </c>
      <c r="AF20" s="504">
        <v>46202</v>
      </c>
      <c r="AG20" s="507">
        <v>0.9375</v>
      </c>
      <c r="AH20" s="505" t="s">
        <v>16</v>
      </c>
      <c r="AI20" s="505" t="s">
        <v>142</v>
      </c>
      <c r="AJ20" s="506"/>
    </row>
    <row r="21" spans="2:36" ht="13.5" customHeight="1">
      <c r="B21" s="498">
        <v>46191</v>
      </c>
      <c r="C21" s="499">
        <v>0.75</v>
      </c>
      <c r="D21" s="500" t="s">
        <v>214</v>
      </c>
      <c r="E21" s="501" t="s">
        <v>74</v>
      </c>
      <c r="F21" s="500" t="s">
        <v>240</v>
      </c>
      <c r="G21" s="501">
        <v>1</v>
      </c>
      <c r="H21" s="500"/>
      <c r="I21" s="500"/>
      <c r="J21" s="6"/>
      <c r="K21" s="6"/>
      <c r="L21" s="503">
        <v>46191</v>
      </c>
      <c r="M21" s="499">
        <v>0.875</v>
      </c>
      <c r="N21" s="500" t="s">
        <v>19</v>
      </c>
      <c r="O21" s="501" t="s">
        <v>80</v>
      </c>
      <c r="P21" s="500" t="s">
        <v>223</v>
      </c>
      <c r="Q21" s="502" t="s">
        <v>73</v>
      </c>
      <c r="R21" s="500"/>
      <c r="S21" s="500"/>
      <c r="T21" s="23"/>
      <c r="U21" s="79"/>
      <c r="V21" s="503">
        <v>46193</v>
      </c>
      <c r="W21" s="499">
        <v>0</v>
      </c>
      <c r="X21" s="500" t="s">
        <v>142</v>
      </c>
      <c r="Y21" s="501" t="s">
        <v>75</v>
      </c>
      <c r="Z21" s="500" t="s">
        <v>177</v>
      </c>
      <c r="AA21" s="502">
        <v>2</v>
      </c>
      <c r="AB21" s="500"/>
      <c r="AC21" s="500"/>
      <c r="AD21" s="19"/>
      <c r="AE21" s="105">
        <v>75</v>
      </c>
      <c r="AF21" s="504">
        <v>46203</v>
      </c>
      <c r="AG21" s="499">
        <v>0.125</v>
      </c>
      <c r="AH21" s="505" t="s">
        <v>395</v>
      </c>
      <c r="AI21" s="505" t="s">
        <v>177</v>
      </c>
      <c r="AJ21" s="506"/>
    </row>
    <row r="22" spans="2:36" ht="13.5" customHeight="1">
      <c r="B22" s="498">
        <v>46192</v>
      </c>
      <c r="C22" s="499">
        <v>0.125</v>
      </c>
      <c r="D22" s="500" t="s">
        <v>183</v>
      </c>
      <c r="E22" s="501" t="s">
        <v>71</v>
      </c>
      <c r="F22" s="500" t="s">
        <v>186</v>
      </c>
      <c r="G22" s="502">
        <v>1</v>
      </c>
      <c r="H22" s="500"/>
      <c r="I22" s="500"/>
      <c r="J22" s="6"/>
      <c r="K22" s="6"/>
      <c r="L22" s="503">
        <v>46192</v>
      </c>
      <c r="M22" s="499">
        <v>0</v>
      </c>
      <c r="N22" s="500" t="s">
        <v>179</v>
      </c>
      <c r="O22" s="501" t="s">
        <v>72</v>
      </c>
      <c r="P22" s="500" t="s">
        <v>225</v>
      </c>
      <c r="Q22" s="502" t="s">
        <v>73</v>
      </c>
      <c r="R22" s="500"/>
      <c r="S22" s="500"/>
      <c r="T22" s="23"/>
      <c r="U22" s="79"/>
      <c r="V22" s="503">
        <v>46193</v>
      </c>
      <c r="W22" s="499">
        <v>0.10416666666666667</v>
      </c>
      <c r="X22" s="500" t="s">
        <v>184</v>
      </c>
      <c r="Y22" s="501" t="s">
        <v>85</v>
      </c>
      <c r="Z22" s="500" t="s">
        <v>226</v>
      </c>
      <c r="AA22" s="502">
        <v>1</v>
      </c>
      <c r="AB22" s="500"/>
      <c r="AC22" s="500"/>
      <c r="AD22" s="19"/>
      <c r="AE22" s="105">
        <v>76</v>
      </c>
      <c r="AF22" s="504">
        <v>46202</v>
      </c>
      <c r="AG22" s="507">
        <v>0.79166666666666663</v>
      </c>
      <c r="AH22" s="505" t="s">
        <v>184</v>
      </c>
      <c r="AI22" s="505" t="s">
        <v>429</v>
      </c>
      <c r="AJ22" s="506"/>
    </row>
    <row r="23" spans="2:36" ht="13.5" customHeight="1">
      <c r="B23" s="498">
        <v>46198</v>
      </c>
      <c r="C23" s="499">
        <v>0.125</v>
      </c>
      <c r="D23" s="500" t="s">
        <v>214</v>
      </c>
      <c r="E23" s="501" t="s">
        <v>70</v>
      </c>
      <c r="F23" s="500" t="s">
        <v>183</v>
      </c>
      <c r="G23" s="502">
        <v>2</v>
      </c>
      <c r="H23" s="500"/>
      <c r="I23" s="500"/>
      <c r="J23" s="6"/>
      <c r="K23" s="6"/>
      <c r="L23" s="503">
        <v>46197</v>
      </c>
      <c r="M23" s="499">
        <v>0.875</v>
      </c>
      <c r="N23" s="500" t="s">
        <v>223</v>
      </c>
      <c r="O23" s="501" t="s">
        <v>70</v>
      </c>
      <c r="P23" s="500" t="s">
        <v>225</v>
      </c>
      <c r="Q23" s="502">
        <v>2</v>
      </c>
      <c r="R23" s="500"/>
      <c r="S23" s="500"/>
      <c r="T23" s="23"/>
      <c r="U23" s="79"/>
      <c r="V23" s="503">
        <v>46198</v>
      </c>
      <c r="W23" s="499">
        <v>0</v>
      </c>
      <c r="X23" s="500" t="s">
        <v>142</v>
      </c>
      <c r="Y23" s="501" t="s">
        <v>76</v>
      </c>
      <c r="Z23" s="500" t="s">
        <v>184</v>
      </c>
      <c r="AA23" s="502">
        <v>2</v>
      </c>
      <c r="AB23" s="500"/>
      <c r="AC23" s="500"/>
      <c r="AD23" s="19"/>
      <c r="AE23" s="105">
        <v>77</v>
      </c>
      <c r="AF23" s="504">
        <v>46203</v>
      </c>
      <c r="AG23" s="499">
        <v>0.95833333333333337</v>
      </c>
      <c r="AH23" s="505" t="s">
        <v>14</v>
      </c>
      <c r="AI23" s="505" t="s">
        <v>38</v>
      </c>
      <c r="AJ23" s="506"/>
    </row>
    <row r="24" spans="2:36" ht="13.5" customHeight="1">
      <c r="B24" s="498">
        <v>46198</v>
      </c>
      <c r="C24" s="499">
        <v>0.125</v>
      </c>
      <c r="D24" s="500" t="s">
        <v>240</v>
      </c>
      <c r="E24" s="501" t="s">
        <v>72</v>
      </c>
      <c r="F24" s="500" t="s">
        <v>186</v>
      </c>
      <c r="G24" s="501" t="s">
        <v>73</v>
      </c>
      <c r="H24" s="500"/>
      <c r="I24" s="500"/>
      <c r="J24" s="6"/>
      <c r="K24" s="6"/>
      <c r="L24" s="503">
        <v>46197</v>
      </c>
      <c r="M24" s="499">
        <v>0.875</v>
      </c>
      <c r="N24" s="500" t="s">
        <v>19</v>
      </c>
      <c r="O24" s="501" t="s">
        <v>74</v>
      </c>
      <c r="P24" s="500" t="s">
        <v>179</v>
      </c>
      <c r="Q24" s="502">
        <v>1</v>
      </c>
      <c r="R24" s="500"/>
      <c r="S24" s="500"/>
      <c r="T24" s="23"/>
      <c r="U24" s="79"/>
      <c r="V24" s="503">
        <v>46198</v>
      </c>
      <c r="W24" s="499">
        <v>0</v>
      </c>
      <c r="X24" s="500" t="s">
        <v>177</v>
      </c>
      <c r="Y24" s="501" t="s">
        <v>68</v>
      </c>
      <c r="Z24" s="500" t="s">
        <v>226</v>
      </c>
      <c r="AA24" s="502">
        <v>1</v>
      </c>
      <c r="AB24" s="500"/>
      <c r="AC24" s="500"/>
      <c r="AD24" s="19"/>
      <c r="AE24" s="105">
        <v>78</v>
      </c>
      <c r="AF24" s="504">
        <v>46203</v>
      </c>
      <c r="AG24" s="499">
        <v>0.79166666666666663</v>
      </c>
      <c r="AH24" s="505" t="s">
        <v>228</v>
      </c>
      <c r="AI24" s="505" t="s">
        <v>233</v>
      </c>
      <c r="AJ24" s="506"/>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504">
        <v>46204</v>
      </c>
      <c r="AG25" s="499">
        <v>4.1666666666666664E-2</v>
      </c>
      <c r="AH25" s="505" t="s">
        <v>396</v>
      </c>
      <c r="AI25" s="505" t="s">
        <v>448</v>
      </c>
      <c r="AJ25" s="506"/>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504">
        <v>46204</v>
      </c>
      <c r="AG26" s="507">
        <v>0.75</v>
      </c>
      <c r="AH26" s="505" t="s">
        <v>15</v>
      </c>
      <c r="AI26" s="505" t="s">
        <v>170</v>
      </c>
      <c r="AJ26" s="506"/>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504">
        <v>46205</v>
      </c>
      <c r="AG27" s="499">
        <v>8.3333333333333329E-2</v>
      </c>
      <c r="AH27" s="505" t="s">
        <v>397</v>
      </c>
      <c r="AI27" s="505" t="s">
        <v>225</v>
      </c>
      <c r="AJ27" s="506"/>
    </row>
    <row r="28" spans="2:36" ht="13.5" customHeight="1">
      <c r="B28" s="498">
        <v>46186</v>
      </c>
      <c r="C28" s="499">
        <v>0.125</v>
      </c>
      <c r="D28" s="500" t="s">
        <v>172</v>
      </c>
      <c r="E28" s="501" t="s">
        <v>69</v>
      </c>
      <c r="F28" s="500" t="s">
        <v>224</v>
      </c>
      <c r="G28" s="502">
        <v>2</v>
      </c>
      <c r="H28" s="500"/>
      <c r="I28" s="500"/>
      <c r="J28" s="6"/>
      <c r="K28" s="6"/>
      <c r="L28" s="503">
        <v>46187</v>
      </c>
      <c r="M28" s="499">
        <v>0.79166666666666663</v>
      </c>
      <c r="N28" s="500" t="s">
        <v>16</v>
      </c>
      <c r="O28" s="501" t="s">
        <v>89</v>
      </c>
      <c r="P28" s="500" t="s">
        <v>227</v>
      </c>
      <c r="Q28" s="502">
        <v>1</v>
      </c>
      <c r="R28" s="500"/>
      <c r="S28" s="500"/>
      <c r="T28" s="23"/>
      <c r="U28" s="23"/>
      <c r="V28" s="503">
        <v>46187</v>
      </c>
      <c r="W28" s="499">
        <v>0.91666666666666663</v>
      </c>
      <c r="X28" s="500" t="s">
        <v>190</v>
      </c>
      <c r="Y28" s="501" t="s">
        <v>71</v>
      </c>
      <c r="Z28" s="500" t="s">
        <v>180</v>
      </c>
      <c r="AA28" s="501">
        <v>1</v>
      </c>
      <c r="AB28" s="500"/>
      <c r="AC28" s="500"/>
      <c r="AD28" s="19"/>
      <c r="AE28" s="105">
        <v>82</v>
      </c>
      <c r="AF28" s="504">
        <v>46204</v>
      </c>
      <c r="AG28" s="507">
        <v>0.91666666666666663</v>
      </c>
      <c r="AH28" s="505" t="s">
        <v>398</v>
      </c>
      <c r="AI28" s="505" t="s">
        <v>186</v>
      </c>
      <c r="AJ28" s="506"/>
    </row>
    <row r="29" spans="2:36" ht="13.5" customHeight="1">
      <c r="B29" s="498">
        <v>46187</v>
      </c>
      <c r="C29" s="499">
        <v>0.25</v>
      </c>
      <c r="D29" s="500" t="s">
        <v>176</v>
      </c>
      <c r="E29" s="501" t="s">
        <v>76</v>
      </c>
      <c r="F29" s="500" t="s">
        <v>134</v>
      </c>
      <c r="G29" s="501">
        <v>2</v>
      </c>
      <c r="H29" s="500"/>
      <c r="I29" s="500"/>
      <c r="J29" s="6"/>
      <c r="K29" s="6"/>
      <c r="L29" s="503">
        <v>46188</v>
      </c>
      <c r="M29" s="499">
        <v>4.1666666666666664E-2</v>
      </c>
      <c r="N29" s="500" t="s">
        <v>228</v>
      </c>
      <c r="O29" s="501" t="s">
        <v>72</v>
      </c>
      <c r="P29" s="500" t="s">
        <v>169</v>
      </c>
      <c r="Q29" s="502" t="s">
        <v>73</v>
      </c>
      <c r="R29" s="500"/>
      <c r="S29" s="500"/>
      <c r="T29" s="23"/>
      <c r="U29" s="23"/>
      <c r="V29" s="503">
        <v>46188</v>
      </c>
      <c r="W29" s="499">
        <v>0.16666666666666666</v>
      </c>
      <c r="X29" s="500" t="s">
        <v>38</v>
      </c>
      <c r="Y29" s="501" t="s">
        <v>74</v>
      </c>
      <c r="Z29" s="500" t="s">
        <v>175</v>
      </c>
      <c r="AA29" s="502">
        <v>1</v>
      </c>
      <c r="AB29" s="500"/>
      <c r="AC29" s="500"/>
      <c r="AD29" s="19"/>
      <c r="AE29" s="105">
        <v>83</v>
      </c>
      <c r="AF29" s="504">
        <v>46206</v>
      </c>
      <c r="AG29" s="499">
        <v>4.1666666666666664E-2</v>
      </c>
      <c r="AH29" s="505" t="s">
        <v>239</v>
      </c>
      <c r="AI29" s="505" t="s">
        <v>32</v>
      </c>
      <c r="AJ29" s="506"/>
    </row>
    <row r="30" spans="2:36" ht="13.5" customHeight="1">
      <c r="B30" s="498">
        <v>46192</v>
      </c>
      <c r="C30" s="499">
        <v>0.875</v>
      </c>
      <c r="D30" s="500" t="s">
        <v>172</v>
      </c>
      <c r="E30" s="501" t="s">
        <v>72</v>
      </c>
      <c r="F30" s="500" t="s">
        <v>176</v>
      </c>
      <c r="G30" s="502" t="s">
        <v>73</v>
      </c>
      <c r="H30" s="500"/>
      <c r="I30" s="500"/>
      <c r="J30" s="6"/>
      <c r="K30" s="6"/>
      <c r="L30" s="503">
        <v>46193</v>
      </c>
      <c r="M30" s="499">
        <v>0.91666666666666663</v>
      </c>
      <c r="N30" s="500" t="s">
        <v>16</v>
      </c>
      <c r="O30" s="501" t="s">
        <v>78</v>
      </c>
      <c r="P30" s="500" t="s">
        <v>228</v>
      </c>
      <c r="Q30" s="502">
        <v>1</v>
      </c>
      <c r="R30" s="500"/>
      <c r="S30" s="500"/>
      <c r="T30" s="23"/>
      <c r="U30" s="79"/>
      <c r="V30" s="503">
        <v>46193</v>
      </c>
      <c r="W30" s="499">
        <v>0.79166666666666663</v>
      </c>
      <c r="X30" s="500" t="s">
        <v>190</v>
      </c>
      <c r="Y30" s="501" t="s">
        <v>77</v>
      </c>
      <c r="Z30" s="500" t="s">
        <v>38</v>
      </c>
      <c r="AA30" s="502">
        <v>1</v>
      </c>
      <c r="AB30" s="500"/>
      <c r="AC30" s="500"/>
      <c r="AD30" s="19"/>
      <c r="AE30" s="105">
        <v>84</v>
      </c>
      <c r="AF30" s="504">
        <v>46205</v>
      </c>
      <c r="AG30" s="507">
        <v>0.875</v>
      </c>
      <c r="AH30" s="505" t="s">
        <v>18</v>
      </c>
      <c r="AI30" s="505" t="s">
        <v>138</v>
      </c>
      <c r="AJ30" s="506"/>
    </row>
    <row r="31" spans="2:36" ht="13.5" customHeight="1">
      <c r="B31" s="498">
        <v>46193</v>
      </c>
      <c r="C31" s="499">
        <v>0.20833333333333334</v>
      </c>
      <c r="D31" s="500" t="s">
        <v>134</v>
      </c>
      <c r="E31" s="501" t="s">
        <v>78</v>
      </c>
      <c r="F31" s="500" t="s">
        <v>224</v>
      </c>
      <c r="G31" s="502">
        <v>1</v>
      </c>
      <c r="H31" s="500"/>
      <c r="I31" s="500"/>
      <c r="J31" s="6"/>
      <c r="K31" s="6"/>
      <c r="L31" s="503">
        <v>46194</v>
      </c>
      <c r="M31" s="499">
        <v>8.3333333333333329E-2</v>
      </c>
      <c r="N31" s="500" t="s">
        <v>169</v>
      </c>
      <c r="O31" s="501" t="s">
        <v>71</v>
      </c>
      <c r="P31" s="500" t="s">
        <v>227</v>
      </c>
      <c r="Q31" s="502">
        <v>2</v>
      </c>
      <c r="R31" s="500"/>
      <c r="S31" s="500"/>
      <c r="T31" s="23"/>
      <c r="U31" s="79"/>
      <c r="V31" s="503">
        <v>46194</v>
      </c>
      <c r="W31" s="499">
        <v>0.25</v>
      </c>
      <c r="X31" s="500" t="s">
        <v>175</v>
      </c>
      <c r="Y31" s="501" t="s">
        <v>76</v>
      </c>
      <c r="Z31" s="500" t="s">
        <v>180</v>
      </c>
      <c r="AA31" s="502">
        <v>2</v>
      </c>
      <c r="AB31" s="500"/>
      <c r="AC31" s="500"/>
      <c r="AD31" s="19"/>
      <c r="AE31" s="105">
        <v>85</v>
      </c>
      <c r="AF31" s="504">
        <v>46206</v>
      </c>
      <c r="AG31" s="499">
        <v>0.20833333333333334</v>
      </c>
      <c r="AH31" s="505" t="s">
        <v>19</v>
      </c>
      <c r="AI31" s="505" t="s">
        <v>449</v>
      </c>
      <c r="AJ31" s="506"/>
    </row>
    <row r="32" spans="2:36" ht="13.5" customHeight="1">
      <c r="B32" s="498">
        <v>46199</v>
      </c>
      <c r="C32" s="499">
        <v>0.16666666666666666</v>
      </c>
      <c r="D32" s="500" t="s">
        <v>134</v>
      </c>
      <c r="E32" s="501" t="s">
        <v>85</v>
      </c>
      <c r="F32" s="500" t="s">
        <v>172</v>
      </c>
      <c r="G32" s="502">
        <v>1</v>
      </c>
      <c r="H32" s="500"/>
      <c r="I32" s="500"/>
      <c r="J32" s="6"/>
      <c r="K32" s="6"/>
      <c r="L32" s="503">
        <v>46198</v>
      </c>
      <c r="M32" s="499">
        <v>0.91666666666666663</v>
      </c>
      <c r="N32" s="500" t="s">
        <v>227</v>
      </c>
      <c r="O32" s="501" t="s">
        <v>76</v>
      </c>
      <c r="P32" s="500" t="s">
        <v>228</v>
      </c>
      <c r="Q32" s="502">
        <v>2</v>
      </c>
      <c r="R32" s="500"/>
      <c r="S32" s="500"/>
      <c r="T32" s="23"/>
      <c r="U32" s="79"/>
      <c r="V32" s="503">
        <v>46199</v>
      </c>
      <c r="W32" s="499">
        <v>4.1666666666666664E-2</v>
      </c>
      <c r="X32" s="500" t="s">
        <v>180</v>
      </c>
      <c r="Y32" s="501" t="s">
        <v>79</v>
      </c>
      <c r="Z32" s="500" t="s">
        <v>38</v>
      </c>
      <c r="AA32" s="502" t="s">
        <v>73</v>
      </c>
      <c r="AB32" s="500"/>
      <c r="AC32" s="500"/>
      <c r="AD32" s="19"/>
      <c r="AE32" s="105">
        <v>86</v>
      </c>
      <c r="AF32" s="504">
        <v>46207</v>
      </c>
      <c r="AG32" s="507">
        <v>0</v>
      </c>
      <c r="AH32" s="505" t="s">
        <v>173</v>
      </c>
      <c r="AI32" s="505" t="s">
        <v>185</v>
      </c>
      <c r="AJ32" s="506"/>
    </row>
    <row r="33" spans="2:36" ht="13.5" customHeight="1">
      <c r="B33" s="498">
        <v>46199</v>
      </c>
      <c r="C33" s="499">
        <v>0.16666666666666666</v>
      </c>
      <c r="D33" s="500" t="s">
        <v>224</v>
      </c>
      <c r="E33" s="501" t="s">
        <v>71</v>
      </c>
      <c r="F33" s="500" t="s">
        <v>176</v>
      </c>
      <c r="G33" s="501">
        <v>1</v>
      </c>
      <c r="H33" s="500"/>
      <c r="I33" s="500"/>
      <c r="J33" s="6"/>
      <c r="K33" s="6"/>
      <c r="L33" s="503">
        <v>46198</v>
      </c>
      <c r="M33" s="499">
        <v>0.91666666666666663</v>
      </c>
      <c r="N33" s="500" t="s">
        <v>169</v>
      </c>
      <c r="O33" s="501" t="s">
        <v>82</v>
      </c>
      <c r="P33" s="500" t="s">
        <v>16</v>
      </c>
      <c r="Q33" s="502">
        <v>2</v>
      </c>
      <c r="R33" s="500"/>
      <c r="S33" s="500"/>
      <c r="T33" s="23"/>
      <c r="U33" s="79"/>
      <c r="V33" s="503">
        <v>46199</v>
      </c>
      <c r="W33" s="499">
        <v>4.1666666666666664E-2</v>
      </c>
      <c r="X33" s="500" t="s">
        <v>175</v>
      </c>
      <c r="Y33" s="501" t="s">
        <v>75</v>
      </c>
      <c r="Z33" s="500" t="s">
        <v>190</v>
      </c>
      <c r="AA33" s="502">
        <v>2</v>
      </c>
      <c r="AB33" s="500"/>
      <c r="AC33" s="500"/>
      <c r="AD33" s="19"/>
      <c r="AE33" s="105">
        <v>87</v>
      </c>
      <c r="AF33" s="504">
        <v>46207</v>
      </c>
      <c r="AG33" s="499">
        <v>0.14583333333333334</v>
      </c>
      <c r="AH33" s="505" t="s">
        <v>17</v>
      </c>
      <c r="AI33" s="505" t="s">
        <v>169</v>
      </c>
      <c r="AJ33" s="506"/>
    </row>
    <row r="34" spans="2:36" ht="13.5" customHeight="1">
      <c r="B34" s="5"/>
      <c r="T34" s="23"/>
      <c r="U34" s="79"/>
      <c r="AD34" s="19"/>
      <c r="AE34" s="105">
        <v>88</v>
      </c>
      <c r="AF34" s="504">
        <v>46206</v>
      </c>
      <c r="AG34" s="507">
        <v>0.83333333333333337</v>
      </c>
      <c r="AH34" s="505" t="s">
        <v>224</v>
      </c>
      <c r="AI34" s="505" t="s">
        <v>230</v>
      </c>
      <c r="AJ34" s="506"/>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498">
        <v>46188</v>
      </c>
      <c r="C37" s="499">
        <v>0.875</v>
      </c>
      <c r="D37" s="500" t="s">
        <v>39</v>
      </c>
      <c r="E37" s="501" t="s">
        <v>79</v>
      </c>
      <c r="F37" s="500" t="s">
        <v>230</v>
      </c>
      <c r="G37" s="502" t="s">
        <v>73</v>
      </c>
      <c r="H37" s="500"/>
      <c r="I37" s="500"/>
      <c r="J37" s="6"/>
      <c r="K37" s="6"/>
      <c r="L37" s="503">
        <v>46188</v>
      </c>
      <c r="M37" s="499">
        <v>0.75</v>
      </c>
      <c r="N37" s="500" t="s">
        <v>18</v>
      </c>
      <c r="O37" s="501" t="s">
        <v>78</v>
      </c>
      <c r="P37" s="500" t="s">
        <v>229</v>
      </c>
      <c r="Q37" s="502">
        <v>1</v>
      </c>
      <c r="R37" s="500"/>
      <c r="S37" s="500"/>
      <c r="T37" s="23"/>
      <c r="U37" s="79"/>
      <c r="V37" s="503">
        <v>46189</v>
      </c>
      <c r="W37" s="499">
        <v>0.875</v>
      </c>
      <c r="X37" s="500" t="s">
        <v>14</v>
      </c>
      <c r="Y37" s="501" t="s">
        <v>78</v>
      </c>
      <c r="Z37" s="500" t="s">
        <v>170</v>
      </c>
      <c r="AA37" s="502">
        <v>1</v>
      </c>
      <c r="AB37" s="500"/>
      <c r="AC37" s="500"/>
      <c r="AD37" s="19"/>
      <c r="AE37" s="106"/>
      <c r="AF37" s="22" t="s">
        <v>290</v>
      </c>
      <c r="AG37" s="19"/>
      <c r="AH37" s="19"/>
      <c r="AI37" s="19"/>
      <c r="AJ37" s="20" t="s">
        <v>1</v>
      </c>
    </row>
    <row r="38" spans="2:36" ht="13.5" customHeight="1">
      <c r="B38" s="498">
        <v>46189</v>
      </c>
      <c r="C38" s="499">
        <v>0.125</v>
      </c>
      <c r="D38" s="500" t="s">
        <v>171</v>
      </c>
      <c r="E38" s="501" t="s">
        <v>72</v>
      </c>
      <c r="F38" s="500" t="s">
        <v>231</v>
      </c>
      <c r="G38" s="502" t="s">
        <v>73</v>
      </c>
      <c r="H38" s="500"/>
      <c r="I38" s="500"/>
      <c r="J38" s="6"/>
      <c r="K38" s="6"/>
      <c r="L38" s="503">
        <v>46189</v>
      </c>
      <c r="M38" s="499">
        <v>0</v>
      </c>
      <c r="N38" s="500" t="s">
        <v>174</v>
      </c>
      <c r="O38" s="501" t="s">
        <v>72</v>
      </c>
      <c r="P38" s="500" t="s">
        <v>185</v>
      </c>
      <c r="Q38" s="502" t="s">
        <v>73</v>
      </c>
      <c r="R38" s="500"/>
      <c r="S38" s="500"/>
      <c r="T38" s="23"/>
      <c r="U38" s="79"/>
      <c r="V38" s="503">
        <v>46190</v>
      </c>
      <c r="W38" s="499">
        <v>0</v>
      </c>
      <c r="X38" s="500" t="s">
        <v>232</v>
      </c>
      <c r="Y38" s="501" t="s">
        <v>76</v>
      </c>
      <c r="Z38" s="500" t="s">
        <v>233</v>
      </c>
      <c r="AA38" s="501">
        <v>2</v>
      </c>
      <c r="AB38" s="500"/>
      <c r="AC38" s="500"/>
      <c r="AD38" s="19"/>
      <c r="AE38" s="105">
        <v>89</v>
      </c>
      <c r="AF38" s="504">
        <v>46207</v>
      </c>
      <c r="AG38" s="499">
        <v>0.95833333333333337</v>
      </c>
      <c r="AH38" s="505" t="s">
        <v>16</v>
      </c>
      <c r="AI38" s="505" t="s">
        <v>14</v>
      </c>
      <c r="AJ38" s="506"/>
    </row>
    <row r="39" spans="2:36" ht="13.5" customHeight="1">
      <c r="B39" s="498">
        <v>46194</v>
      </c>
      <c r="C39" s="499">
        <v>0.875</v>
      </c>
      <c r="D39" s="500" t="s">
        <v>39</v>
      </c>
      <c r="E39" s="501" t="s">
        <v>74</v>
      </c>
      <c r="F39" s="500" t="s">
        <v>171</v>
      </c>
      <c r="G39" s="502">
        <v>1</v>
      </c>
      <c r="H39" s="500"/>
      <c r="I39" s="500"/>
      <c r="J39" s="6"/>
      <c r="K39" s="6"/>
      <c r="L39" s="503">
        <v>46194</v>
      </c>
      <c r="M39" s="499">
        <v>0.75</v>
      </c>
      <c r="N39" s="500" t="s">
        <v>18</v>
      </c>
      <c r="O39" s="501" t="s">
        <v>77</v>
      </c>
      <c r="P39" s="500" t="s">
        <v>174</v>
      </c>
      <c r="Q39" s="502">
        <v>1</v>
      </c>
      <c r="R39" s="500"/>
      <c r="S39" s="500"/>
      <c r="T39" s="23"/>
      <c r="U39" s="7"/>
      <c r="V39" s="503">
        <v>46195</v>
      </c>
      <c r="W39" s="499">
        <v>0.95833333333333337</v>
      </c>
      <c r="X39" s="500" t="s">
        <v>14</v>
      </c>
      <c r="Y39" s="501" t="s">
        <v>71</v>
      </c>
      <c r="Z39" s="500" t="s">
        <v>232</v>
      </c>
      <c r="AA39" s="501">
        <v>1</v>
      </c>
      <c r="AB39" s="500"/>
      <c r="AC39" s="500"/>
      <c r="AD39" s="19"/>
      <c r="AE39" s="105">
        <v>90</v>
      </c>
      <c r="AF39" s="504">
        <v>46207</v>
      </c>
      <c r="AG39" s="507">
        <v>0.79166666666666663</v>
      </c>
      <c r="AH39" s="505" t="s">
        <v>214</v>
      </c>
      <c r="AI39" s="505" t="s">
        <v>177</v>
      </c>
      <c r="AJ39" s="506"/>
    </row>
    <row r="40" spans="2:36" ht="13.5" customHeight="1">
      <c r="B40" s="498">
        <v>46195</v>
      </c>
      <c r="C40" s="499">
        <v>0.125</v>
      </c>
      <c r="D40" s="500" t="s">
        <v>231</v>
      </c>
      <c r="E40" s="501" t="s">
        <v>76</v>
      </c>
      <c r="F40" s="500" t="s">
        <v>230</v>
      </c>
      <c r="G40" s="501">
        <v>2</v>
      </c>
      <c r="H40" s="500"/>
      <c r="I40" s="500"/>
      <c r="J40" s="6"/>
      <c r="K40" s="6"/>
      <c r="L40" s="503">
        <v>46195</v>
      </c>
      <c r="M40" s="499">
        <v>0</v>
      </c>
      <c r="N40" s="500" t="s">
        <v>185</v>
      </c>
      <c r="O40" s="501" t="s">
        <v>71</v>
      </c>
      <c r="P40" s="500" t="s">
        <v>229</v>
      </c>
      <c r="Q40" s="502">
        <v>1</v>
      </c>
      <c r="R40" s="500"/>
      <c r="S40" s="500"/>
      <c r="U40" s="80"/>
      <c r="V40" s="503">
        <v>46196</v>
      </c>
      <c r="W40" s="499">
        <v>8.3333333333333329E-2</v>
      </c>
      <c r="X40" s="500" t="s">
        <v>233</v>
      </c>
      <c r="Y40" s="501" t="s">
        <v>72</v>
      </c>
      <c r="Z40" s="500" t="s">
        <v>170</v>
      </c>
      <c r="AA40" s="501" t="s">
        <v>73</v>
      </c>
      <c r="AB40" s="500"/>
      <c r="AC40" s="500"/>
      <c r="AD40" s="19"/>
      <c r="AE40" s="105">
        <v>91</v>
      </c>
      <c r="AF40" s="504">
        <v>46208</v>
      </c>
      <c r="AG40" s="499">
        <v>0.91666666666666663</v>
      </c>
      <c r="AH40" s="505" t="s">
        <v>184</v>
      </c>
      <c r="AI40" s="505" t="s">
        <v>228</v>
      </c>
      <c r="AJ40" s="506"/>
    </row>
    <row r="41" spans="2:36" ht="13.5" customHeight="1">
      <c r="B41" s="498">
        <v>46200</v>
      </c>
      <c r="C41" s="499">
        <v>0.20833333333333334</v>
      </c>
      <c r="D41" s="500" t="s">
        <v>230</v>
      </c>
      <c r="E41" s="501" t="s">
        <v>79</v>
      </c>
      <c r="F41" s="500" t="s">
        <v>171</v>
      </c>
      <c r="G41" s="502" t="s">
        <v>73</v>
      </c>
      <c r="H41" s="500"/>
      <c r="I41" s="500"/>
      <c r="J41" s="6"/>
      <c r="K41" s="6"/>
      <c r="L41" s="503">
        <v>46200</v>
      </c>
      <c r="M41" s="499">
        <v>8.3333333333333329E-2</v>
      </c>
      <c r="N41" s="500" t="s">
        <v>229</v>
      </c>
      <c r="O41" s="501" t="s">
        <v>72</v>
      </c>
      <c r="P41" s="500" t="s">
        <v>174</v>
      </c>
      <c r="Q41" s="502" t="s">
        <v>73</v>
      </c>
      <c r="R41" s="500"/>
      <c r="S41" s="500"/>
      <c r="T41" s="24"/>
      <c r="U41" s="80"/>
      <c r="V41" s="503">
        <v>46199</v>
      </c>
      <c r="W41" s="499">
        <v>0.875</v>
      </c>
      <c r="X41" s="500" t="s">
        <v>233</v>
      </c>
      <c r="Y41" s="501" t="s">
        <v>69</v>
      </c>
      <c r="Z41" s="500" t="s">
        <v>14</v>
      </c>
      <c r="AA41" s="502">
        <v>2</v>
      </c>
      <c r="AB41" s="500"/>
      <c r="AC41" s="500"/>
      <c r="AD41" s="19"/>
      <c r="AE41" s="105">
        <v>92</v>
      </c>
      <c r="AF41" s="504">
        <v>46209</v>
      </c>
      <c r="AG41" s="507">
        <v>8.3333333333333329E-2</v>
      </c>
      <c r="AH41" s="505" t="s">
        <v>396</v>
      </c>
      <c r="AI41" s="505" t="s">
        <v>15</v>
      </c>
      <c r="AJ41" s="506"/>
    </row>
    <row r="42" spans="2:36" ht="13.5" customHeight="1">
      <c r="B42" s="498">
        <v>46200</v>
      </c>
      <c r="C42" s="499">
        <v>0.20833333333333334</v>
      </c>
      <c r="D42" s="500" t="s">
        <v>231</v>
      </c>
      <c r="E42" s="501" t="s">
        <v>82</v>
      </c>
      <c r="F42" s="500" t="s">
        <v>39</v>
      </c>
      <c r="G42" s="502">
        <v>2</v>
      </c>
      <c r="H42" s="500"/>
      <c r="I42" s="500"/>
      <c r="J42" s="6"/>
      <c r="K42" s="6"/>
      <c r="L42" s="503">
        <v>46200</v>
      </c>
      <c r="M42" s="499">
        <v>8.3333333333333329E-2</v>
      </c>
      <c r="N42" s="500" t="s">
        <v>185</v>
      </c>
      <c r="O42" s="501" t="s">
        <v>79</v>
      </c>
      <c r="P42" s="500" t="s">
        <v>18</v>
      </c>
      <c r="Q42" s="502" t="s">
        <v>73</v>
      </c>
      <c r="R42" s="500"/>
      <c r="S42" s="500"/>
      <c r="T42" s="24"/>
      <c r="U42" s="80"/>
      <c r="V42" s="503">
        <v>46199</v>
      </c>
      <c r="W42" s="499">
        <v>0.875</v>
      </c>
      <c r="X42" s="500" t="s">
        <v>170</v>
      </c>
      <c r="Y42" s="501" t="s">
        <v>71</v>
      </c>
      <c r="Z42" s="500" t="s">
        <v>232</v>
      </c>
      <c r="AA42" s="501">
        <v>1</v>
      </c>
      <c r="AB42" s="500"/>
      <c r="AC42" s="500"/>
      <c r="AD42" s="19"/>
      <c r="AE42" s="105">
        <v>93</v>
      </c>
      <c r="AF42" s="504">
        <v>46209</v>
      </c>
      <c r="AG42" s="499">
        <v>0.875</v>
      </c>
      <c r="AH42" s="505" t="s">
        <v>239</v>
      </c>
      <c r="AI42" s="505" t="s">
        <v>18</v>
      </c>
      <c r="AJ42" s="506"/>
    </row>
    <row r="43" spans="2:36" ht="13.5" customHeight="1">
      <c r="B43" s="5"/>
      <c r="T43" s="23"/>
      <c r="U43" s="79"/>
      <c r="AD43" s="19"/>
      <c r="AE43" s="105">
        <v>94</v>
      </c>
      <c r="AF43" s="504">
        <v>46210</v>
      </c>
      <c r="AG43" s="507">
        <v>8.3333333333333329E-2</v>
      </c>
      <c r="AH43" s="505" t="s">
        <v>397</v>
      </c>
      <c r="AI43" s="505" t="s">
        <v>398</v>
      </c>
      <c r="AJ43" s="506"/>
    </row>
    <row r="44" spans="2:36" ht="13.5" customHeight="1">
      <c r="B44" s="5"/>
      <c r="T44" s="23"/>
      <c r="AD44" s="19"/>
      <c r="AE44" s="105">
        <v>95</v>
      </c>
      <c r="AF44" s="504">
        <v>46210</v>
      </c>
      <c r="AG44" s="499">
        <v>0.75</v>
      </c>
      <c r="AH44" s="505" t="s">
        <v>173</v>
      </c>
      <c r="AI44" s="505" t="s">
        <v>230</v>
      </c>
      <c r="AJ44" s="506"/>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504">
        <v>46210</v>
      </c>
      <c r="AG45" s="507">
        <v>0.91666666666666663</v>
      </c>
      <c r="AH45" s="505" t="s">
        <v>19</v>
      </c>
      <c r="AI45" s="505" t="s">
        <v>17</v>
      </c>
      <c r="AJ45" s="506"/>
    </row>
    <row r="46" spans="2:36" ht="13.5" customHeight="1">
      <c r="B46" s="498">
        <v>46190</v>
      </c>
      <c r="C46" s="499">
        <v>0.125</v>
      </c>
      <c r="D46" s="500" t="s">
        <v>173</v>
      </c>
      <c r="E46" s="501" t="s">
        <v>68</v>
      </c>
      <c r="F46" s="500" t="s">
        <v>234</v>
      </c>
      <c r="G46" s="502">
        <v>1</v>
      </c>
      <c r="H46" s="500"/>
      <c r="I46" s="500"/>
      <c r="J46" s="6"/>
      <c r="K46" s="6"/>
      <c r="L46" s="503">
        <v>46190</v>
      </c>
      <c r="M46" s="499">
        <v>0.79166666666666663</v>
      </c>
      <c r="N46" s="500" t="s">
        <v>17</v>
      </c>
      <c r="O46" s="501" t="s">
        <v>77</v>
      </c>
      <c r="P46" s="500" t="s">
        <v>236</v>
      </c>
      <c r="Q46" s="502">
        <v>1</v>
      </c>
      <c r="R46" s="500"/>
      <c r="S46" s="500"/>
      <c r="T46" s="23"/>
      <c r="U46" s="79"/>
      <c r="V46" s="503">
        <v>46190</v>
      </c>
      <c r="W46" s="499">
        <v>0.91666666666666663</v>
      </c>
      <c r="X46" s="500" t="s">
        <v>15</v>
      </c>
      <c r="Y46" s="501" t="s">
        <v>72</v>
      </c>
      <c r="Z46" s="500" t="s">
        <v>32</v>
      </c>
      <c r="AA46" s="502" t="s">
        <v>73</v>
      </c>
      <c r="AB46" s="500"/>
      <c r="AC46" s="500"/>
      <c r="AD46" s="19"/>
      <c r="AE46" s="78"/>
      <c r="AF46" s="21"/>
      <c r="AG46" s="19"/>
      <c r="AH46" s="19"/>
      <c r="AI46" s="19"/>
      <c r="AJ46" s="20"/>
    </row>
    <row r="47" spans="2:36" ht="13.5" customHeight="1">
      <c r="B47" s="498">
        <v>46190</v>
      </c>
      <c r="C47" s="499">
        <v>0.25</v>
      </c>
      <c r="D47" s="500" t="s">
        <v>138</v>
      </c>
      <c r="E47" s="501" t="s">
        <v>71</v>
      </c>
      <c r="F47" s="500" t="s">
        <v>235</v>
      </c>
      <c r="G47" s="502">
        <v>1</v>
      </c>
      <c r="H47" s="500"/>
      <c r="I47" s="500"/>
      <c r="J47" s="6"/>
      <c r="K47" s="6"/>
      <c r="L47" s="503">
        <v>46191</v>
      </c>
      <c r="M47" s="499">
        <v>0.16666666666666666</v>
      </c>
      <c r="N47" s="500" t="s">
        <v>238</v>
      </c>
      <c r="O47" s="501" t="s">
        <v>76</v>
      </c>
      <c r="P47" s="500" t="s">
        <v>239</v>
      </c>
      <c r="Q47" s="502">
        <v>2</v>
      </c>
      <c r="R47" s="500"/>
      <c r="S47" s="500"/>
      <c r="T47" s="23"/>
      <c r="U47" s="79"/>
      <c r="V47" s="503">
        <v>46191</v>
      </c>
      <c r="W47" s="499">
        <v>4.1666666666666664E-2</v>
      </c>
      <c r="X47" s="500" t="s">
        <v>187</v>
      </c>
      <c r="Y47" s="501" t="s">
        <v>79</v>
      </c>
      <c r="Z47" s="500" t="s">
        <v>237</v>
      </c>
      <c r="AA47" s="501" t="s">
        <v>73</v>
      </c>
      <c r="AB47" s="500"/>
      <c r="AC47" s="500"/>
      <c r="AD47" s="19"/>
      <c r="AE47" s="106"/>
      <c r="AF47" s="21" t="s">
        <v>11</v>
      </c>
      <c r="AG47" s="19"/>
      <c r="AH47" s="19"/>
      <c r="AI47" s="19"/>
      <c r="AJ47" s="20"/>
    </row>
    <row r="48" spans="2:36" ht="13.5" customHeight="1">
      <c r="B48" s="498">
        <v>46195</v>
      </c>
      <c r="C48" s="499">
        <v>0.79166666666666663</v>
      </c>
      <c r="D48" s="500" t="s">
        <v>173</v>
      </c>
      <c r="E48" s="501" t="s">
        <v>71</v>
      </c>
      <c r="F48" s="500" t="s">
        <v>138</v>
      </c>
      <c r="G48" s="502">
        <v>1</v>
      </c>
      <c r="H48" s="500"/>
      <c r="I48" s="500"/>
      <c r="J48" s="6"/>
      <c r="K48" s="6"/>
      <c r="L48" s="503">
        <v>46196</v>
      </c>
      <c r="M48" s="499">
        <v>0.79166666666666663</v>
      </c>
      <c r="N48" s="500" t="s">
        <v>17</v>
      </c>
      <c r="O48" s="501" t="s">
        <v>71</v>
      </c>
      <c r="P48" s="500" t="s">
        <v>238</v>
      </c>
      <c r="Q48" s="502">
        <v>1</v>
      </c>
      <c r="R48" s="500"/>
      <c r="S48" s="500"/>
      <c r="T48" s="23"/>
      <c r="U48" s="7"/>
      <c r="V48" s="503">
        <v>46196</v>
      </c>
      <c r="W48" s="499">
        <v>0.91666666666666663</v>
      </c>
      <c r="X48" s="500" t="s">
        <v>15</v>
      </c>
      <c r="Y48" s="501" t="s">
        <v>74</v>
      </c>
      <c r="Z48" s="500" t="s">
        <v>187</v>
      </c>
      <c r="AA48" s="501">
        <v>1</v>
      </c>
      <c r="AB48" s="500"/>
      <c r="AC48" s="500"/>
      <c r="AD48" s="19"/>
      <c r="AE48" s="106"/>
      <c r="AF48" s="22" t="s">
        <v>21</v>
      </c>
      <c r="AG48" s="19"/>
      <c r="AH48" s="19"/>
      <c r="AI48" s="19"/>
      <c r="AJ48" s="20" t="s">
        <v>1</v>
      </c>
    </row>
    <row r="49" spans="2:39" ht="13.5" customHeight="1">
      <c r="B49" s="498">
        <v>46196</v>
      </c>
      <c r="C49" s="499">
        <v>0.20833333333333334</v>
      </c>
      <c r="D49" s="500" t="s">
        <v>235</v>
      </c>
      <c r="E49" s="501" t="s">
        <v>72</v>
      </c>
      <c r="F49" s="500" t="s">
        <v>234</v>
      </c>
      <c r="G49" s="501" t="s">
        <v>73</v>
      </c>
      <c r="H49" s="500"/>
      <c r="I49" s="500"/>
      <c r="J49" s="6"/>
      <c r="K49" s="6"/>
      <c r="L49" s="503">
        <v>46197</v>
      </c>
      <c r="M49" s="499">
        <v>0.16666666666666666</v>
      </c>
      <c r="N49" s="500" t="s">
        <v>239</v>
      </c>
      <c r="O49" s="501" t="s">
        <v>74</v>
      </c>
      <c r="P49" s="500" t="s">
        <v>236</v>
      </c>
      <c r="Q49" s="502">
        <v>1</v>
      </c>
      <c r="R49" s="500"/>
      <c r="S49" s="500"/>
      <c r="U49" s="80"/>
      <c r="V49" s="503">
        <v>46197</v>
      </c>
      <c r="W49" s="499">
        <v>4.1666666666666664E-2</v>
      </c>
      <c r="X49" s="500" t="s">
        <v>237</v>
      </c>
      <c r="Y49" s="501" t="s">
        <v>76</v>
      </c>
      <c r="Z49" s="500" t="s">
        <v>32</v>
      </c>
      <c r="AA49" s="501">
        <v>2</v>
      </c>
      <c r="AB49" s="500"/>
      <c r="AC49" s="500"/>
      <c r="AD49" s="19"/>
      <c r="AE49" s="105">
        <v>97</v>
      </c>
      <c r="AF49" s="504">
        <v>46212</v>
      </c>
      <c r="AG49" s="499">
        <v>0.91666666666666663</v>
      </c>
      <c r="AH49" s="505" t="s">
        <v>16</v>
      </c>
      <c r="AI49" s="505" t="s">
        <v>177</v>
      </c>
      <c r="AJ49" s="506"/>
    </row>
    <row r="50" spans="2:39" ht="13.5" customHeight="1">
      <c r="B50" s="498">
        <v>46201</v>
      </c>
      <c r="C50" s="499">
        <v>0.16666666666666666</v>
      </c>
      <c r="D50" s="500" t="s">
        <v>234</v>
      </c>
      <c r="E50" s="501" t="s">
        <v>76</v>
      </c>
      <c r="F50" s="500" t="s">
        <v>138</v>
      </c>
      <c r="G50" s="502">
        <v>2</v>
      </c>
      <c r="H50" s="500"/>
      <c r="I50" s="500"/>
      <c r="J50" s="6"/>
      <c r="K50" s="6"/>
      <c r="L50" s="503">
        <v>46201</v>
      </c>
      <c r="M50" s="499">
        <v>6.25E-2</v>
      </c>
      <c r="N50" s="500" t="s">
        <v>239</v>
      </c>
      <c r="O50" s="501" t="s">
        <v>79</v>
      </c>
      <c r="P50" s="500" t="s">
        <v>17</v>
      </c>
      <c r="Q50" s="502" t="s">
        <v>73</v>
      </c>
      <c r="R50" s="500"/>
      <c r="S50" s="500"/>
      <c r="T50" s="24"/>
      <c r="V50" s="503">
        <v>46200</v>
      </c>
      <c r="W50" s="499">
        <v>0.95833333333333337</v>
      </c>
      <c r="X50" s="500" t="s">
        <v>237</v>
      </c>
      <c r="Y50" s="501" t="s">
        <v>82</v>
      </c>
      <c r="Z50" s="500" t="s">
        <v>15</v>
      </c>
      <c r="AA50" s="502">
        <v>2</v>
      </c>
      <c r="AB50" s="500"/>
      <c r="AC50" s="500"/>
      <c r="AD50" s="19"/>
      <c r="AE50" s="105">
        <v>98</v>
      </c>
      <c r="AF50" s="504">
        <v>46213</v>
      </c>
      <c r="AG50" s="499">
        <v>0.875</v>
      </c>
      <c r="AH50" s="505" t="s">
        <v>18</v>
      </c>
      <c r="AI50" s="505" t="s">
        <v>397</v>
      </c>
      <c r="AJ50" s="506"/>
    </row>
    <row r="51" spans="2:39" ht="13.5" customHeight="1">
      <c r="B51" s="498">
        <v>46201</v>
      </c>
      <c r="C51" s="499">
        <v>0.16666666666666666</v>
      </c>
      <c r="D51" s="500" t="s">
        <v>235</v>
      </c>
      <c r="E51" s="501" t="s">
        <v>86</v>
      </c>
      <c r="F51" s="500" t="s">
        <v>173</v>
      </c>
      <c r="G51" s="502">
        <v>2</v>
      </c>
      <c r="H51" s="500"/>
      <c r="I51" s="500"/>
      <c r="J51" s="6"/>
      <c r="K51" s="6"/>
      <c r="L51" s="503">
        <v>46201</v>
      </c>
      <c r="M51" s="499">
        <v>6.25E-2</v>
      </c>
      <c r="N51" s="500" t="s">
        <v>236</v>
      </c>
      <c r="O51" s="501" t="s">
        <v>80</v>
      </c>
      <c r="P51" s="500" t="s">
        <v>238</v>
      </c>
      <c r="Q51" s="502" t="s">
        <v>73</v>
      </c>
      <c r="R51" s="500"/>
      <c r="S51" s="500"/>
      <c r="T51" s="24"/>
      <c r="V51" s="503">
        <v>46200</v>
      </c>
      <c r="W51" s="499">
        <v>0.95833333333333337</v>
      </c>
      <c r="X51" s="500" t="s">
        <v>32</v>
      </c>
      <c r="Y51" s="501" t="s">
        <v>77</v>
      </c>
      <c r="Z51" s="500" t="s">
        <v>187</v>
      </c>
      <c r="AA51" s="501">
        <v>1</v>
      </c>
      <c r="AB51" s="500"/>
      <c r="AC51" s="500"/>
      <c r="AD51" s="19"/>
      <c r="AE51" s="105">
        <v>99</v>
      </c>
      <c r="AF51" s="504">
        <v>46214</v>
      </c>
      <c r="AG51" s="499">
        <v>0.95833333333333337</v>
      </c>
      <c r="AH51" s="505" t="s">
        <v>184</v>
      </c>
      <c r="AI51" s="505" t="s">
        <v>15</v>
      </c>
      <c r="AJ51" s="506"/>
    </row>
    <row r="52" spans="2:39" ht="13.5" customHeight="1">
      <c r="B52" s="5"/>
      <c r="T52" s="23"/>
      <c r="V52" s="21"/>
      <c r="W52" s="19"/>
      <c r="X52" s="19"/>
      <c r="Z52" s="21"/>
      <c r="AA52" s="19"/>
      <c r="AB52" s="19"/>
      <c r="AC52" s="19"/>
      <c r="AD52" s="19"/>
      <c r="AE52" s="105">
        <v>100</v>
      </c>
      <c r="AF52" s="504">
        <v>46215</v>
      </c>
      <c r="AG52" s="499">
        <v>0.125</v>
      </c>
      <c r="AH52" s="505" t="s">
        <v>173</v>
      </c>
      <c r="AI52" s="505" t="s">
        <v>17</v>
      </c>
      <c r="AJ52" s="506"/>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504">
        <v>46217</v>
      </c>
      <c r="AG56" s="499">
        <v>0.875</v>
      </c>
      <c r="AH56" s="505" t="s">
        <v>177</v>
      </c>
      <c r="AI56" s="505" t="s">
        <v>18</v>
      </c>
      <c r="AJ56" s="506"/>
    </row>
    <row r="57" spans="2:39" ht="13.5" customHeight="1" thickBot="1">
      <c r="B57" s="57"/>
      <c r="C57" s="25"/>
      <c r="D57" s="6"/>
      <c r="E57" s="26"/>
      <c r="F57" s="27"/>
      <c r="G57" s="26"/>
      <c r="H57" s="27"/>
      <c r="I57" s="27"/>
      <c r="J57" s="27"/>
      <c r="K57" s="27"/>
      <c r="L57" s="28"/>
      <c r="V57" s="7"/>
      <c r="Y57" s="7"/>
      <c r="AE57" s="105">
        <v>102</v>
      </c>
      <c r="AF57" s="504">
        <v>46218</v>
      </c>
      <c r="AG57" s="499">
        <v>0.875</v>
      </c>
      <c r="AH57" s="505" t="s">
        <v>15</v>
      </c>
      <c r="AI57" s="505" t="s">
        <v>17</v>
      </c>
      <c r="AJ57" s="506"/>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508" t="s">
        <v>2</v>
      </c>
      <c r="Q59" s="509"/>
      <c r="R59" s="510" t="s">
        <v>285</v>
      </c>
      <c r="T59" s="102"/>
      <c r="U59" s="7"/>
      <c r="V59" s="5"/>
      <c r="AA59" s="108"/>
      <c r="AC59" s="18"/>
      <c r="AE59" s="107"/>
      <c r="AF59" s="21" t="s">
        <v>289</v>
      </c>
      <c r="AG59" s="19"/>
      <c r="AH59" s="19"/>
      <c r="AI59" s="19"/>
      <c r="AJ59" s="20"/>
    </row>
    <row r="60" spans="2:39" ht="13.5" customHeight="1">
      <c r="B60" s="5"/>
      <c r="C60" s="13"/>
      <c r="D60" s="13">
        <v>1</v>
      </c>
      <c r="E60" s="1027" t="s">
        <v>166</v>
      </c>
      <c r="F60" s="1028"/>
      <c r="G60" s="14"/>
      <c r="H60" s="14"/>
      <c r="I60" s="14"/>
      <c r="J60" s="14"/>
      <c r="L60" s="8"/>
      <c r="M60" s="15"/>
      <c r="N60" s="5"/>
      <c r="P60" s="1035" t="s">
        <v>450</v>
      </c>
      <c r="Q60" s="1036"/>
      <c r="R60" s="511"/>
      <c r="S60" s="15"/>
      <c r="T60" s="18"/>
      <c r="U60" s="7"/>
      <c r="V60" s="5"/>
      <c r="Y60" s="1037" t="s">
        <v>222</v>
      </c>
      <c r="Z60" s="1037"/>
      <c r="AA60" s="510" t="s">
        <v>286</v>
      </c>
      <c r="AB60" s="510" t="s">
        <v>292</v>
      </c>
      <c r="AC60" s="102"/>
      <c r="AE60" s="107"/>
      <c r="AF60" s="22" t="s">
        <v>291</v>
      </c>
      <c r="AG60" s="19"/>
      <c r="AH60" s="19"/>
      <c r="AI60" s="19"/>
      <c r="AJ60" s="20" t="s">
        <v>1</v>
      </c>
    </row>
    <row r="61" spans="2:39" ht="13.5" customHeight="1">
      <c r="B61" s="5"/>
      <c r="C61" s="13"/>
      <c r="D61" s="13">
        <v>2</v>
      </c>
      <c r="E61" s="1027" t="s">
        <v>198</v>
      </c>
      <c r="F61" s="1028"/>
      <c r="G61" s="7"/>
      <c r="H61" s="7" t="s">
        <v>27</v>
      </c>
      <c r="I61" s="14"/>
      <c r="J61" s="14"/>
      <c r="K61" s="7">
        <v>160</v>
      </c>
      <c r="L61" s="18" t="s">
        <v>26</v>
      </c>
      <c r="M61" s="7"/>
      <c r="N61" s="5"/>
      <c r="P61" s="1035" t="s">
        <v>333</v>
      </c>
      <c r="Q61" s="1036"/>
      <c r="R61" s="511"/>
      <c r="T61" s="18"/>
      <c r="U61" s="7"/>
      <c r="V61" s="5"/>
      <c r="Y61" s="1035" t="s">
        <v>451</v>
      </c>
      <c r="Z61" s="1036"/>
      <c r="AA61" s="512"/>
      <c r="AB61" s="512"/>
      <c r="AC61" s="18"/>
      <c r="AE61" s="105">
        <v>103</v>
      </c>
      <c r="AF61" s="504">
        <v>46221</v>
      </c>
      <c r="AG61" s="507">
        <v>0.95833333333333337</v>
      </c>
      <c r="AH61" s="513" t="s">
        <v>177</v>
      </c>
      <c r="AI61" s="514" t="s">
        <v>15</v>
      </c>
      <c r="AJ61" s="506"/>
    </row>
    <row r="62" spans="2:39" ht="13.5" customHeight="1">
      <c r="B62" s="5"/>
      <c r="C62" s="13"/>
      <c r="D62" s="13">
        <v>3</v>
      </c>
      <c r="E62" s="1027" t="s">
        <v>262</v>
      </c>
      <c r="F62" s="1028"/>
      <c r="G62" s="7"/>
      <c r="H62" s="7" t="s">
        <v>28</v>
      </c>
      <c r="I62" s="14"/>
      <c r="J62" s="14"/>
      <c r="K62" s="7">
        <v>120</v>
      </c>
      <c r="L62" s="18" t="s">
        <v>26</v>
      </c>
      <c r="M62" s="7"/>
      <c r="N62" s="5"/>
      <c r="P62" s="1035" t="s">
        <v>452</v>
      </c>
      <c r="Q62" s="1036"/>
      <c r="R62" s="511"/>
      <c r="S62" s="15"/>
      <c r="T62" s="18"/>
      <c r="U62" s="7"/>
      <c r="V62" s="5"/>
      <c r="Y62" s="1035" t="s">
        <v>453</v>
      </c>
      <c r="Z62" s="1036"/>
      <c r="AA62" s="515"/>
      <c r="AB62" s="512"/>
      <c r="AC62" s="18"/>
      <c r="AE62" s="105"/>
      <c r="AF62" s="21"/>
      <c r="AG62" s="19"/>
      <c r="AH62" s="19"/>
      <c r="AI62" s="19"/>
      <c r="AJ62" s="20"/>
      <c r="AM62" s="33"/>
    </row>
    <row r="63" spans="2:39" ht="13.2">
      <c r="B63" s="5"/>
      <c r="C63" s="13"/>
      <c r="D63" s="13">
        <v>4</v>
      </c>
      <c r="E63" s="1027" t="s">
        <v>264</v>
      </c>
      <c r="F63" s="1028"/>
      <c r="G63" s="7"/>
      <c r="H63" s="7" t="s">
        <v>29</v>
      </c>
      <c r="I63" s="14"/>
      <c r="J63" s="14"/>
      <c r="K63" s="7">
        <v>90</v>
      </c>
      <c r="L63" s="18" t="s">
        <v>26</v>
      </c>
      <c r="M63" s="7"/>
      <c r="N63" s="5"/>
      <c r="P63" s="1035" t="s">
        <v>386</v>
      </c>
      <c r="Q63" s="1036"/>
      <c r="R63" s="511"/>
      <c r="S63" s="7"/>
      <c r="T63" s="102"/>
      <c r="V63" s="5"/>
      <c r="Y63" s="1035" t="s">
        <v>433</v>
      </c>
      <c r="Z63" s="1036"/>
      <c r="AA63" s="511"/>
      <c r="AB63" s="512"/>
      <c r="AC63" s="18"/>
      <c r="AE63" s="107"/>
      <c r="AF63" s="21" t="s">
        <v>13</v>
      </c>
      <c r="AG63" s="19"/>
      <c r="AH63" s="19"/>
      <c r="AI63" s="19"/>
      <c r="AJ63" s="20"/>
    </row>
    <row r="64" spans="2:39" s="32" customFormat="1" ht="13.2">
      <c r="B64" s="5"/>
      <c r="C64" s="13"/>
      <c r="D64" s="13">
        <v>5</v>
      </c>
      <c r="E64" s="1027" t="s">
        <v>267</v>
      </c>
      <c r="F64" s="1028"/>
      <c r="G64" s="7"/>
      <c r="H64" s="7" t="s">
        <v>156</v>
      </c>
      <c r="I64" s="14"/>
      <c r="J64" s="14"/>
      <c r="K64" s="7">
        <v>60</v>
      </c>
      <c r="L64" s="18" t="s">
        <v>26</v>
      </c>
      <c r="M64" s="7"/>
      <c r="N64" s="5"/>
      <c r="O64" s="1"/>
      <c r="P64" s="1035" t="s">
        <v>454</v>
      </c>
      <c r="Q64" s="1036"/>
      <c r="R64" s="511"/>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027" t="s">
        <v>256</v>
      </c>
      <c r="F65" s="1028"/>
      <c r="G65" s="7"/>
      <c r="H65" s="7" t="s">
        <v>157</v>
      </c>
      <c r="I65" s="1"/>
      <c r="J65" s="1"/>
      <c r="K65" s="7">
        <v>30</v>
      </c>
      <c r="L65" s="18" t="s">
        <v>26</v>
      </c>
      <c r="M65" s="7"/>
      <c r="N65" s="5"/>
      <c r="O65" s="1"/>
      <c r="P65" s="1035" t="s">
        <v>455</v>
      </c>
      <c r="Q65" s="1036"/>
      <c r="R65" s="511"/>
      <c r="S65" s="7"/>
      <c r="T65" s="18"/>
      <c r="U65" s="1"/>
      <c r="V65" s="5"/>
      <c r="W65" s="1"/>
      <c r="X65" s="1"/>
      <c r="Y65" s="14" t="s">
        <v>221</v>
      </c>
      <c r="Z65" s="14"/>
      <c r="AA65" s="1"/>
      <c r="AB65" s="1"/>
      <c r="AC65" s="18"/>
      <c r="AD65" s="1"/>
      <c r="AE65" s="105">
        <v>103</v>
      </c>
      <c r="AF65" s="504">
        <v>46222</v>
      </c>
      <c r="AG65" s="507">
        <v>0.875</v>
      </c>
      <c r="AH65" s="513" t="s">
        <v>18</v>
      </c>
      <c r="AI65" s="514" t="s">
        <v>17</v>
      </c>
      <c r="AJ65" s="506"/>
      <c r="AK65" s="1"/>
    </row>
    <row r="66" spans="2:37" s="32" customFormat="1" ht="13.2">
      <c r="B66" s="5"/>
      <c r="C66" s="13"/>
      <c r="D66" s="13">
        <v>7</v>
      </c>
      <c r="E66" s="1027" t="s">
        <v>200</v>
      </c>
      <c r="F66" s="1028"/>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027" t="s">
        <v>168</v>
      </c>
      <c r="F67" s="1028"/>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027" t="s">
        <v>270</v>
      </c>
      <c r="F68" s="1028"/>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027" t="s">
        <v>199</v>
      </c>
      <c r="F69" s="1028"/>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027" t="s">
        <v>197</v>
      </c>
      <c r="F70" s="1028"/>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17</v>
      </c>
      <c r="AG70" s="958"/>
      <c r="AH70" s="958"/>
      <c r="AI70" s="958"/>
      <c r="AJ70" s="1034"/>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516" t="s">
        <v>135</v>
      </c>
      <c r="G89" s="1029" t="s">
        <v>110</v>
      </c>
      <c r="J89" s="516" t="s">
        <v>135</v>
      </c>
      <c r="O89" s="35"/>
      <c r="P89" s="35"/>
    </row>
    <row r="90" spans="4:36" s="32" customFormat="1" hidden="1">
      <c r="D90" s="32" t="s">
        <v>74</v>
      </c>
      <c r="E90" s="32" t="s">
        <v>73</v>
      </c>
      <c r="F90" s="516" t="s">
        <v>19</v>
      </c>
      <c r="G90" s="894"/>
      <c r="J90" s="516" t="s">
        <v>19</v>
      </c>
    </row>
    <row r="91" spans="4:36" s="32" customFormat="1" hidden="1">
      <c r="D91" s="59" t="s">
        <v>72</v>
      </c>
      <c r="E91" s="32">
        <v>2</v>
      </c>
      <c r="F91" s="516" t="s">
        <v>134</v>
      </c>
      <c r="G91" s="894"/>
      <c r="J91" s="516" t="s">
        <v>134</v>
      </c>
    </row>
    <row r="92" spans="4:36" s="32" customFormat="1" hidden="1">
      <c r="D92" s="32" t="s">
        <v>70</v>
      </c>
      <c r="F92" s="516" t="s">
        <v>136</v>
      </c>
      <c r="G92" s="895"/>
      <c r="J92" s="516" t="s">
        <v>136</v>
      </c>
    </row>
    <row r="93" spans="4:36" s="32" customFormat="1" hidden="1">
      <c r="D93" s="32" t="s">
        <v>71</v>
      </c>
      <c r="F93" s="517" t="s">
        <v>39</v>
      </c>
      <c r="G93" s="1030" t="s">
        <v>111</v>
      </c>
      <c r="J93" s="518" t="s">
        <v>32</v>
      </c>
    </row>
    <row r="94" spans="4:36" s="32" customFormat="1" hidden="1">
      <c r="D94" s="32" t="s">
        <v>76</v>
      </c>
      <c r="F94" s="517" t="s">
        <v>91</v>
      </c>
      <c r="G94" s="897"/>
      <c r="J94" s="518" t="s">
        <v>141</v>
      </c>
    </row>
    <row r="95" spans="4:36" s="32" customFormat="1" hidden="1">
      <c r="D95" s="59" t="s">
        <v>69</v>
      </c>
      <c r="F95" s="517" t="s">
        <v>137</v>
      </c>
      <c r="G95" s="897"/>
      <c r="J95" s="518" t="s">
        <v>15</v>
      </c>
    </row>
    <row r="96" spans="4:36" s="32" customFormat="1" hidden="1">
      <c r="D96" s="59" t="s">
        <v>77</v>
      </c>
      <c r="F96" s="517" t="s">
        <v>33</v>
      </c>
      <c r="G96" s="898"/>
      <c r="J96" s="518" t="s">
        <v>142</v>
      </c>
    </row>
    <row r="97" spans="4:36" s="32" customFormat="1" hidden="1">
      <c r="D97" s="59" t="s">
        <v>79</v>
      </c>
      <c r="F97" s="519" t="s">
        <v>138</v>
      </c>
      <c r="G97" s="1031" t="s">
        <v>112</v>
      </c>
      <c r="J97" s="520" t="s">
        <v>37</v>
      </c>
    </row>
    <row r="98" spans="4:36" s="32" customFormat="1" hidden="1">
      <c r="D98" s="59" t="s">
        <v>68</v>
      </c>
      <c r="F98" s="519" t="s">
        <v>139</v>
      </c>
      <c r="G98" s="900"/>
      <c r="J98" s="520" t="s">
        <v>143</v>
      </c>
    </row>
    <row r="99" spans="4:36" s="32" customFormat="1" hidden="1">
      <c r="D99" s="59" t="s">
        <v>82</v>
      </c>
      <c r="F99" s="519" t="s">
        <v>155</v>
      </c>
      <c r="G99" s="900"/>
      <c r="J99" s="520" t="s">
        <v>18</v>
      </c>
    </row>
    <row r="100" spans="4:36" s="32" customFormat="1" hidden="1">
      <c r="D100" s="59" t="s">
        <v>75</v>
      </c>
      <c r="F100" s="519" t="s">
        <v>140</v>
      </c>
      <c r="G100" s="901"/>
      <c r="J100" s="520" t="s">
        <v>38</v>
      </c>
    </row>
    <row r="101" spans="4:36" s="32" customFormat="1" hidden="1">
      <c r="D101" s="59" t="s">
        <v>84</v>
      </c>
      <c r="F101" s="518" t="s">
        <v>32</v>
      </c>
      <c r="G101" s="1032" t="s">
        <v>113</v>
      </c>
      <c r="J101" s="521" t="s">
        <v>14</v>
      </c>
    </row>
    <row r="102" spans="4:36" s="32" customFormat="1" hidden="1">
      <c r="D102" s="59" t="s">
        <v>78</v>
      </c>
      <c r="F102" s="518" t="s">
        <v>141</v>
      </c>
      <c r="G102" s="903"/>
      <c r="J102" s="521" t="s">
        <v>16</v>
      </c>
    </row>
    <row r="103" spans="4:36" s="32" customFormat="1" hidden="1">
      <c r="D103" s="59" t="s">
        <v>83</v>
      </c>
      <c r="F103" s="518" t="s">
        <v>15</v>
      </c>
      <c r="G103" s="903"/>
      <c r="J103" s="521" t="s">
        <v>144</v>
      </c>
    </row>
    <row r="104" spans="4:36" s="32" customFormat="1" hidden="1">
      <c r="D104" s="59" t="s">
        <v>85</v>
      </c>
      <c r="F104" s="518" t="s">
        <v>142</v>
      </c>
      <c r="G104" s="904"/>
      <c r="J104" s="521" t="s">
        <v>17</v>
      </c>
    </row>
    <row r="105" spans="4:36" s="32" customFormat="1" hidden="1">
      <c r="D105" s="59" t="s">
        <v>81</v>
      </c>
      <c r="F105" s="520" t="s">
        <v>37</v>
      </c>
      <c r="G105" s="1033" t="s">
        <v>114</v>
      </c>
    </row>
    <row r="106" spans="4:36" s="32" customFormat="1" hidden="1">
      <c r="D106" s="59" t="s">
        <v>86</v>
      </c>
      <c r="F106" s="520" t="s">
        <v>143</v>
      </c>
      <c r="G106" s="906"/>
    </row>
    <row r="107" spans="4:36" s="32" customFormat="1" hidden="1">
      <c r="D107" s="59" t="s">
        <v>96</v>
      </c>
      <c r="F107" s="520" t="s">
        <v>18</v>
      </c>
      <c r="G107" s="906"/>
    </row>
    <row r="108" spans="4:36" s="32" customFormat="1" hidden="1">
      <c r="D108" s="59" t="s">
        <v>97</v>
      </c>
      <c r="F108" s="520" t="s">
        <v>38</v>
      </c>
      <c r="G108" s="907"/>
    </row>
    <row r="109" spans="4:36" s="32" customFormat="1" hidden="1">
      <c r="D109" s="59" t="s">
        <v>88</v>
      </c>
      <c r="F109" s="521" t="s">
        <v>14</v>
      </c>
      <c r="G109" s="1026" t="s">
        <v>115</v>
      </c>
      <c r="T109" s="1"/>
    </row>
    <row r="110" spans="4:36" s="32" customFormat="1" hidden="1">
      <c r="D110" s="59" t="s">
        <v>98</v>
      </c>
      <c r="F110" s="52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52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52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9B60900D-4EBC-44F1-B7A4-4AC7F598C4D0}">
      <formula1>$D$89:$D$137</formula1>
    </dataValidation>
    <dataValidation type="list" allowBlank="1" showInputMessage="1" showErrorMessage="1" sqref="G19:G24 AA46:AA51 AA37:AA42 AA28:AA33 AA19:AA24 Q46:Q51 Q37:Q42 Q28:Q33 G28:G33 Q19:Q24 G37:G42 G46:G51" xr:uid="{4C8F7A07-0E8A-4196-8CF8-BAB6E232D84F}">
      <formula1>$E$89:$E$91</formula1>
    </dataValidation>
    <dataValidation type="list" allowBlank="1" showInputMessage="1" showErrorMessage="1" sqref="G25:G26 Q25:Q26 G55:G57 Q55:Q56 AA25:AA26 X56 AC56" xr:uid="{93FD5149-C5AF-4A0A-8D84-6F5CC5FD4640}">
      <formula1>#REF!</formula1>
    </dataValidation>
  </dataValidations>
  <hyperlinks>
    <hyperlink ref="N11" r:id="rId1" xr:uid="{E1468272-DEE0-4BD8-823C-C983ED88AC86}"/>
  </hyperlinks>
  <pageMargins left="0.11811023622047245" right="0.11811023622047245" top="0.15748031496062992" bottom="0.51181102362204722" header="0" footer="0"/>
  <pageSetup paperSize="9" scale="60" orientation="landscape" verticalDpi="300" r:id="rId2"/>
  <headerFooter alignWithMargins="0">
    <oddFooter>&amp;C_x000D_&amp;1#&amp;"Aptos"&amp;10&amp;K000000 C1 - Internal Usage - Pluxee</oddFooter>
  </headerFooter>
  <colBreaks count="1" manualBreakCount="1">
    <brk id="37" max="1048575" man="1"/>
  </colBreak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F302-8061-4B59-955C-7C856BC2B8E1}">
  <dimension ref="B1:R117"/>
  <sheetViews>
    <sheetView zoomScale="85" zoomScaleNormal="85" workbookViewId="0">
      <selection activeCell="G121" sqref="G121"/>
    </sheetView>
  </sheetViews>
  <sheetFormatPr baseColWidth="10" defaultRowHeight="13.2"/>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554687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554687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554687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554687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554687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554687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554687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554687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554687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554687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554687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554687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554687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554687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554687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554687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554687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554687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554687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554687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554687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554687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554687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554687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554687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554687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554687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554687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554687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554687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554687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554687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554687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554687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554687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554687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554687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554687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554687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554687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554687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554687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554687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554687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554687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554687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554687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554687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554687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554687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554687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554687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554687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554687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554687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554687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554687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554687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554687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554687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554687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554687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522" t="s">
        <v>44</v>
      </c>
      <c r="C3" s="523" t="s">
        <v>117</v>
      </c>
      <c r="D3" s="524"/>
      <c r="F3" s="40"/>
      <c r="G3" s="40"/>
    </row>
    <row r="4" spans="2:9">
      <c r="B4" s="525" t="s">
        <v>45</v>
      </c>
      <c r="C4" s="526" t="s">
        <v>116</v>
      </c>
      <c r="D4" s="527"/>
    </row>
    <row r="5" spans="2:9">
      <c r="B5" s="55" t="s">
        <v>161</v>
      </c>
      <c r="C5" s="528" t="s">
        <v>116</v>
      </c>
      <c r="D5" s="527"/>
    </row>
    <row r="6" spans="2:9">
      <c r="B6" s="55" t="s">
        <v>160</v>
      </c>
      <c r="C6" s="528" t="s">
        <v>116</v>
      </c>
      <c r="D6" s="527"/>
    </row>
    <row r="7" spans="2:9">
      <c r="B7" s="55" t="s">
        <v>275</v>
      </c>
      <c r="C7" s="526" t="s">
        <v>117</v>
      </c>
      <c r="D7" s="527"/>
      <c r="I7"/>
    </row>
    <row r="8" spans="2:9">
      <c r="B8" s="55" t="s">
        <v>243</v>
      </c>
      <c r="C8" s="526" t="s">
        <v>117</v>
      </c>
      <c r="D8" s="527"/>
      <c r="I8"/>
    </row>
    <row r="9" spans="2:9">
      <c r="B9" s="55" t="s">
        <v>203</v>
      </c>
      <c r="C9" s="526" t="s">
        <v>117</v>
      </c>
      <c r="D9" s="527"/>
      <c r="I9"/>
    </row>
    <row r="10" spans="2:9">
      <c r="B10" s="529" t="s">
        <v>159</v>
      </c>
      <c r="C10" s="530" t="s">
        <v>116</v>
      </c>
      <c r="D10" s="527"/>
    </row>
    <row r="11" spans="2:9">
      <c r="B11" s="52"/>
      <c r="C11" s="42" t="s">
        <v>46</v>
      </c>
    </row>
    <row r="12" spans="2:9">
      <c r="B12" s="529" t="s">
        <v>47</v>
      </c>
      <c r="C12" s="530" t="s">
        <v>262</v>
      </c>
      <c r="D12" s="527"/>
      <c r="I12"/>
    </row>
    <row r="13" spans="2:9">
      <c r="B13" s="529" t="s">
        <v>244</v>
      </c>
      <c r="C13" s="530" t="s">
        <v>202</v>
      </c>
      <c r="D13" s="527"/>
    </row>
    <row r="14" spans="2:9">
      <c r="B14" s="529" t="s">
        <v>273</v>
      </c>
      <c r="C14" s="530" t="s">
        <v>270</v>
      </c>
      <c r="D14" s="527"/>
    </row>
    <row r="15" spans="2:9">
      <c r="B15" s="529" t="s">
        <v>246</v>
      </c>
      <c r="C15" s="530" t="s">
        <v>266</v>
      </c>
      <c r="D15" s="527"/>
    </row>
    <row r="16" spans="2:9">
      <c r="B16" s="529" t="s">
        <v>245</v>
      </c>
      <c r="C16" s="530" t="s">
        <v>264</v>
      </c>
      <c r="D16" s="527"/>
    </row>
    <row r="17" spans="2:8">
      <c r="B17" s="529" t="s">
        <v>49</v>
      </c>
      <c r="C17" s="530" t="s">
        <v>197</v>
      </c>
      <c r="D17" s="527"/>
    </row>
    <row r="18" spans="2:8">
      <c r="B18" s="529" t="s">
        <v>50</v>
      </c>
      <c r="C18" s="530" t="s">
        <v>263</v>
      </c>
      <c r="D18" s="527"/>
    </row>
    <row r="19" spans="2:8">
      <c r="B19" s="531" t="s">
        <v>51</v>
      </c>
      <c r="C19" s="530">
        <v>6</v>
      </c>
      <c r="D19" s="527"/>
    </row>
    <row r="20" spans="2:8">
      <c r="B20" s="52"/>
      <c r="C20" s="42" t="s">
        <v>52</v>
      </c>
    </row>
    <row r="21" spans="2:8">
      <c r="B21" s="529" t="s">
        <v>48</v>
      </c>
      <c r="C21" s="530" t="s">
        <v>270</v>
      </c>
      <c r="D21" s="527"/>
    </row>
    <row r="22" spans="2:8">
      <c r="B22" s="532" t="s">
        <v>212</v>
      </c>
      <c r="C22" s="530" t="s">
        <v>266</v>
      </c>
      <c r="D22" s="533"/>
    </row>
    <row r="23" spans="2:8">
      <c r="B23" s="532" t="s">
        <v>53</v>
      </c>
      <c r="C23" s="530">
        <v>8</v>
      </c>
      <c r="D23" s="533"/>
    </row>
    <row r="24" spans="2:8" ht="13.8" thickBot="1">
      <c r="B24" s="532" t="s">
        <v>54</v>
      </c>
      <c r="C24" s="530">
        <v>4</v>
      </c>
      <c r="D24" s="533"/>
    </row>
    <row r="25" spans="2:8" ht="13.8" thickBot="1">
      <c r="C25" s="43"/>
      <c r="D25" s="171">
        <f>SUM(D3:D24)</f>
        <v>0</v>
      </c>
    </row>
    <row r="26" spans="2:8">
      <c r="C26" s="43"/>
    </row>
    <row r="27" spans="2:8" ht="13.5" customHeight="1">
      <c r="B27" s="38" t="s">
        <v>55</v>
      </c>
      <c r="C27" s="42" t="s">
        <v>43</v>
      </c>
      <c r="D27" s="36" t="s">
        <v>1</v>
      </c>
      <c r="H27" s="73"/>
    </row>
    <row r="28" spans="2:8">
      <c r="B28" s="529" t="s">
        <v>122</v>
      </c>
      <c r="C28" s="530" t="s">
        <v>117</v>
      </c>
      <c r="D28" s="527"/>
      <c r="H28" s="73"/>
    </row>
    <row r="29" spans="2:8">
      <c r="B29" s="529" t="s">
        <v>64</v>
      </c>
      <c r="C29" s="530">
        <v>2</v>
      </c>
      <c r="D29" s="527"/>
      <c r="H29" s="73"/>
    </row>
    <row r="30" spans="2:8">
      <c r="B30" s="529" t="s">
        <v>178</v>
      </c>
      <c r="C30" s="530" t="s">
        <v>183</v>
      </c>
      <c r="D30" s="527"/>
      <c r="F30" s="534" t="s">
        <v>66</v>
      </c>
      <c r="G30" s="533">
        <f>[7]GONZALO!H72</f>
        <v>0</v>
      </c>
      <c r="H30" s="73"/>
    </row>
    <row r="31" spans="2:8">
      <c r="B31" s="529" t="s">
        <v>164</v>
      </c>
      <c r="C31" s="530" t="s">
        <v>183</v>
      </c>
      <c r="D31" s="527"/>
      <c r="F31" s="534" t="s">
        <v>57</v>
      </c>
      <c r="G31" s="533">
        <f>[7]GONZALO!AB53+[7]GONZALO!AC53</f>
        <v>0</v>
      </c>
    </row>
    <row r="32" spans="2:8">
      <c r="B32" s="529" t="s">
        <v>128</v>
      </c>
      <c r="C32" s="530">
        <v>6</v>
      </c>
      <c r="D32" s="527"/>
      <c r="F32" s="534" t="s">
        <v>58</v>
      </c>
      <c r="G32" s="533">
        <f>SUM([7]GONZALO!R60:R64)*40</f>
        <v>0</v>
      </c>
    </row>
    <row r="33" spans="2:9">
      <c r="B33" s="529" t="s">
        <v>129</v>
      </c>
      <c r="C33" s="530">
        <v>5</v>
      </c>
      <c r="D33" s="527"/>
      <c r="F33" s="534" t="s">
        <v>130</v>
      </c>
      <c r="G33" s="533">
        <f>SUM([7]GONZALO!AA61:AA63)*30+SUM([7]GONZALO!AB61:AB63)*40</f>
        <v>0</v>
      </c>
      <c r="H33" s="40"/>
      <c r="I33" s="40"/>
    </row>
    <row r="34" spans="2:9" ht="13.8" thickBot="1">
      <c r="B34" s="52"/>
      <c r="C34" s="42" t="s">
        <v>46</v>
      </c>
      <c r="F34" s="534" t="s">
        <v>59</v>
      </c>
      <c r="G34" s="533">
        <f>G59</f>
        <v>0</v>
      </c>
      <c r="H34" s="40"/>
      <c r="I34" s="40"/>
    </row>
    <row r="35" spans="2:9" ht="18" thickBot="1">
      <c r="B35" s="529" t="s">
        <v>61</v>
      </c>
      <c r="C35" s="530">
        <v>7</v>
      </c>
      <c r="D35" s="527"/>
      <c r="F35" s="48" t="s">
        <v>60</v>
      </c>
      <c r="G35" s="49">
        <f>SUM(G28:G34)</f>
        <v>0</v>
      </c>
      <c r="H35" s="40"/>
      <c r="I35" s="40"/>
    </row>
    <row r="36" spans="2:9">
      <c r="B36" s="529" t="s">
        <v>62</v>
      </c>
      <c r="C36" s="530" t="s">
        <v>14</v>
      </c>
      <c r="D36" s="527"/>
      <c r="H36" s="40"/>
      <c r="I36" s="40"/>
    </row>
    <row r="37" spans="2:9">
      <c r="B37" s="529" t="s">
        <v>209</v>
      </c>
      <c r="C37" s="530" t="s">
        <v>15</v>
      </c>
      <c r="D37" s="527"/>
      <c r="H37" s="40"/>
      <c r="I37" s="40"/>
    </row>
    <row r="38" spans="2:9">
      <c r="B38" s="529" t="s">
        <v>208</v>
      </c>
      <c r="C38" s="530" t="s">
        <v>227</v>
      </c>
      <c r="D38" s="527"/>
      <c r="H38" s="40"/>
      <c r="I38" s="40"/>
    </row>
    <row r="39" spans="2:9">
      <c r="B39" s="529" t="s">
        <v>63</v>
      </c>
      <c r="C39" s="530" t="s">
        <v>227</v>
      </c>
      <c r="D39" s="527"/>
      <c r="H39" s="40"/>
      <c r="I39" s="40"/>
    </row>
    <row r="40" spans="2:9">
      <c r="B40" s="529" t="s">
        <v>163</v>
      </c>
      <c r="C40" s="530" t="s">
        <v>173</v>
      </c>
      <c r="D40" s="527"/>
      <c r="H40" s="40"/>
      <c r="I40" s="40"/>
    </row>
    <row r="41" spans="2:9">
      <c r="B41" s="529" t="s">
        <v>162</v>
      </c>
      <c r="C41" s="530" t="s">
        <v>142</v>
      </c>
      <c r="D41" s="527"/>
      <c r="H41" s="40"/>
      <c r="I41" s="40"/>
    </row>
    <row r="42" spans="2:9">
      <c r="B42" s="529" t="s">
        <v>56</v>
      </c>
      <c r="C42" s="530" t="s">
        <v>116</v>
      </c>
      <c r="D42" s="527"/>
      <c r="H42" s="40"/>
      <c r="I42" s="40"/>
    </row>
    <row r="43" spans="2:9">
      <c r="B43" s="529" t="s">
        <v>278</v>
      </c>
      <c r="C43" s="530" t="s">
        <v>227</v>
      </c>
      <c r="D43" s="527"/>
      <c r="H43" s="40"/>
      <c r="I43" s="40"/>
    </row>
    <row r="44" spans="2:9">
      <c r="B44" s="529" t="s">
        <v>280</v>
      </c>
      <c r="C44" s="530" t="s">
        <v>235</v>
      </c>
      <c r="D44" s="527"/>
      <c r="H44" s="40"/>
      <c r="I44" s="40"/>
    </row>
    <row r="45" spans="2:9">
      <c r="B45" s="529" t="s">
        <v>279</v>
      </c>
      <c r="C45" s="530" t="s">
        <v>14</v>
      </c>
      <c r="D45" s="527"/>
      <c r="H45" s="40"/>
      <c r="I45" s="40"/>
    </row>
    <row r="46" spans="2:9">
      <c r="B46" s="529" t="s">
        <v>281</v>
      </c>
      <c r="C46" s="530" t="s">
        <v>18</v>
      </c>
      <c r="D46" s="527"/>
      <c r="H46" s="40"/>
      <c r="I46" s="40"/>
    </row>
    <row r="47" spans="2:9">
      <c r="B47" s="529" t="s">
        <v>282</v>
      </c>
      <c r="C47" s="530" t="s">
        <v>17</v>
      </c>
      <c r="D47" s="527"/>
      <c r="H47" s="40"/>
      <c r="I47" s="40"/>
    </row>
    <row r="48" spans="2:9">
      <c r="B48" s="529" t="s">
        <v>247</v>
      </c>
      <c r="C48" s="530" t="s">
        <v>211</v>
      </c>
      <c r="D48" s="527"/>
    </row>
    <row r="49" spans="2:7">
      <c r="B49" s="529" t="s">
        <v>248</v>
      </c>
      <c r="C49" s="530" t="s">
        <v>255</v>
      </c>
      <c r="D49" s="527"/>
      <c r="F49" s="40"/>
    </row>
    <row r="50" spans="2:7">
      <c r="B50" s="529" t="s">
        <v>249</v>
      </c>
      <c r="C50" s="530" t="s">
        <v>192</v>
      </c>
      <c r="D50" s="527"/>
      <c r="F50" s="40"/>
    </row>
    <row r="51" spans="2:7">
      <c r="B51" s="529" t="s">
        <v>251</v>
      </c>
      <c r="C51" s="530" t="s">
        <v>165</v>
      </c>
      <c r="D51" s="527"/>
    </row>
    <row r="52" spans="2:7">
      <c r="B52" s="529" t="s">
        <v>250</v>
      </c>
      <c r="C52" s="530" t="s">
        <v>258</v>
      </c>
      <c r="D52" s="527"/>
    </row>
    <row r="53" spans="2:7">
      <c r="B53" s="529" t="s">
        <v>283</v>
      </c>
      <c r="C53" s="530" t="s">
        <v>229</v>
      </c>
      <c r="D53" s="527"/>
    </row>
    <row r="54" spans="2:7" ht="14.25" customHeight="1">
      <c r="B54" s="52"/>
      <c r="C54" s="42" t="s">
        <v>52</v>
      </c>
    </row>
    <row r="55" spans="2:7">
      <c r="B55" s="532" t="s">
        <v>123</v>
      </c>
      <c r="C55" s="535" t="s">
        <v>456</v>
      </c>
      <c r="D55" s="527"/>
    </row>
    <row r="56" spans="2:7" ht="13.8" thickBot="1">
      <c r="B56" s="55" t="s">
        <v>124</v>
      </c>
      <c r="C56" s="535" t="s">
        <v>452</v>
      </c>
      <c r="D56" s="527"/>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529" t="s">
        <v>205</v>
      </c>
      <c r="C60" s="530" t="s">
        <v>16</v>
      </c>
      <c r="D60" s="527"/>
    </row>
    <row r="61" spans="2:7">
      <c r="B61" s="529" t="s">
        <v>204</v>
      </c>
      <c r="C61" s="535" t="s">
        <v>405</v>
      </c>
      <c r="D61" s="527"/>
    </row>
    <row r="62" spans="2:7">
      <c r="B62" s="529" t="s">
        <v>125</v>
      </c>
      <c r="C62" s="530" t="s">
        <v>77</v>
      </c>
      <c r="D62" s="527"/>
    </row>
    <row r="63" spans="2:7">
      <c r="B63" s="529" t="s">
        <v>118</v>
      </c>
      <c r="C63" s="530" t="s">
        <v>119</v>
      </c>
      <c r="D63" s="527"/>
    </row>
    <row r="64" spans="2:7" ht="13.8" hidden="1" thickBot="1">
      <c r="D64" s="171">
        <f>SUM(D60:D63)</f>
        <v>0</v>
      </c>
    </row>
    <row r="65" spans="2:18" hidden="1">
      <c r="B65" s="40"/>
      <c r="J65" s="32" t="s">
        <v>40</v>
      </c>
      <c r="K65" s="36" t="s">
        <v>119</v>
      </c>
      <c r="L65" s="36" t="s">
        <v>255</v>
      </c>
      <c r="M65" s="36" t="s">
        <v>193</v>
      </c>
      <c r="N65" s="36" t="s">
        <v>130</v>
      </c>
      <c r="O65" s="36" t="str">
        <f>[7]GONZALO!AH30</f>
        <v>España</v>
      </c>
      <c r="P65" s="36" t="s">
        <v>127</v>
      </c>
      <c r="Q65" s="36" t="s">
        <v>272</v>
      </c>
      <c r="R65" s="36" t="s">
        <v>168</v>
      </c>
    </row>
    <row r="66" spans="2:18" hidden="1">
      <c r="B66" s="40"/>
      <c r="J66" s="32" t="s">
        <v>80</v>
      </c>
      <c r="K66" s="36" t="s">
        <v>120</v>
      </c>
      <c r="L66" s="36" t="s">
        <v>207</v>
      </c>
      <c r="M66" s="36" t="s">
        <v>191</v>
      </c>
      <c r="N66" s="36" t="s">
        <v>166</v>
      </c>
      <c r="O66" s="36" t="str">
        <f>[7]GONZALO!AH31</f>
        <v>Suiza</v>
      </c>
      <c r="P66" s="36" t="s">
        <v>165</v>
      </c>
      <c r="Q66" s="36" t="s">
        <v>271</v>
      </c>
      <c r="R66" s="36" t="s">
        <v>259</v>
      </c>
    </row>
    <row r="67" spans="2:18" hidden="1">
      <c r="C67" s="36"/>
      <c r="J67" s="32" t="s">
        <v>74</v>
      </c>
      <c r="K67" s="36" t="s">
        <v>121</v>
      </c>
      <c r="L67" s="36" t="s">
        <v>126</v>
      </c>
      <c r="M67" s="36" t="s">
        <v>192</v>
      </c>
      <c r="N67" s="36" t="s">
        <v>195</v>
      </c>
      <c r="O67" s="36" t="str">
        <f>[7]GONZALO!AH32</f>
        <v>Argentina</v>
      </c>
      <c r="P67" s="36" t="s">
        <v>257</v>
      </c>
      <c r="Q67" s="36" t="s">
        <v>202</v>
      </c>
      <c r="R67" s="36" t="s">
        <v>266</v>
      </c>
    </row>
    <row r="68" spans="2:18" hidden="1">
      <c r="F68" s="32" t="s">
        <v>92</v>
      </c>
      <c r="G68" s="32"/>
      <c r="I68" s="516" t="s">
        <v>237</v>
      </c>
      <c r="J68" s="59" t="s">
        <v>72</v>
      </c>
      <c r="N68" s="36" t="s">
        <v>260</v>
      </c>
      <c r="O68" s="36" t="str">
        <f>[7]GONZALO!AH33</f>
        <v>Portugal</v>
      </c>
    </row>
    <row r="69" spans="2:18" hidden="1">
      <c r="F69" s="516" t="s">
        <v>183</v>
      </c>
      <c r="G69" s="1039" t="s">
        <v>110</v>
      </c>
      <c r="I69" s="516" t="s">
        <v>230</v>
      </c>
      <c r="J69" s="32" t="s">
        <v>70</v>
      </c>
      <c r="L69" s="36" t="s">
        <v>210</v>
      </c>
      <c r="M69" s="36" t="s">
        <v>258</v>
      </c>
      <c r="O69" s="36" t="str">
        <f>[7]GONZALO!AI30</f>
        <v>Austria</v>
      </c>
      <c r="P69" s="36" t="s">
        <v>127</v>
      </c>
      <c r="R69" s="36" t="s">
        <v>270</v>
      </c>
    </row>
    <row r="70" spans="2:18" hidden="1">
      <c r="F70" s="516" t="s">
        <v>240</v>
      </c>
      <c r="G70" s="894"/>
      <c r="I70" s="517" t="s">
        <v>234</v>
      </c>
      <c r="J70" s="32" t="s">
        <v>71</v>
      </c>
      <c r="L70" s="36" t="s">
        <v>256</v>
      </c>
      <c r="M70" s="36" t="s">
        <v>259</v>
      </c>
      <c r="N70" s="36" t="s">
        <v>131</v>
      </c>
      <c r="O70" s="36" t="str">
        <f>[7]GONZALO!AI31</f>
        <v>Irán</v>
      </c>
      <c r="P70" s="36" t="s">
        <v>165</v>
      </c>
      <c r="R70" s="36" t="s">
        <v>200</v>
      </c>
    </row>
    <row r="71" spans="2:18" hidden="1">
      <c r="F71" s="516" t="s">
        <v>186</v>
      </c>
      <c r="G71" s="894"/>
      <c r="I71" s="517" t="s">
        <v>142</v>
      </c>
      <c r="J71" s="32" t="s">
        <v>76</v>
      </c>
      <c r="L71" s="36" t="s">
        <v>211</v>
      </c>
      <c r="M71" s="36" t="s">
        <v>194</v>
      </c>
      <c r="N71" s="36" t="s">
        <v>261</v>
      </c>
      <c r="O71" s="36" t="str">
        <f>[7]GONZALO!AI32</f>
        <v>Uruguay</v>
      </c>
      <c r="P71" s="36" t="s">
        <v>257</v>
      </c>
      <c r="R71" s="36" t="s">
        <v>259</v>
      </c>
    </row>
    <row r="72" spans="2:18" hidden="1">
      <c r="C72" s="37" t="s">
        <v>116</v>
      </c>
      <c r="D72" s="36">
        <v>0</v>
      </c>
      <c r="F72" s="516" t="s">
        <v>214</v>
      </c>
      <c r="G72" s="895"/>
      <c r="I72" s="519" t="s">
        <v>224</v>
      </c>
      <c r="J72" s="59" t="s">
        <v>69</v>
      </c>
      <c r="N72" s="36" t="s">
        <v>198</v>
      </c>
      <c r="O72" s="36" t="str">
        <f>[7]GONZALO!AI33</f>
        <v>Ecuador</v>
      </c>
    </row>
    <row r="73" spans="2:18" hidden="1">
      <c r="C73" s="37" t="s">
        <v>117</v>
      </c>
      <c r="D73" s="36">
        <v>1</v>
      </c>
      <c r="F73" s="517" t="s">
        <v>179</v>
      </c>
      <c r="G73" s="1040" t="s">
        <v>111</v>
      </c>
      <c r="I73" s="519" t="s">
        <v>175</v>
      </c>
      <c r="J73" s="59" t="s">
        <v>77</v>
      </c>
      <c r="N73" s="36" t="s">
        <v>197</v>
      </c>
      <c r="R73" s="36" t="s">
        <v>264</v>
      </c>
    </row>
    <row r="74" spans="2:18" hidden="1">
      <c r="D74" s="36">
        <v>2</v>
      </c>
      <c r="F74" s="517" t="s">
        <v>223</v>
      </c>
      <c r="G74" s="897"/>
      <c r="I74" s="518" t="s">
        <v>228</v>
      </c>
      <c r="J74" s="59" t="s">
        <v>79</v>
      </c>
      <c r="N74" s="36" t="s">
        <v>262</v>
      </c>
      <c r="R74" s="36" t="s">
        <v>261</v>
      </c>
    </row>
    <row r="75" spans="2:18" hidden="1">
      <c r="D75" s="36">
        <v>3</v>
      </c>
      <c r="F75" s="517" t="s">
        <v>225</v>
      </c>
      <c r="G75" s="897"/>
      <c r="I75" s="518" t="s">
        <v>238</v>
      </c>
      <c r="J75" s="59" t="s">
        <v>68</v>
      </c>
      <c r="N75" s="36" t="s">
        <v>263</v>
      </c>
      <c r="R75" s="36" t="s">
        <v>274</v>
      </c>
    </row>
    <row r="76" spans="2:18" hidden="1">
      <c r="D76" s="36">
        <v>4</v>
      </c>
      <c r="F76" s="517" t="s">
        <v>19</v>
      </c>
      <c r="G76" s="898"/>
      <c r="I76" s="520" t="s">
        <v>225</v>
      </c>
      <c r="J76" s="59" t="s">
        <v>82</v>
      </c>
      <c r="N76" s="36" t="s">
        <v>167</v>
      </c>
    </row>
    <row r="77" spans="2:18" hidden="1">
      <c r="D77" s="36">
        <v>5</v>
      </c>
      <c r="F77" s="519" t="s">
        <v>184</v>
      </c>
      <c r="G77" s="1041" t="s">
        <v>112</v>
      </c>
      <c r="I77" s="520" t="s">
        <v>174</v>
      </c>
      <c r="J77" s="59" t="s">
        <v>75</v>
      </c>
      <c r="N77" s="36" t="s">
        <v>264</v>
      </c>
      <c r="Q77" s="36" t="s">
        <v>232</v>
      </c>
      <c r="R77" s="36" t="s">
        <v>17</v>
      </c>
    </row>
    <row r="78" spans="2:18" hidden="1">
      <c r="D78" s="36">
        <v>6</v>
      </c>
      <c r="F78" s="519" t="s">
        <v>177</v>
      </c>
      <c r="G78" s="900"/>
      <c r="I78" s="521" t="s">
        <v>240</v>
      </c>
      <c r="J78" s="59" t="s">
        <v>84</v>
      </c>
      <c r="N78" s="36" t="s">
        <v>265</v>
      </c>
      <c r="Q78" s="36" t="s">
        <v>227</v>
      </c>
      <c r="R78" s="36" t="s">
        <v>16</v>
      </c>
    </row>
    <row r="79" spans="2:18" hidden="1">
      <c r="D79" s="36">
        <v>7</v>
      </c>
      <c r="F79" s="519" t="s">
        <v>276</v>
      </c>
      <c r="G79" s="900"/>
      <c r="I79" s="521" t="s">
        <v>235</v>
      </c>
      <c r="J79" s="59" t="s">
        <v>78</v>
      </c>
      <c r="Q79" s="36" t="s">
        <v>276</v>
      </c>
      <c r="R79" s="36" t="s">
        <v>190</v>
      </c>
    </row>
    <row r="80" spans="2:18" hidden="1">
      <c r="D80" s="36">
        <v>8</v>
      </c>
      <c r="F80" s="519" t="s">
        <v>142</v>
      </c>
      <c r="G80" s="901"/>
      <c r="I80" s="536" t="s">
        <v>229</v>
      </c>
      <c r="J80" s="59" t="s">
        <v>83</v>
      </c>
      <c r="N80" s="36" t="s">
        <v>132</v>
      </c>
    </row>
    <row r="81" spans="3:18" hidden="1">
      <c r="D81" s="36">
        <v>9</v>
      </c>
      <c r="F81" s="518" t="s">
        <v>172</v>
      </c>
      <c r="G81" s="1042" t="s">
        <v>113</v>
      </c>
      <c r="I81" s="536" t="s">
        <v>187</v>
      </c>
      <c r="J81" s="59" t="s">
        <v>85</v>
      </c>
      <c r="N81" s="36" t="s">
        <v>256</v>
      </c>
      <c r="Q81" s="36" t="s">
        <v>235</v>
      </c>
      <c r="R81" s="36" t="s">
        <v>18</v>
      </c>
    </row>
    <row r="82" spans="3:18" hidden="1">
      <c r="D82" s="36">
        <v>10</v>
      </c>
      <c r="F82" s="518" t="s">
        <v>224</v>
      </c>
      <c r="G82" s="903"/>
      <c r="I82" s="537" t="s">
        <v>227</v>
      </c>
      <c r="J82" s="59" t="s">
        <v>81</v>
      </c>
      <c r="N82" s="36" t="s">
        <v>266</v>
      </c>
      <c r="Q82" s="36" t="s">
        <v>238</v>
      </c>
      <c r="R82" s="36" t="s">
        <v>173</v>
      </c>
    </row>
    <row r="83" spans="3:18" hidden="1">
      <c r="D83" s="36">
        <v>11</v>
      </c>
      <c r="F83" s="518" t="s">
        <v>176</v>
      </c>
      <c r="G83" s="903"/>
      <c r="I83" s="36" t="s">
        <v>276</v>
      </c>
      <c r="J83" s="59" t="s">
        <v>86</v>
      </c>
      <c r="N83" s="36" t="s">
        <v>168</v>
      </c>
      <c r="Q83" s="36" t="s">
        <v>240</v>
      </c>
      <c r="R83" s="36" t="s">
        <v>15</v>
      </c>
    </row>
    <row r="84" spans="3:18" hidden="1">
      <c r="D84" s="36">
        <v>12</v>
      </c>
      <c r="F84" s="518" t="s">
        <v>134</v>
      </c>
      <c r="G84" s="904"/>
      <c r="I84" s="36" t="s">
        <v>231</v>
      </c>
      <c r="J84" s="59" t="s">
        <v>96</v>
      </c>
      <c r="N84" s="36" t="s">
        <v>267</v>
      </c>
    </row>
    <row r="85" spans="3:18" hidden="1">
      <c r="D85" s="36">
        <v>13</v>
      </c>
      <c r="F85" s="520" t="s">
        <v>16</v>
      </c>
      <c r="G85" s="1043" t="s">
        <v>114</v>
      </c>
      <c r="I85" s="36" t="s">
        <v>223</v>
      </c>
      <c r="J85" s="59" t="s">
        <v>97</v>
      </c>
      <c r="N85" s="36" t="s">
        <v>268</v>
      </c>
      <c r="R85" s="36" t="s">
        <v>14</v>
      </c>
    </row>
    <row r="86" spans="3:18" hidden="1">
      <c r="D86" s="36">
        <v>14</v>
      </c>
      <c r="F86" s="520" t="s">
        <v>227</v>
      </c>
      <c r="G86" s="906"/>
      <c r="I86" s="36" t="s">
        <v>236</v>
      </c>
      <c r="J86" s="59" t="s">
        <v>88</v>
      </c>
      <c r="N86" s="36" t="s">
        <v>196</v>
      </c>
      <c r="R86" s="36" t="s">
        <v>184</v>
      </c>
    </row>
    <row r="87" spans="3:18" hidden="1">
      <c r="D87" s="36">
        <v>15</v>
      </c>
      <c r="F87" s="520" t="s">
        <v>228</v>
      </c>
      <c r="G87" s="906"/>
      <c r="H87" s="51"/>
      <c r="I87" s="36" t="s">
        <v>232</v>
      </c>
      <c r="J87" s="59" t="s">
        <v>98</v>
      </c>
      <c r="N87" s="36" t="s">
        <v>269</v>
      </c>
      <c r="R87" s="36" t="s">
        <v>15</v>
      </c>
    </row>
    <row r="88" spans="3:18" hidden="1">
      <c r="D88" s="36">
        <v>16</v>
      </c>
      <c r="F88" s="520" t="s">
        <v>169</v>
      </c>
      <c r="G88" s="907"/>
      <c r="J88" s="59" t="s">
        <v>99</v>
      </c>
    </row>
    <row r="89" spans="3:18" hidden="1">
      <c r="D89" s="36">
        <v>17</v>
      </c>
      <c r="F89" s="521" t="s">
        <v>190</v>
      </c>
      <c r="G89" s="1044" t="s">
        <v>115</v>
      </c>
      <c r="J89" s="59" t="s">
        <v>100</v>
      </c>
      <c r="N89" s="36" t="s">
        <v>133</v>
      </c>
    </row>
    <row r="90" spans="3:18" hidden="1">
      <c r="D90" s="36">
        <v>18</v>
      </c>
      <c r="F90" s="521" t="s">
        <v>180</v>
      </c>
      <c r="G90" s="891"/>
      <c r="J90" s="59" t="s">
        <v>89</v>
      </c>
      <c r="N90" s="36" t="s">
        <v>270</v>
      </c>
    </row>
    <row r="91" spans="3:18" hidden="1">
      <c r="D91" s="36">
        <v>19</v>
      </c>
      <c r="F91" s="521" t="s">
        <v>38</v>
      </c>
      <c r="G91" s="891"/>
      <c r="J91" s="59" t="s">
        <v>93</v>
      </c>
      <c r="N91" s="36" t="s">
        <v>259</v>
      </c>
    </row>
    <row r="92" spans="3:18" hidden="1">
      <c r="C92" s="36"/>
      <c r="D92" s="36">
        <v>20</v>
      </c>
      <c r="F92" s="521" t="s">
        <v>175</v>
      </c>
      <c r="G92" s="892"/>
      <c r="J92" s="59" t="s">
        <v>101</v>
      </c>
      <c r="N92" s="36" t="s">
        <v>199</v>
      </c>
    </row>
    <row r="93" spans="3:18" hidden="1">
      <c r="F93" s="536" t="s">
        <v>39</v>
      </c>
      <c r="G93" s="1045" t="s">
        <v>188</v>
      </c>
      <c r="J93" s="59" t="s">
        <v>102</v>
      </c>
      <c r="N93" s="36" t="s">
        <v>271</v>
      </c>
    </row>
    <row r="94" spans="3:18" hidden="1">
      <c r="F94" s="536" t="s">
        <v>230</v>
      </c>
      <c r="G94" s="1045"/>
      <c r="J94" s="59" t="s">
        <v>103</v>
      </c>
      <c r="N94" s="36" t="s">
        <v>200</v>
      </c>
    </row>
    <row r="95" spans="3:18" hidden="1">
      <c r="F95" s="536" t="s">
        <v>171</v>
      </c>
      <c r="G95" s="1045"/>
      <c r="J95" s="59" t="s">
        <v>104</v>
      </c>
      <c r="N95" s="36" t="s">
        <v>272</v>
      </c>
    </row>
    <row r="96" spans="3:18" hidden="1">
      <c r="F96" s="536" t="s">
        <v>231</v>
      </c>
      <c r="G96" s="1045"/>
      <c r="J96" s="59" t="s">
        <v>105</v>
      </c>
      <c r="N96" s="36" t="s">
        <v>201</v>
      </c>
    </row>
    <row r="97" spans="6:14" hidden="1">
      <c r="F97" s="537" t="s">
        <v>18</v>
      </c>
      <c r="G97" s="1038" t="s">
        <v>189</v>
      </c>
      <c r="J97" s="59" t="s">
        <v>106</v>
      </c>
      <c r="N97" s="36" t="s">
        <v>202</v>
      </c>
    </row>
    <row r="98" spans="6:14" hidden="1">
      <c r="F98" s="537" t="s">
        <v>229</v>
      </c>
      <c r="G98" s="1038"/>
      <c r="J98" s="59" t="s">
        <v>107</v>
      </c>
    </row>
    <row r="99" spans="6:14" hidden="1">
      <c r="F99" s="537" t="s">
        <v>174</v>
      </c>
      <c r="G99" s="1038"/>
      <c r="J99" s="59" t="s">
        <v>90</v>
      </c>
    </row>
    <row r="100" spans="6:14" hidden="1">
      <c r="F100" s="537" t="s">
        <v>185</v>
      </c>
      <c r="G100" s="1038"/>
      <c r="J100" s="59" t="s">
        <v>108</v>
      </c>
    </row>
    <row r="101" spans="6:14" hidden="1">
      <c r="F101" s="36" t="s">
        <v>14</v>
      </c>
      <c r="G101" s="1038" t="s">
        <v>252</v>
      </c>
      <c r="J101" s="59" t="s">
        <v>87</v>
      </c>
    </row>
    <row r="102" spans="6:14" hidden="1">
      <c r="F102" s="36" t="s">
        <v>170</v>
      </c>
      <c r="G102" s="1038"/>
      <c r="J102" s="59" t="s">
        <v>109</v>
      </c>
    </row>
    <row r="103" spans="6:14" hidden="1">
      <c r="F103" s="36" t="s">
        <v>232</v>
      </c>
      <c r="G103" s="1038"/>
      <c r="J103" s="59" t="s">
        <v>94</v>
      </c>
    </row>
    <row r="104" spans="6:14" hidden="1">
      <c r="F104" s="36" t="s">
        <v>233</v>
      </c>
      <c r="G104" s="1038"/>
      <c r="J104" s="32" t="s">
        <v>95</v>
      </c>
    </row>
    <row r="105" spans="6:14" hidden="1">
      <c r="F105" s="36" t="s">
        <v>173</v>
      </c>
      <c r="G105" s="1038" t="s">
        <v>254</v>
      </c>
    </row>
    <row r="106" spans="6:14" hidden="1">
      <c r="F106" s="36" t="s">
        <v>234</v>
      </c>
      <c r="G106" s="1038"/>
    </row>
    <row r="107" spans="6:14" hidden="1">
      <c r="F107" s="36" t="s">
        <v>138</v>
      </c>
      <c r="G107" s="1038"/>
    </row>
    <row r="108" spans="6:14" hidden="1">
      <c r="F108" s="36" t="s">
        <v>235</v>
      </c>
      <c r="G108" s="1038"/>
    </row>
    <row r="109" spans="6:14" hidden="1">
      <c r="F109" s="36" t="s">
        <v>17</v>
      </c>
      <c r="G109" s="1038" t="s">
        <v>253</v>
      </c>
    </row>
    <row r="110" spans="6:14" hidden="1">
      <c r="F110" s="36" t="s">
        <v>236</v>
      </c>
      <c r="G110" s="1038"/>
    </row>
    <row r="111" spans="6:14" hidden="1">
      <c r="F111" s="36" t="s">
        <v>238</v>
      </c>
      <c r="G111" s="1038"/>
    </row>
    <row r="112" spans="6:14" hidden="1">
      <c r="F112" s="36" t="s">
        <v>239</v>
      </c>
      <c r="G112" s="1038"/>
    </row>
    <row r="113" spans="6:7" hidden="1">
      <c r="F113" s="36" t="s">
        <v>15</v>
      </c>
      <c r="G113" s="1038" t="s">
        <v>253</v>
      </c>
    </row>
    <row r="114" spans="6:7" hidden="1">
      <c r="F114" s="36" t="s">
        <v>32</v>
      </c>
      <c r="G114" s="1038"/>
    </row>
    <row r="115" spans="6:7" hidden="1">
      <c r="F115" s="36" t="s">
        <v>187</v>
      </c>
      <c r="G115" s="1038"/>
    </row>
    <row r="116" spans="6:7" hidden="1">
      <c r="F116" s="36" t="s">
        <v>277</v>
      </c>
      <c r="G116" s="1038"/>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999D37EE-81B5-43C6-B166-EE5362A7DE4F}">
      <formula1>$R$77:$R$79</formula1>
    </dataValidation>
    <dataValidation type="list" allowBlank="1" showInputMessage="1" showErrorMessage="1" sqref="C46" xr:uid="{4EA2F3EC-10E7-4D44-A7C5-1DDA4D3E5F93}">
      <formula1>$R$81:$R$83</formula1>
    </dataValidation>
    <dataValidation type="list" allowBlank="1" showInputMessage="1" showErrorMessage="1" sqref="C45" xr:uid="{618951B9-75E1-4CEA-B8E3-DE780A59EFB0}">
      <formula1>$R$85:$R$87</formula1>
    </dataValidation>
    <dataValidation type="list" allowBlank="1" showInputMessage="1" showErrorMessage="1" sqref="C44" xr:uid="{DC6EA7AC-3D15-4665-A614-BCE071C78D82}">
      <formula1>$Q$81:$Q$83</formula1>
    </dataValidation>
    <dataValidation type="list" allowBlank="1" showInputMessage="1" showErrorMessage="1" sqref="C43" xr:uid="{0EE200BC-E3B6-40F9-8613-12F66BD54EAE}">
      <formula1>$Q$77:$Q$79</formula1>
    </dataValidation>
    <dataValidation type="list" allowBlank="1" showInputMessage="1" showErrorMessage="1" sqref="C30:C31 C36:C41" xr:uid="{518701AD-32FB-40F6-B03A-273F735D297E}">
      <formula1>$F$69:$F$116</formula1>
    </dataValidation>
    <dataValidation type="list" allowBlank="1" showInputMessage="1" showErrorMessage="1" sqref="C16" xr:uid="{FECEB697-F735-4FED-B938-885BD7392AA3}">
      <formula1>$R$73:$R$75</formula1>
    </dataValidation>
    <dataValidation type="list" allowBlank="1" showInputMessage="1" showErrorMessage="1" sqref="C14" xr:uid="{40BD2F46-CFC9-457B-90B6-DDDD32A30243}">
      <formula1>$R$69:$R$71</formula1>
    </dataValidation>
    <dataValidation type="list" allowBlank="1" showInputMessage="1" showErrorMessage="1" sqref="C48" xr:uid="{F19E5D60-EA45-4F87-98E8-B425015550D4}">
      <formula1>$L$69:$L$71</formula1>
    </dataValidation>
    <dataValidation type="list" allowBlank="1" showInputMessage="1" showErrorMessage="1" sqref="C15" xr:uid="{5B157877-684D-47C5-A336-10502995BF80}">
      <formula1>$R$65:$R$67</formula1>
    </dataValidation>
    <dataValidation type="list" allowBlank="1" showInputMessage="1" showErrorMessage="1" sqref="C13" xr:uid="{56D68241-7CE1-41A7-8110-B980C0327762}">
      <formula1>$Q$65:$Q$67</formula1>
    </dataValidation>
    <dataValidation type="list" allowBlank="1" showInputMessage="1" showErrorMessage="1" sqref="C21:C22 C17:C18 C12" xr:uid="{608CBFB7-2D80-435A-80A9-A7856174DF33}">
      <formula1>$N$65:$N$97</formula1>
    </dataValidation>
    <dataValidation type="list" allowBlank="1" showInputMessage="1" showErrorMessage="1" sqref="C60" xr:uid="{6BEE2792-8AC4-4785-BE06-2674DC215177}">
      <formula1>$F$69:$F$100</formula1>
    </dataValidation>
    <dataValidation type="list" allowBlank="1" showInputMessage="1" showErrorMessage="1" sqref="C51" xr:uid="{E545BE94-5B9C-42D8-B57C-EAEDFFFFD4FD}">
      <formula1>$P$65:$P$67</formula1>
    </dataValidation>
    <dataValidation type="list" allowBlank="1" showInputMessage="1" showErrorMessage="1" sqref="C52" xr:uid="{59CB55E0-16E9-4ECF-8C16-7C535D9BF4E9}">
      <formula1>$M$69:$M$71</formula1>
    </dataValidation>
    <dataValidation type="list" allowBlank="1" showInputMessage="1" showErrorMessage="1" sqref="C50" xr:uid="{0A660B5E-024A-4BA5-93F3-EF843FD706A5}">
      <formula1>$M$65:$M$67</formula1>
    </dataValidation>
    <dataValidation type="list" allowBlank="1" showInputMessage="1" showErrorMessage="1" sqref="C49" xr:uid="{51EAB8F8-A45F-4B57-BDF4-598EA935B0DC}">
      <formula1>$L$65:$L$67</formula1>
    </dataValidation>
    <dataValidation type="list" allowBlank="1" showInputMessage="1" showErrorMessage="1" sqref="C63" xr:uid="{F4AEEF4B-14FA-4CE8-A2D8-7ADDA3D4B451}">
      <formula1>$K$65:$K$67</formula1>
    </dataValidation>
    <dataValidation type="list" allowBlank="1" showInputMessage="1" showErrorMessage="1" sqref="C62" xr:uid="{F1CA8E99-E4A1-4DF0-81E0-034A1C9800F4}">
      <formula1>$J$66:$J$104</formula1>
    </dataValidation>
    <dataValidation type="list" allowBlank="1" showInputMessage="1" showErrorMessage="1" sqref="C53" xr:uid="{2B21C8BD-96B3-4E14-8A1D-D838F147F367}">
      <formula1>$I$68:$I$87</formula1>
    </dataValidation>
    <dataValidation type="list" allowBlank="1" showInputMessage="1" showErrorMessage="1" sqref="C32:C33 C35 C29 C23:C24" xr:uid="{FC586E85-0195-45A5-99AD-2215BDA01268}">
      <formula1>$D$72:$D$92</formula1>
    </dataValidation>
    <dataValidation type="list" allowBlank="1" showInputMessage="1" showErrorMessage="1" sqref="C19" xr:uid="{79BBCF6C-4258-4640-A0CC-1A0FD323BC49}">
      <formula1>$D$75:$D$80</formula1>
    </dataValidation>
    <dataValidation type="list" allowBlank="1" showInputMessage="1" showErrorMessage="1" sqref="C28 C3:C10 C42" xr:uid="{1759386D-D425-4FED-A9F2-B0DC7E19352C}">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3363BD4E-10C9-43A9-B390-D802F21B6D5C}">
      <formula1>#REF!</formula1>
    </dataValidation>
  </dataValidations>
  <pageMargins left="0.7" right="0.7" top="0.75" bottom="0.75" header="0.3" footer="0.3"/>
  <pageSetup paperSize="9" orientation="portrait" r:id="rId1"/>
  <headerFooter>
    <oddFooter>&amp;C_x000D_&amp;1#&amp;"Aptos"&amp;10&amp;K000000 C1 - Internal Usage - Pluxee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8DFC-8625-4BFA-BF62-2CBFBF745EAD}">
  <dimension ref="A2:BA184"/>
  <sheetViews>
    <sheetView zoomScale="107" zoomScaleNormal="90" zoomScaleSheetLayoutView="100" workbookViewId="0">
      <selection activeCell="P65" sqref="P65:Q65"/>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498">
        <v>46184</v>
      </c>
      <c r="C19" s="499">
        <v>0.875</v>
      </c>
      <c r="D19" s="500" t="s">
        <v>183</v>
      </c>
      <c r="E19" s="501" t="s">
        <v>74</v>
      </c>
      <c r="F19" s="500" t="s">
        <v>240</v>
      </c>
      <c r="G19" s="502" t="s">
        <v>73</v>
      </c>
      <c r="H19" s="500"/>
      <c r="I19" s="500"/>
      <c r="J19" s="6"/>
      <c r="K19" s="6"/>
      <c r="L19" s="503">
        <v>46185</v>
      </c>
      <c r="M19" s="499">
        <v>0.875</v>
      </c>
      <c r="N19" s="500" t="s">
        <v>179</v>
      </c>
      <c r="O19" s="501" t="s">
        <v>72</v>
      </c>
      <c r="P19" s="500" t="s">
        <v>223</v>
      </c>
      <c r="Q19" s="502" t="s">
        <v>73</v>
      </c>
      <c r="R19" s="500"/>
      <c r="S19" s="500"/>
      <c r="T19" s="23"/>
      <c r="U19" s="79"/>
      <c r="V19" s="503">
        <v>46187</v>
      </c>
      <c r="W19" s="499">
        <v>0</v>
      </c>
      <c r="X19" s="500" t="s">
        <v>184</v>
      </c>
      <c r="Y19" s="501" t="s">
        <v>72</v>
      </c>
      <c r="Z19" s="500" t="s">
        <v>177</v>
      </c>
      <c r="AA19" s="502">
        <v>1</v>
      </c>
      <c r="AB19" s="500"/>
      <c r="AC19" s="500"/>
      <c r="AD19" s="19"/>
      <c r="AE19" s="105">
        <v>73</v>
      </c>
      <c r="AF19" s="504">
        <v>46201</v>
      </c>
      <c r="AG19" s="499">
        <v>0.875</v>
      </c>
      <c r="AH19" s="505" t="s">
        <v>183</v>
      </c>
      <c r="AI19" s="538" t="s">
        <v>431</v>
      </c>
      <c r="AJ19" s="539"/>
    </row>
    <row r="20" spans="2:36" ht="13.5" customHeight="1">
      <c r="B20" s="540">
        <v>46185</v>
      </c>
      <c r="C20" s="541">
        <v>0.16666666666666666</v>
      </c>
      <c r="D20" s="542" t="s">
        <v>186</v>
      </c>
      <c r="E20" s="543" t="s">
        <v>77</v>
      </c>
      <c r="F20" s="542" t="s">
        <v>214</v>
      </c>
      <c r="G20" s="544">
        <v>1</v>
      </c>
      <c r="H20" s="542"/>
      <c r="I20" s="542"/>
      <c r="J20" s="6"/>
      <c r="K20" s="6"/>
      <c r="L20" s="545">
        <v>46186</v>
      </c>
      <c r="M20" s="541">
        <v>0.875</v>
      </c>
      <c r="N20" s="542" t="s">
        <v>225</v>
      </c>
      <c r="O20" s="543" t="s">
        <v>76</v>
      </c>
      <c r="P20" s="542" t="s">
        <v>19</v>
      </c>
      <c r="Q20" s="544">
        <v>2</v>
      </c>
      <c r="R20" s="542"/>
      <c r="S20" s="542"/>
      <c r="T20" s="23"/>
      <c r="U20" s="79"/>
      <c r="V20" s="545">
        <v>46187</v>
      </c>
      <c r="W20" s="541">
        <v>0.125</v>
      </c>
      <c r="X20" s="542" t="s">
        <v>226</v>
      </c>
      <c r="Y20" s="543" t="s">
        <v>70</v>
      </c>
      <c r="Z20" s="542" t="s">
        <v>142</v>
      </c>
      <c r="AA20" s="544">
        <v>2</v>
      </c>
      <c r="AB20" s="542"/>
      <c r="AC20" s="542"/>
      <c r="AD20" s="19"/>
      <c r="AE20" s="105">
        <v>74</v>
      </c>
      <c r="AF20" s="546">
        <v>46202</v>
      </c>
      <c r="AG20" s="547">
        <v>0.9375</v>
      </c>
      <c r="AH20" s="548" t="s">
        <v>16</v>
      </c>
      <c r="AI20" s="538" t="s">
        <v>214</v>
      </c>
      <c r="AJ20" s="539"/>
    </row>
    <row r="21" spans="2:36" ht="13.5" customHeight="1">
      <c r="B21" s="540">
        <v>46191</v>
      </c>
      <c r="C21" s="541">
        <v>0.75</v>
      </c>
      <c r="D21" s="542" t="s">
        <v>214</v>
      </c>
      <c r="E21" s="543" t="s">
        <v>72</v>
      </c>
      <c r="F21" s="542" t="s">
        <v>240</v>
      </c>
      <c r="G21" s="543" t="s">
        <v>73</v>
      </c>
      <c r="H21" s="542"/>
      <c r="I21" s="542"/>
      <c r="J21" s="6"/>
      <c r="K21" s="6"/>
      <c r="L21" s="545">
        <v>46191</v>
      </c>
      <c r="M21" s="541">
        <v>0.875</v>
      </c>
      <c r="N21" s="542" t="s">
        <v>19</v>
      </c>
      <c r="O21" s="543" t="s">
        <v>74</v>
      </c>
      <c r="P21" s="542" t="s">
        <v>223</v>
      </c>
      <c r="Q21" s="544">
        <v>1</v>
      </c>
      <c r="R21" s="542"/>
      <c r="S21" s="542"/>
      <c r="T21" s="23"/>
      <c r="U21" s="79"/>
      <c r="V21" s="545">
        <v>46193</v>
      </c>
      <c r="W21" s="541">
        <v>0</v>
      </c>
      <c r="X21" s="542" t="s">
        <v>142</v>
      </c>
      <c r="Y21" s="543" t="s">
        <v>69</v>
      </c>
      <c r="Z21" s="542" t="s">
        <v>177</v>
      </c>
      <c r="AA21" s="544" t="s">
        <v>73</v>
      </c>
      <c r="AB21" s="542"/>
      <c r="AC21" s="542"/>
      <c r="AD21" s="19"/>
      <c r="AE21" s="105">
        <v>75</v>
      </c>
      <c r="AF21" s="546">
        <v>46203</v>
      </c>
      <c r="AG21" s="541">
        <v>0.125</v>
      </c>
      <c r="AH21" s="548" t="s">
        <v>190</v>
      </c>
      <c r="AI21" s="538" t="s">
        <v>184</v>
      </c>
      <c r="AJ21" s="539"/>
    </row>
    <row r="22" spans="2:36" ht="13.5" customHeight="1">
      <c r="B22" s="540">
        <v>46192</v>
      </c>
      <c r="C22" s="541">
        <v>0.125</v>
      </c>
      <c r="D22" s="542" t="s">
        <v>183</v>
      </c>
      <c r="E22" s="543" t="s">
        <v>84</v>
      </c>
      <c r="F22" s="542" t="s">
        <v>186</v>
      </c>
      <c r="G22" s="544" t="s">
        <v>73</v>
      </c>
      <c r="H22" s="542"/>
      <c r="I22" s="542"/>
      <c r="J22" s="6"/>
      <c r="K22" s="6"/>
      <c r="L22" s="545">
        <v>46192</v>
      </c>
      <c r="M22" s="541">
        <v>0</v>
      </c>
      <c r="N22" s="542" t="s">
        <v>179</v>
      </c>
      <c r="O22" s="543" t="s">
        <v>83</v>
      </c>
      <c r="P22" s="542" t="s">
        <v>225</v>
      </c>
      <c r="Q22" s="544">
        <v>1</v>
      </c>
      <c r="R22" s="542"/>
      <c r="S22" s="542"/>
      <c r="T22" s="23"/>
      <c r="U22" s="79"/>
      <c r="V22" s="545">
        <v>46193</v>
      </c>
      <c r="W22" s="541">
        <v>0.10416666666666667</v>
      </c>
      <c r="X22" s="542" t="s">
        <v>184</v>
      </c>
      <c r="Y22" s="543" t="s">
        <v>68</v>
      </c>
      <c r="Z22" s="542" t="s">
        <v>226</v>
      </c>
      <c r="AA22" s="544">
        <v>1</v>
      </c>
      <c r="AB22" s="542"/>
      <c r="AC22" s="542"/>
      <c r="AD22" s="19"/>
      <c r="AE22" s="105">
        <v>76</v>
      </c>
      <c r="AF22" s="546">
        <v>46202</v>
      </c>
      <c r="AG22" s="547">
        <v>0.79166666666666663</v>
      </c>
      <c r="AH22" s="548" t="s">
        <v>177</v>
      </c>
      <c r="AI22" s="538" t="s">
        <v>429</v>
      </c>
      <c r="AJ22" s="539"/>
    </row>
    <row r="23" spans="2:36" ht="13.5" customHeight="1">
      <c r="B23" s="540">
        <v>46198</v>
      </c>
      <c r="C23" s="541">
        <v>0.125</v>
      </c>
      <c r="D23" s="542" t="s">
        <v>214</v>
      </c>
      <c r="E23" s="543" t="s">
        <v>72</v>
      </c>
      <c r="F23" s="542" t="s">
        <v>183</v>
      </c>
      <c r="G23" s="544">
        <v>2</v>
      </c>
      <c r="H23" s="542"/>
      <c r="I23" s="542"/>
      <c r="J23" s="6"/>
      <c r="K23" s="6"/>
      <c r="L23" s="545">
        <v>46197</v>
      </c>
      <c r="M23" s="541">
        <v>0.875</v>
      </c>
      <c r="N23" s="542" t="s">
        <v>223</v>
      </c>
      <c r="O23" s="543" t="s">
        <v>78</v>
      </c>
      <c r="P23" s="542" t="s">
        <v>225</v>
      </c>
      <c r="Q23" s="544">
        <v>1</v>
      </c>
      <c r="R23" s="542"/>
      <c r="S23" s="542"/>
      <c r="T23" s="23"/>
      <c r="U23" s="79"/>
      <c r="V23" s="545">
        <v>46198</v>
      </c>
      <c r="W23" s="541">
        <v>0</v>
      </c>
      <c r="X23" s="542" t="s">
        <v>142</v>
      </c>
      <c r="Y23" s="543" t="s">
        <v>72</v>
      </c>
      <c r="Z23" s="542" t="s">
        <v>184</v>
      </c>
      <c r="AA23" s="544">
        <v>2</v>
      </c>
      <c r="AB23" s="542"/>
      <c r="AC23" s="542"/>
      <c r="AD23" s="19"/>
      <c r="AE23" s="105">
        <v>77</v>
      </c>
      <c r="AF23" s="546">
        <v>46203</v>
      </c>
      <c r="AG23" s="541">
        <v>0.95833333333333337</v>
      </c>
      <c r="AH23" s="548" t="s">
        <v>170</v>
      </c>
      <c r="AI23" s="548" t="s">
        <v>224</v>
      </c>
      <c r="AJ23" s="539"/>
    </row>
    <row r="24" spans="2:36" ht="13.5" customHeight="1">
      <c r="B24" s="540">
        <v>46198</v>
      </c>
      <c r="C24" s="541">
        <v>0.125</v>
      </c>
      <c r="D24" s="542" t="s">
        <v>240</v>
      </c>
      <c r="E24" s="543" t="s">
        <v>75</v>
      </c>
      <c r="F24" s="542" t="s">
        <v>186</v>
      </c>
      <c r="G24" s="543">
        <v>2</v>
      </c>
      <c r="H24" s="542"/>
      <c r="I24" s="542"/>
      <c r="J24" s="6"/>
      <c r="K24" s="6"/>
      <c r="L24" s="545">
        <v>46197</v>
      </c>
      <c r="M24" s="541">
        <v>0.875</v>
      </c>
      <c r="N24" s="542" t="s">
        <v>19</v>
      </c>
      <c r="O24" s="543" t="s">
        <v>80</v>
      </c>
      <c r="P24" s="542" t="s">
        <v>179</v>
      </c>
      <c r="Q24" s="544" t="s">
        <v>73</v>
      </c>
      <c r="R24" s="542"/>
      <c r="S24" s="542"/>
      <c r="T24" s="23"/>
      <c r="U24" s="79"/>
      <c r="V24" s="545">
        <v>46198</v>
      </c>
      <c r="W24" s="541">
        <v>0</v>
      </c>
      <c r="X24" s="542" t="s">
        <v>177</v>
      </c>
      <c r="Y24" s="543" t="s">
        <v>89</v>
      </c>
      <c r="Z24" s="542" t="s">
        <v>226</v>
      </c>
      <c r="AA24" s="544">
        <v>1</v>
      </c>
      <c r="AB24" s="542"/>
      <c r="AC24" s="542"/>
      <c r="AD24" s="19"/>
      <c r="AE24" s="105">
        <v>78</v>
      </c>
      <c r="AF24" s="546">
        <v>46203</v>
      </c>
      <c r="AG24" s="541">
        <v>0.79166666666666663</v>
      </c>
      <c r="AH24" s="548" t="s">
        <v>169</v>
      </c>
      <c r="AI24" s="538" t="s">
        <v>14</v>
      </c>
      <c r="AJ24" s="539"/>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546">
        <v>46204</v>
      </c>
      <c r="AG25" s="541">
        <v>4.1666666666666664E-2</v>
      </c>
      <c r="AH25" s="548" t="s">
        <v>186</v>
      </c>
      <c r="AI25" s="538" t="s">
        <v>142</v>
      </c>
      <c r="AJ25" s="539"/>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546">
        <v>46204</v>
      </c>
      <c r="AG26" s="547">
        <v>0.75</v>
      </c>
      <c r="AH26" s="538" t="s">
        <v>15</v>
      </c>
      <c r="AI26" s="538" t="s">
        <v>229</v>
      </c>
      <c r="AJ26" s="539"/>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546">
        <v>46205</v>
      </c>
      <c r="AG27" s="541">
        <v>8.3333333333333329E-2</v>
      </c>
      <c r="AH27" s="548" t="s">
        <v>397</v>
      </c>
      <c r="AI27" s="538" t="s">
        <v>223</v>
      </c>
      <c r="AJ27" s="539"/>
    </row>
    <row r="28" spans="2:36" ht="13.5" customHeight="1">
      <c r="B28" s="540">
        <v>46186</v>
      </c>
      <c r="C28" s="541">
        <v>0.125</v>
      </c>
      <c r="D28" s="542" t="s">
        <v>172</v>
      </c>
      <c r="E28" s="543" t="s">
        <v>80</v>
      </c>
      <c r="F28" s="542" t="s">
        <v>224</v>
      </c>
      <c r="G28" s="544">
        <v>1</v>
      </c>
      <c r="H28" s="542"/>
      <c r="I28" s="542"/>
      <c r="J28" s="6"/>
      <c r="K28" s="6"/>
      <c r="L28" s="545">
        <v>46187</v>
      </c>
      <c r="M28" s="541">
        <v>0.79166666666666663</v>
      </c>
      <c r="N28" s="542" t="s">
        <v>16</v>
      </c>
      <c r="O28" s="543" t="s">
        <v>78</v>
      </c>
      <c r="P28" s="542" t="s">
        <v>227</v>
      </c>
      <c r="Q28" s="544">
        <v>1</v>
      </c>
      <c r="R28" s="542"/>
      <c r="S28" s="542"/>
      <c r="T28" s="23"/>
      <c r="U28" s="23"/>
      <c r="V28" s="545">
        <v>46187</v>
      </c>
      <c r="W28" s="541">
        <v>0.91666666666666663</v>
      </c>
      <c r="X28" s="542" t="s">
        <v>190</v>
      </c>
      <c r="Y28" s="543" t="s">
        <v>72</v>
      </c>
      <c r="Z28" s="542" t="s">
        <v>180</v>
      </c>
      <c r="AA28" s="543">
        <v>1</v>
      </c>
      <c r="AB28" s="542"/>
      <c r="AC28" s="542"/>
      <c r="AD28" s="19"/>
      <c r="AE28" s="105">
        <v>82</v>
      </c>
      <c r="AF28" s="546">
        <v>46204</v>
      </c>
      <c r="AG28" s="547">
        <v>0.91666666666666663</v>
      </c>
      <c r="AH28" s="548" t="s">
        <v>398</v>
      </c>
      <c r="AI28" s="538" t="s">
        <v>138</v>
      </c>
      <c r="AJ28" s="539"/>
    </row>
    <row r="29" spans="2:36" ht="13.5" customHeight="1">
      <c r="B29" s="540">
        <v>46187</v>
      </c>
      <c r="C29" s="541">
        <v>0.25</v>
      </c>
      <c r="D29" s="542" t="s">
        <v>176</v>
      </c>
      <c r="E29" s="543" t="s">
        <v>70</v>
      </c>
      <c r="F29" s="542" t="s">
        <v>134</v>
      </c>
      <c r="G29" s="543">
        <v>2</v>
      </c>
      <c r="H29" s="542"/>
      <c r="I29" s="542"/>
      <c r="J29" s="6"/>
      <c r="K29" s="6"/>
      <c r="L29" s="545">
        <v>46188</v>
      </c>
      <c r="M29" s="541">
        <v>4.1666666666666664E-2</v>
      </c>
      <c r="N29" s="542" t="s">
        <v>228</v>
      </c>
      <c r="O29" s="543" t="s">
        <v>69</v>
      </c>
      <c r="P29" s="542" t="s">
        <v>169</v>
      </c>
      <c r="Q29" s="544">
        <v>2</v>
      </c>
      <c r="R29" s="542"/>
      <c r="S29" s="542"/>
      <c r="T29" s="23"/>
      <c r="U29" s="23"/>
      <c r="V29" s="545">
        <v>46188</v>
      </c>
      <c r="W29" s="541">
        <v>0.16666666666666666</v>
      </c>
      <c r="X29" s="542" t="s">
        <v>38</v>
      </c>
      <c r="Y29" s="543" t="s">
        <v>80</v>
      </c>
      <c r="Z29" s="542" t="s">
        <v>175</v>
      </c>
      <c r="AA29" s="544">
        <v>1</v>
      </c>
      <c r="AB29" s="542"/>
      <c r="AC29" s="542"/>
      <c r="AD29" s="19"/>
      <c r="AE29" s="105">
        <v>83</v>
      </c>
      <c r="AF29" s="546">
        <v>46206</v>
      </c>
      <c r="AG29" s="541">
        <v>4.1666666666666664E-2</v>
      </c>
      <c r="AH29" s="548" t="s">
        <v>239</v>
      </c>
      <c r="AI29" s="538" t="s">
        <v>32</v>
      </c>
      <c r="AJ29" s="539"/>
    </row>
    <row r="30" spans="2:36" ht="13.5" customHeight="1">
      <c r="B30" s="540">
        <v>46192</v>
      </c>
      <c r="C30" s="541">
        <v>0.875</v>
      </c>
      <c r="D30" s="542" t="s">
        <v>172</v>
      </c>
      <c r="E30" s="543" t="s">
        <v>77</v>
      </c>
      <c r="F30" s="542" t="s">
        <v>176</v>
      </c>
      <c r="G30" s="544">
        <v>1</v>
      </c>
      <c r="H30" s="542"/>
      <c r="I30" s="542"/>
      <c r="J30" s="6"/>
      <c r="K30" s="6"/>
      <c r="L30" s="545">
        <v>46193</v>
      </c>
      <c r="M30" s="541">
        <v>0.91666666666666663</v>
      </c>
      <c r="N30" s="542" t="s">
        <v>16</v>
      </c>
      <c r="O30" s="543" t="s">
        <v>74</v>
      </c>
      <c r="P30" s="542" t="s">
        <v>228</v>
      </c>
      <c r="Q30" s="544">
        <v>1</v>
      </c>
      <c r="R30" s="542"/>
      <c r="S30" s="542"/>
      <c r="T30" s="23"/>
      <c r="U30" s="79"/>
      <c r="V30" s="545">
        <v>46193</v>
      </c>
      <c r="W30" s="541">
        <v>0.79166666666666663</v>
      </c>
      <c r="X30" s="542" t="s">
        <v>190</v>
      </c>
      <c r="Y30" s="543" t="s">
        <v>78</v>
      </c>
      <c r="Z30" s="542" t="s">
        <v>38</v>
      </c>
      <c r="AA30" s="1">
        <v>1</v>
      </c>
      <c r="AB30" s="542"/>
      <c r="AC30" s="542"/>
      <c r="AD30" s="19"/>
      <c r="AE30" s="105">
        <v>84</v>
      </c>
      <c r="AF30" s="546">
        <v>46205</v>
      </c>
      <c r="AG30" s="547">
        <v>0.875</v>
      </c>
      <c r="AH30" s="548" t="s">
        <v>18</v>
      </c>
      <c r="AI30" s="538" t="s">
        <v>234</v>
      </c>
      <c r="AJ30" s="539"/>
    </row>
    <row r="31" spans="2:36" ht="13.5" customHeight="1">
      <c r="B31" s="540">
        <v>46193</v>
      </c>
      <c r="C31" s="541">
        <v>0.20833333333333334</v>
      </c>
      <c r="D31" s="542" t="s">
        <v>134</v>
      </c>
      <c r="E31" s="543" t="s">
        <v>77</v>
      </c>
      <c r="F31" s="542" t="s">
        <v>224</v>
      </c>
      <c r="G31" s="544">
        <v>1</v>
      </c>
      <c r="H31" s="542"/>
      <c r="I31" s="542"/>
      <c r="J31" s="6"/>
      <c r="K31" s="6"/>
      <c r="L31" s="545">
        <v>46194</v>
      </c>
      <c r="M31" s="541">
        <v>8.3333333333333329E-2</v>
      </c>
      <c r="N31" s="542" t="s">
        <v>169</v>
      </c>
      <c r="O31" s="543" t="s">
        <v>68</v>
      </c>
      <c r="P31" s="542" t="s">
        <v>227</v>
      </c>
      <c r="Q31" s="544">
        <v>1</v>
      </c>
      <c r="R31" s="542"/>
      <c r="S31" s="542"/>
      <c r="T31" s="23"/>
      <c r="U31" s="79"/>
      <c r="V31" s="545">
        <v>46194</v>
      </c>
      <c r="W31" s="541">
        <v>0.25</v>
      </c>
      <c r="X31" s="542" t="s">
        <v>175</v>
      </c>
      <c r="Y31" s="543" t="s">
        <v>75</v>
      </c>
      <c r="Z31" s="542" t="s">
        <v>180</v>
      </c>
      <c r="AA31" s="544">
        <v>2</v>
      </c>
      <c r="AB31" s="542"/>
      <c r="AC31" s="542"/>
      <c r="AD31" s="19"/>
      <c r="AE31" s="105">
        <v>85</v>
      </c>
      <c r="AF31" s="546">
        <v>46206</v>
      </c>
      <c r="AG31" s="541">
        <v>0.20833333333333334</v>
      </c>
      <c r="AH31" s="548" t="s">
        <v>19</v>
      </c>
      <c r="AI31" s="538" t="s">
        <v>233</v>
      </c>
      <c r="AJ31" s="539"/>
    </row>
    <row r="32" spans="2:36" ht="13.5" customHeight="1">
      <c r="B32" s="540">
        <v>46199</v>
      </c>
      <c r="C32" s="541">
        <v>0.16666666666666666</v>
      </c>
      <c r="D32" s="542" t="s">
        <v>134</v>
      </c>
      <c r="E32" s="543" t="s">
        <v>79</v>
      </c>
      <c r="F32" s="542" t="s">
        <v>172</v>
      </c>
      <c r="G32" s="544" t="s">
        <v>73</v>
      </c>
      <c r="H32" s="542"/>
      <c r="I32" s="542"/>
      <c r="J32" s="6"/>
      <c r="K32" s="6"/>
      <c r="L32" s="545">
        <v>46198</v>
      </c>
      <c r="M32" s="541">
        <v>0.91666666666666663</v>
      </c>
      <c r="N32" s="542" t="s">
        <v>227</v>
      </c>
      <c r="O32" s="543" t="s">
        <v>79</v>
      </c>
      <c r="P32" s="542" t="s">
        <v>228</v>
      </c>
      <c r="Q32" s="544">
        <v>2</v>
      </c>
      <c r="R32" s="542"/>
      <c r="S32" s="542"/>
      <c r="T32" s="23"/>
      <c r="U32" s="79"/>
      <c r="V32" s="545">
        <v>46199</v>
      </c>
      <c r="W32" s="541">
        <v>4.1666666666666664E-2</v>
      </c>
      <c r="X32" s="542" t="s">
        <v>180</v>
      </c>
      <c r="Y32" s="543" t="s">
        <v>77</v>
      </c>
      <c r="Z32" s="542" t="s">
        <v>38</v>
      </c>
      <c r="AA32" s="544">
        <v>1</v>
      </c>
      <c r="AB32" s="542"/>
      <c r="AC32" s="542"/>
      <c r="AD32" s="19"/>
      <c r="AE32" s="105">
        <v>86</v>
      </c>
      <c r="AF32" s="546">
        <v>46207</v>
      </c>
      <c r="AG32" s="547">
        <v>0</v>
      </c>
      <c r="AH32" s="548" t="s">
        <v>459</v>
      </c>
      <c r="AI32" s="538" t="s">
        <v>185</v>
      </c>
      <c r="AJ32" s="539"/>
    </row>
    <row r="33" spans="2:36" ht="13.5" customHeight="1">
      <c r="B33" s="540">
        <v>46199</v>
      </c>
      <c r="C33" s="541">
        <v>0.16666666666666666</v>
      </c>
      <c r="D33" s="542" t="s">
        <v>224</v>
      </c>
      <c r="E33" s="543" t="s">
        <v>80</v>
      </c>
      <c r="F33" s="542" t="s">
        <v>176</v>
      </c>
      <c r="G33" s="543">
        <v>1</v>
      </c>
      <c r="H33" s="542"/>
      <c r="I33" s="542"/>
      <c r="J33" s="6"/>
      <c r="K33" s="6"/>
      <c r="L33" s="545">
        <v>46198</v>
      </c>
      <c r="M33" s="541">
        <v>0.91666666666666663</v>
      </c>
      <c r="N33" s="542" t="s">
        <v>169</v>
      </c>
      <c r="O33" s="543" t="s">
        <v>77</v>
      </c>
      <c r="P33" s="542" t="s">
        <v>16</v>
      </c>
      <c r="Q33" s="544" t="s">
        <v>73</v>
      </c>
      <c r="R33" s="542"/>
      <c r="S33" s="542"/>
      <c r="T33" s="23"/>
      <c r="U33" s="79"/>
      <c r="V33" s="545">
        <v>46199</v>
      </c>
      <c r="W33" s="541">
        <v>4.1666666666666664E-2</v>
      </c>
      <c r="X33" s="542" t="s">
        <v>175</v>
      </c>
      <c r="Y33" s="543" t="s">
        <v>82</v>
      </c>
      <c r="Z33" s="542" t="s">
        <v>190</v>
      </c>
      <c r="AA33" s="544">
        <v>2</v>
      </c>
      <c r="AB33" s="542"/>
      <c r="AC33" s="542"/>
      <c r="AD33" s="19"/>
      <c r="AE33" s="105">
        <v>87</v>
      </c>
      <c r="AF33" s="546">
        <v>46207</v>
      </c>
      <c r="AG33" s="541">
        <v>0.14583333333333334</v>
      </c>
      <c r="AH33" s="538" t="s">
        <v>17</v>
      </c>
      <c r="AI33" s="538" t="s">
        <v>187</v>
      </c>
      <c r="AJ33" s="539"/>
    </row>
    <row r="34" spans="2:36" ht="13.5" customHeight="1">
      <c r="B34" s="5"/>
      <c r="T34" s="23"/>
      <c r="U34" s="79"/>
      <c r="AD34" s="19"/>
      <c r="AE34" s="105">
        <v>88</v>
      </c>
      <c r="AF34" s="546">
        <v>46206</v>
      </c>
      <c r="AG34" s="547">
        <v>0.83333333333333337</v>
      </c>
      <c r="AH34" s="548" t="s">
        <v>172</v>
      </c>
      <c r="AI34" s="548" t="s">
        <v>230</v>
      </c>
      <c r="AJ34" s="539"/>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540">
        <v>46188</v>
      </c>
      <c r="C37" s="541">
        <v>0.875</v>
      </c>
      <c r="D37" s="542" t="s">
        <v>39</v>
      </c>
      <c r="E37" s="543" t="s">
        <v>72</v>
      </c>
      <c r="F37" s="542" t="s">
        <v>230</v>
      </c>
      <c r="G37" s="544">
        <v>1</v>
      </c>
      <c r="H37" s="542"/>
      <c r="I37" s="542"/>
      <c r="J37" s="6"/>
      <c r="K37" s="6"/>
      <c r="L37" s="545">
        <v>46188</v>
      </c>
      <c r="M37" s="541">
        <v>0.75</v>
      </c>
      <c r="N37" s="542" t="s">
        <v>18</v>
      </c>
      <c r="O37" s="543" t="s">
        <v>78</v>
      </c>
      <c r="P37" s="542" t="s">
        <v>229</v>
      </c>
      <c r="Q37" s="544">
        <v>1</v>
      </c>
      <c r="R37" s="542"/>
      <c r="S37" s="542"/>
      <c r="T37" s="23"/>
      <c r="U37" s="79"/>
      <c r="V37" s="545">
        <v>46189</v>
      </c>
      <c r="W37" s="541">
        <v>0.875</v>
      </c>
      <c r="X37" s="542" t="s">
        <v>14</v>
      </c>
      <c r="Y37" s="543" t="s">
        <v>80</v>
      </c>
      <c r="Z37" s="542" t="s">
        <v>170</v>
      </c>
      <c r="AA37" s="544">
        <v>1</v>
      </c>
      <c r="AB37" s="542"/>
      <c r="AC37" s="542"/>
      <c r="AD37" s="19"/>
      <c r="AE37" s="106"/>
      <c r="AF37" s="22" t="s">
        <v>290</v>
      </c>
      <c r="AG37" s="19"/>
      <c r="AH37" s="19"/>
      <c r="AI37" s="19"/>
      <c r="AJ37" s="20" t="s">
        <v>1</v>
      </c>
    </row>
    <row r="38" spans="2:36" ht="13.5" customHeight="1">
      <c r="B38" s="540">
        <v>46189</v>
      </c>
      <c r="C38" s="541">
        <v>0.125</v>
      </c>
      <c r="D38" s="542" t="s">
        <v>171</v>
      </c>
      <c r="E38" s="543" t="s">
        <v>80</v>
      </c>
      <c r="F38" s="542" t="s">
        <v>231</v>
      </c>
      <c r="G38" s="544">
        <v>1</v>
      </c>
      <c r="H38" s="542"/>
      <c r="I38" s="542"/>
      <c r="J38" s="6"/>
      <c r="K38" s="6"/>
      <c r="L38" s="545">
        <v>46189</v>
      </c>
      <c r="M38" s="541">
        <v>0</v>
      </c>
      <c r="N38" s="542" t="s">
        <v>174</v>
      </c>
      <c r="O38" s="543" t="s">
        <v>84</v>
      </c>
      <c r="P38" s="542" t="s">
        <v>185</v>
      </c>
      <c r="Q38" s="544">
        <v>2</v>
      </c>
      <c r="R38" s="542"/>
      <c r="S38" s="542"/>
      <c r="T38" s="23"/>
      <c r="U38" s="79"/>
      <c r="V38" s="545">
        <v>46190</v>
      </c>
      <c r="W38" s="541">
        <v>0</v>
      </c>
      <c r="X38" s="542" t="s">
        <v>232</v>
      </c>
      <c r="Y38" s="543" t="s">
        <v>69</v>
      </c>
      <c r="Z38" s="542" t="s">
        <v>233</v>
      </c>
      <c r="AA38" s="543">
        <v>2</v>
      </c>
      <c r="AB38" s="542"/>
      <c r="AC38" s="542"/>
      <c r="AD38" s="19"/>
      <c r="AE38" s="105">
        <v>89</v>
      </c>
      <c r="AF38" s="546">
        <v>46207</v>
      </c>
      <c r="AG38" s="541">
        <v>0.95833333333333337</v>
      </c>
      <c r="AH38" s="549" t="s">
        <v>16</v>
      </c>
      <c r="AI38" s="550" t="s">
        <v>170</v>
      </c>
      <c r="AJ38" s="539"/>
    </row>
    <row r="39" spans="2:36" ht="13.5" customHeight="1">
      <c r="B39" s="540">
        <v>46194</v>
      </c>
      <c r="C39" s="541">
        <v>0.875</v>
      </c>
      <c r="D39" s="542" t="s">
        <v>39</v>
      </c>
      <c r="E39" s="543" t="s">
        <v>77</v>
      </c>
      <c r="F39" s="542" t="s">
        <v>171</v>
      </c>
      <c r="G39" s="544">
        <v>1</v>
      </c>
      <c r="H39" s="542"/>
      <c r="I39" s="542"/>
      <c r="J39" s="6"/>
      <c r="K39" s="6"/>
      <c r="L39" s="545">
        <v>46194</v>
      </c>
      <c r="M39" s="541">
        <v>0.75</v>
      </c>
      <c r="N39" s="542" t="s">
        <v>18</v>
      </c>
      <c r="O39" s="543" t="s">
        <v>85</v>
      </c>
      <c r="P39" s="542" t="s">
        <v>174</v>
      </c>
      <c r="Q39" s="544">
        <v>1</v>
      </c>
      <c r="R39" s="542"/>
      <c r="S39" s="542"/>
      <c r="T39" s="23"/>
      <c r="U39" s="7"/>
      <c r="V39" s="545">
        <v>46195</v>
      </c>
      <c r="W39" s="541">
        <v>0.95833333333333337</v>
      </c>
      <c r="X39" s="542" t="s">
        <v>14</v>
      </c>
      <c r="Y39" s="543" t="s">
        <v>68</v>
      </c>
      <c r="Z39" s="542" t="s">
        <v>232</v>
      </c>
      <c r="AA39" s="543">
        <v>1</v>
      </c>
      <c r="AB39" s="542"/>
      <c r="AC39" s="542"/>
      <c r="AD39" s="19"/>
      <c r="AE39" s="105">
        <v>90</v>
      </c>
      <c r="AF39" s="546">
        <v>46207</v>
      </c>
      <c r="AG39" s="547">
        <v>0.79166666666666663</v>
      </c>
      <c r="AH39" s="549" t="s">
        <v>396</v>
      </c>
      <c r="AI39" s="550" t="s">
        <v>190</v>
      </c>
      <c r="AJ39" s="539"/>
    </row>
    <row r="40" spans="2:36" ht="13.5" customHeight="1">
      <c r="B40" s="540">
        <v>46195</v>
      </c>
      <c r="C40" s="541">
        <v>0.125</v>
      </c>
      <c r="D40" s="542" t="s">
        <v>231</v>
      </c>
      <c r="E40" s="543" t="s">
        <v>72</v>
      </c>
      <c r="F40" s="542" t="s">
        <v>230</v>
      </c>
      <c r="G40" s="543">
        <v>2</v>
      </c>
      <c r="H40" s="542"/>
      <c r="I40" s="542"/>
      <c r="J40" s="6"/>
      <c r="K40" s="6"/>
      <c r="L40" s="545">
        <v>46195</v>
      </c>
      <c r="M40" s="541">
        <v>0</v>
      </c>
      <c r="N40" s="542" t="s">
        <v>185</v>
      </c>
      <c r="O40" s="543" t="s">
        <v>77</v>
      </c>
      <c r="P40" s="542" t="s">
        <v>229</v>
      </c>
      <c r="Q40" s="544">
        <v>1</v>
      </c>
      <c r="R40" s="542"/>
      <c r="S40" s="542"/>
      <c r="U40" s="80"/>
      <c r="V40" s="545">
        <v>46196</v>
      </c>
      <c r="W40" s="541">
        <v>8.3333333333333329E-2</v>
      </c>
      <c r="X40" s="542" t="s">
        <v>233</v>
      </c>
      <c r="Y40" s="543" t="s">
        <v>79</v>
      </c>
      <c r="Z40" s="542" t="s">
        <v>170</v>
      </c>
      <c r="AA40" s="543" t="s">
        <v>73</v>
      </c>
      <c r="AB40" s="542"/>
      <c r="AC40" s="542"/>
      <c r="AD40" s="19"/>
      <c r="AE40" s="105">
        <v>91</v>
      </c>
      <c r="AF40" s="546">
        <v>46208</v>
      </c>
      <c r="AG40" s="541">
        <v>0.91666666666666663</v>
      </c>
      <c r="AH40" s="549" t="s">
        <v>177</v>
      </c>
      <c r="AI40" s="550" t="s">
        <v>14</v>
      </c>
      <c r="AJ40" s="539"/>
    </row>
    <row r="41" spans="2:36" ht="13.5" customHeight="1">
      <c r="B41" s="540">
        <v>46200</v>
      </c>
      <c r="C41" s="541">
        <v>0.20833333333333334</v>
      </c>
      <c r="D41" s="542" t="s">
        <v>230</v>
      </c>
      <c r="E41" s="543" t="s">
        <v>77</v>
      </c>
      <c r="F41" s="542" t="s">
        <v>171</v>
      </c>
      <c r="G41" s="544" t="s">
        <v>73</v>
      </c>
      <c r="H41" s="542"/>
      <c r="I41" s="542"/>
      <c r="J41" s="6"/>
      <c r="K41" s="6"/>
      <c r="L41" s="545">
        <v>46200</v>
      </c>
      <c r="M41" s="541">
        <v>8.3333333333333329E-2</v>
      </c>
      <c r="N41" s="542" t="s">
        <v>229</v>
      </c>
      <c r="O41" s="543" t="s">
        <v>83</v>
      </c>
      <c r="P41" s="542" t="s">
        <v>174</v>
      </c>
      <c r="Q41" s="544" t="s">
        <v>73</v>
      </c>
      <c r="R41" s="542"/>
      <c r="S41" s="542"/>
      <c r="T41" s="24"/>
      <c r="U41" s="80"/>
      <c r="V41" s="545">
        <v>46199</v>
      </c>
      <c r="W41" s="541">
        <v>0.875</v>
      </c>
      <c r="X41" s="542" t="s">
        <v>233</v>
      </c>
      <c r="Y41" s="543" t="s">
        <v>72</v>
      </c>
      <c r="Z41" s="542" t="s">
        <v>14</v>
      </c>
      <c r="AA41" s="544">
        <v>2</v>
      </c>
      <c r="AB41" s="542"/>
      <c r="AC41" s="542"/>
      <c r="AD41" s="19"/>
      <c r="AE41" s="105">
        <v>92</v>
      </c>
      <c r="AF41" s="546">
        <v>46209</v>
      </c>
      <c r="AG41" s="547">
        <v>8.3333333333333329E-2</v>
      </c>
      <c r="AH41" s="549" t="s">
        <v>460</v>
      </c>
      <c r="AI41" s="550" t="s">
        <v>15</v>
      </c>
      <c r="AJ41" s="539"/>
    </row>
    <row r="42" spans="2:36" ht="13.5" customHeight="1">
      <c r="B42" s="540">
        <v>46200</v>
      </c>
      <c r="C42" s="541">
        <v>0.20833333333333334</v>
      </c>
      <c r="D42" s="542" t="s">
        <v>231</v>
      </c>
      <c r="E42" s="543" t="s">
        <v>82</v>
      </c>
      <c r="F42" s="542" t="s">
        <v>39</v>
      </c>
      <c r="G42" s="544">
        <v>2</v>
      </c>
      <c r="H42" s="542"/>
      <c r="I42" s="542"/>
      <c r="J42" s="6"/>
      <c r="K42" s="6"/>
      <c r="L42" s="545">
        <v>46200</v>
      </c>
      <c r="M42" s="541">
        <v>8.3333333333333329E-2</v>
      </c>
      <c r="N42" s="542" t="s">
        <v>185</v>
      </c>
      <c r="O42" s="543" t="s">
        <v>80</v>
      </c>
      <c r="P42" s="542" t="s">
        <v>18</v>
      </c>
      <c r="Q42" s="544">
        <v>2</v>
      </c>
      <c r="R42" s="542"/>
      <c r="S42" s="542"/>
      <c r="T42" s="24"/>
      <c r="U42" s="80"/>
      <c r="V42" s="545">
        <v>46199</v>
      </c>
      <c r="W42" s="541">
        <v>0.875</v>
      </c>
      <c r="X42" s="542" t="s">
        <v>170</v>
      </c>
      <c r="Y42" s="543" t="s">
        <v>88</v>
      </c>
      <c r="Z42" s="542" t="s">
        <v>232</v>
      </c>
      <c r="AA42" s="543">
        <v>1</v>
      </c>
      <c r="AB42" s="542"/>
      <c r="AC42" s="542"/>
      <c r="AD42" s="19"/>
      <c r="AE42" s="105">
        <v>93</v>
      </c>
      <c r="AF42" s="546">
        <v>46209</v>
      </c>
      <c r="AG42" s="541">
        <v>0.875</v>
      </c>
      <c r="AH42" s="549" t="s">
        <v>239</v>
      </c>
      <c r="AI42" s="550" t="s">
        <v>18</v>
      </c>
      <c r="AJ42" s="539"/>
    </row>
    <row r="43" spans="2:36" ht="13.5" customHeight="1">
      <c r="B43" s="5"/>
      <c r="T43" s="23"/>
      <c r="U43" s="79"/>
      <c r="AD43" s="19"/>
      <c r="AE43" s="105">
        <v>94</v>
      </c>
      <c r="AF43" s="546">
        <v>46210</v>
      </c>
      <c r="AG43" s="547">
        <v>8.3333333333333329E-2</v>
      </c>
      <c r="AH43" s="549" t="s">
        <v>134</v>
      </c>
      <c r="AI43" s="550" t="s">
        <v>398</v>
      </c>
      <c r="AJ43" s="539"/>
    </row>
    <row r="44" spans="2:36" ht="13.5" customHeight="1">
      <c r="B44" s="5"/>
      <c r="T44" s="23"/>
      <c r="AD44" s="19"/>
      <c r="AE44" s="105">
        <v>95</v>
      </c>
      <c r="AF44" s="546">
        <v>46210</v>
      </c>
      <c r="AG44" s="541">
        <v>0.75</v>
      </c>
      <c r="AH44" s="549" t="s">
        <v>173</v>
      </c>
      <c r="AI44" s="550" t="s">
        <v>172</v>
      </c>
      <c r="AJ44" s="539"/>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546">
        <v>46210</v>
      </c>
      <c r="AG45" s="547">
        <v>0.91666666666666663</v>
      </c>
      <c r="AH45" s="549" t="s">
        <v>19</v>
      </c>
      <c r="AI45" s="550" t="s">
        <v>17</v>
      </c>
      <c r="AJ45" s="539"/>
    </row>
    <row r="46" spans="2:36" ht="13.5" customHeight="1">
      <c r="B46" s="540">
        <v>46190</v>
      </c>
      <c r="C46" s="541">
        <v>0.125</v>
      </c>
      <c r="D46" s="542" t="s">
        <v>173</v>
      </c>
      <c r="E46" s="543" t="s">
        <v>72</v>
      </c>
      <c r="F46" s="542" t="s">
        <v>234</v>
      </c>
      <c r="G46" s="544">
        <v>1</v>
      </c>
      <c r="H46" s="542"/>
      <c r="I46" s="542"/>
      <c r="J46" s="6"/>
      <c r="K46" s="6"/>
      <c r="L46" s="545">
        <v>46190</v>
      </c>
      <c r="M46" s="541">
        <v>0.79166666666666663</v>
      </c>
      <c r="N46" s="542" t="s">
        <v>17</v>
      </c>
      <c r="O46" s="543" t="s">
        <v>68</v>
      </c>
      <c r="P46" s="542" t="s">
        <v>236</v>
      </c>
      <c r="Q46" s="544">
        <v>1</v>
      </c>
      <c r="R46" s="542"/>
      <c r="S46" s="542"/>
      <c r="T46" s="23"/>
      <c r="U46" s="79"/>
      <c r="V46" s="545">
        <v>46190</v>
      </c>
      <c r="W46" s="541">
        <v>0.91666666666666663</v>
      </c>
      <c r="X46" s="542" t="s">
        <v>15</v>
      </c>
      <c r="Y46" s="543" t="s">
        <v>72</v>
      </c>
      <c r="Z46" s="542" t="s">
        <v>32</v>
      </c>
      <c r="AA46" s="544">
        <v>1</v>
      </c>
      <c r="AB46" s="542"/>
      <c r="AC46" s="542"/>
      <c r="AD46" s="19"/>
      <c r="AE46" s="78"/>
      <c r="AF46" s="21"/>
      <c r="AG46" s="19"/>
      <c r="AH46" s="19"/>
      <c r="AI46" s="19"/>
      <c r="AJ46" s="20"/>
    </row>
    <row r="47" spans="2:36" ht="13.5" customHeight="1">
      <c r="B47" s="540">
        <v>46190</v>
      </c>
      <c r="C47" s="541">
        <v>0.25</v>
      </c>
      <c r="D47" s="542" t="s">
        <v>138</v>
      </c>
      <c r="E47" s="543" t="s">
        <v>77</v>
      </c>
      <c r="F47" s="542" t="s">
        <v>235</v>
      </c>
      <c r="G47" s="544">
        <v>1</v>
      </c>
      <c r="H47" s="542"/>
      <c r="I47" s="542"/>
      <c r="J47" s="6"/>
      <c r="K47" s="6"/>
      <c r="L47" s="545">
        <v>46191</v>
      </c>
      <c r="M47" s="541">
        <v>0.16666666666666666</v>
      </c>
      <c r="N47" s="542" t="s">
        <v>238</v>
      </c>
      <c r="O47" s="543" t="s">
        <v>82</v>
      </c>
      <c r="P47" s="542" t="s">
        <v>239</v>
      </c>
      <c r="Q47" s="544">
        <v>2</v>
      </c>
      <c r="R47" s="542"/>
      <c r="S47" s="542"/>
      <c r="T47" s="23"/>
      <c r="U47" s="79"/>
      <c r="V47" s="545">
        <v>46191</v>
      </c>
      <c r="W47" s="541">
        <v>4.1666666666666664E-2</v>
      </c>
      <c r="X47" s="542" t="s">
        <v>187</v>
      </c>
      <c r="Y47" s="543" t="s">
        <v>77</v>
      </c>
      <c r="Z47" s="542" t="s">
        <v>237</v>
      </c>
      <c r="AA47" s="543">
        <v>1</v>
      </c>
      <c r="AB47" s="542"/>
      <c r="AC47" s="542"/>
      <c r="AD47" s="19"/>
      <c r="AE47" s="106"/>
      <c r="AF47" s="21" t="s">
        <v>11</v>
      </c>
      <c r="AG47" s="19"/>
      <c r="AH47" s="19"/>
      <c r="AI47" s="19"/>
      <c r="AJ47" s="20"/>
    </row>
    <row r="48" spans="2:36" ht="13.5" customHeight="1">
      <c r="B48" s="540">
        <v>46195</v>
      </c>
      <c r="C48" s="541">
        <v>0.79166666666666663</v>
      </c>
      <c r="D48" s="542" t="s">
        <v>173</v>
      </c>
      <c r="E48" s="543" t="s">
        <v>77</v>
      </c>
      <c r="F48" s="542" t="s">
        <v>138</v>
      </c>
      <c r="G48" s="544">
        <v>1</v>
      </c>
      <c r="H48" s="542"/>
      <c r="I48" s="542"/>
      <c r="J48" s="6"/>
      <c r="K48" s="6"/>
      <c r="L48" s="545">
        <v>46196</v>
      </c>
      <c r="M48" s="541">
        <v>0.79166666666666663</v>
      </c>
      <c r="N48" s="542" t="s">
        <v>17</v>
      </c>
      <c r="O48" s="543" t="s">
        <v>68</v>
      </c>
      <c r="P48" s="542" t="s">
        <v>238</v>
      </c>
      <c r="Q48" s="544">
        <v>1</v>
      </c>
      <c r="R48" s="542"/>
      <c r="S48" s="542"/>
      <c r="T48" s="23"/>
      <c r="U48" s="7"/>
      <c r="V48" s="545">
        <v>46196</v>
      </c>
      <c r="W48" s="541">
        <v>0.91666666666666663</v>
      </c>
      <c r="X48" s="542" t="s">
        <v>15</v>
      </c>
      <c r="Y48" s="543" t="s">
        <v>71</v>
      </c>
      <c r="Z48" s="542" t="s">
        <v>187</v>
      </c>
      <c r="AA48" s="543">
        <v>1</v>
      </c>
      <c r="AB48" s="542"/>
      <c r="AC48" s="542"/>
      <c r="AD48" s="19"/>
      <c r="AE48" s="106"/>
      <c r="AF48" s="22" t="s">
        <v>21</v>
      </c>
      <c r="AG48" s="19"/>
      <c r="AH48" s="19"/>
      <c r="AI48" s="19"/>
      <c r="AJ48" s="20" t="s">
        <v>1</v>
      </c>
    </row>
    <row r="49" spans="2:39" ht="13.5" customHeight="1">
      <c r="B49" s="540">
        <v>46196</v>
      </c>
      <c r="C49" s="541">
        <v>0.20833333333333334</v>
      </c>
      <c r="D49" s="542" t="s">
        <v>235</v>
      </c>
      <c r="E49" s="543" t="s">
        <v>76</v>
      </c>
      <c r="F49" s="542" t="s">
        <v>234</v>
      </c>
      <c r="G49" s="543">
        <v>2</v>
      </c>
      <c r="H49" s="542"/>
      <c r="I49" s="542"/>
      <c r="J49" s="6"/>
      <c r="K49" s="6"/>
      <c r="L49" s="545">
        <v>46197</v>
      </c>
      <c r="M49" s="541">
        <v>0.16666666666666666</v>
      </c>
      <c r="N49" s="542" t="s">
        <v>239</v>
      </c>
      <c r="O49" s="543" t="s">
        <v>68</v>
      </c>
      <c r="P49" s="542" t="s">
        <v>236</v>
      </c>
      <c r="Q49" s="544">
        <v>1</v>
      </c>
      <c r="R49" s="542"/>
      <c r="S49" s="542"/>
      <c r="U49" s="80"/>
      <c r="V49" s="545">
        <v>46197</v>
      </c>
      <c r="W49" s="541">
        <v>4.1666666666666664E-2</v>
      </c>
      <c r="X49" s="542" t="s">
        <v>237</v>
      </c>
      <c r="Y49" s="543" t="s">
        <v>70</v>
      </c>
      <c r="Z49" s="542" t="s">
        <v>32</v>
      </c>
      <c r="AA49" s="543">
        <v>2</v>
      </c>
      <c r="AB49" s="542"/>
      <c r="AC49" s="542"/>
      <c r="AD49" s="19"/>
      <c r="AE49" s="105">
        <v>97</v>
      </c>
      <c r="AF49" s="546">
        <v>46212</v>
      </c>
      <c r="AG49" s="541">
        <v>0.91666666666666663</v>
      </c>
      <c r="AH49" s="549" t="s">
        <v>170</v>
      </c>
      <c r="AI49" s="550" t="s">
        <v>190</v>
      </c>
      <c r="AJ49" s="539"/>
    </row>
    <row r="50" spans="2:39" ht="13.5" customHeight="1">
      <c r="B50" s="540">
        <v>46201</v>
      </c>
      <c r="C50" s="541">
        <v>0.16666666666666666</v>
      </c>
      <c r="D50" s="542" t="s">
        <v>234</v>
      </c>
      <c r="E50" s="543" t="s">
        <v>80</v>
      </c>
      <c r="F50" s="542" t="s">
        <v>138</v>
      </c>
      <c r="G50" s="544" t="s">
        <v>73</v>
      </c>
      <c r="H50" s="542"/>
      <c r="I50" s="542"/>
      <c r="J50" s="6"/>
      <c r="K50" s="6"/>
      <c r="L50" s="545">
        <v>46201</v>
      </c>
      <c r="M50" s="541">
        <v>6.25E-2</v>
      </c>
      <c r="N50" s="542" t="s">
        <v>239</v>
      </c>
      <c r="O50" s="543" t="s">
        <v>69</v>
      </c>
      <c r="P50" s="542" t="s">
        <v>17</v>
      </c>
      <c r="Q50" s="544" t="s">
        <v>73</v>
      </c>
      <c r="R50" s="542"/>
      <c r="S50" s="542"/>
      <c r="T50" s="24"/>
      <c r="V50" s="545">
        <v>46200</v>
      </c>
      <c r="W50" s="541">
        <v>0.95833333333333337</v>
      </c>
      <c r="X50" s="542" t="s">
        <v>237</v>
      </c>
      <c r="Y50" s="543" t="s">
        <v>86</v>
      </c>
      <c r="Z50" s="542" t="s">
        <v>15</v>
      </c>
      <c r="AA50" s="544">
        <v>2</v>
      </c>
      <c r="AB50" s="542"/>
      <c r="AC50" s="542"/>
      <c r="AD50" s="19"/>
      <c r="AE50" s="105">
        <v>98</v>
      </c>
      <c r="AF50" s="546">
        <v>46213</v>
      </c>
      <c r="AG50" s="541">
        <v>0.875</v>
      </c>
      <c r="AH50" s="549" t="s">
        <v>18</v>
      </c>
      <c r="AI50" s="550" t="s">
        <v>461</v>
      </c>
      <c r="AJ50" s="539"/>
    </row>
    <row r="51" spans="2:39" ht="13.5" customHeight="1">
      <c r="B51" s="540">
        <v>46201</v>
      </c>
      <c r="C51" s="541">
        <v>0.16666666666666666</v>
      </c>
      <c r="D51" s="542" t="s">
        <v>235</v>
      </c>
      <c r="E51" s="543" t="s">
        <v>82</v>
      </c>
      <c r="F51" s="542" t="s">
        <v>173</v>
      </c>
      <c r="G51" s="544">
        <v>2</v>
      </c>
      <c r="H51" s="542"/>
      <c r="I51" s="542"/>
      <c r="J51" s="6"/>
      <c r="K51" s="6"/>
      <c r="L51" s="545">
        <v>46201</v>
      </c>
      <c r="M51" s="541">
        <v>6.25E-2</v>
      </c>
      <c r="N51" s="542" t="s">
        <v>236</v>
      </c>
      <c r="O51" s="543" t="s">
        <v>79</v>
      </c>
      <c r="P51" s="542" t="s">
        <v>238</v>
      </c>
      <c r="Q51" s="544" t="s">
        <v>73</v>
      </c>
      <c r="R51" s="542"/>
      <c r="S51" s="542"/>
      <c r="T51" s="24"/>
      <c r="V51" s="545">
        <v>46200</v>
      </c>
      <c r="W51" s="541">
        <v>0.95833333333333337</v>
      </c>
      <c r="X51" s="542" t="s">
        <v>32</v>
      </c>
      <c r="Y51" s="543" t="s">
        <v>72</v>
      </c>
      <c r="Z51" s="542" t="s">
        <v>187</v>
      </c>
      <c r="AA51" s="543" t="s">
        <v>73</v>
      </c>
      <c r="AB51" s="542"/>
      <c r="AC51" s="542"/>
      <c r="AD51" s="19"/>
      <c r="AE51" s="105">
        <v>99</v>
      </c>
      <c r="AF51" s="546">
        <v>46214</v>
      </c>
      <c r="AG51" s="541">
        <v>0.95833333333333337</v>
      </c>
      <c r="AH51" s="549" t="s">
        <v>462</v>
      </c>
      <c r="AI51" s="550" t="s">
        <v>15</v>
      </c>
      <c r="AJ51" s="539"/>
    </row>
    <row r="52" spans="2:39" ht="13.5" customHeight="1">
      <c r="B52" s="5"/>
      <c r="T52" s="23"/>
      <c r="V52" s="21"/>
      <c r="W52" s="19"/>
      <c r="X52" s="19"/>
      <c r="Z52" s="21"/>
      <c r="AA52" s="19"/>
      <c r="AB52" s="19"/>
      <c r="AC52" s="19"/>
      <c r="AD52" s="19"/>
      <c r="AE52" s="105">
        <v>100</v>
      </c>
      <c r="AF52" s="546">
        <v>46215</v>
      </c>
      <c r="AG52" s="541">
        <v>0.125</v>
      </c>
      <c r="AH52" s="549" t="s">
        <v>459</v>
      </c>
      <c r="AI52" s="550" t="s">
        <v>17</v>
      </c>
      <c r="AJ52" s="539"/>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546">
        <v>46217</v>
      </c>
      <c r="AG56" s="541">
        <v>0.875</v>
      </c>
      <c r="AH56" s="549" t="s">
        <v>190</v>
      </c>
      <c r="AI56" s="550" t="s">
        <v>18</v>
      </c>
      <c r="AJ56" s="539"/>
    </row>
    <row r="57" spans="2:39" ht="13.5" customHeight="1" thickBot="1">
      <c r="B57" s="57"/>
      <c r="C57" s="25"/>
      <c r="D57" s="6"/>
      <c r="E57" s="26"/>
      <c r="F57" s="27"/>
      <c r="G57" s="26"/>
      <c r="H57" s="27"/>
      <c r="I57" s="27"/>
      <c r="J57" s="27"/>
      <c r="K57" s="27"/>
      <c r="L57" s="28"/>
      <c r="V57" s="7"/>
      <c r="Y57" s="7"/>
      <c r="AE57" s="105">
        <v>102</v>
      </c>
      <c r="AF57" s="546">
        <v>46218</v>
      </c>
      <c r="AG57" s="541">
        <v>0.875</v>
      </c>
      <c r="AH57" s="549" t="s">
        <v>15</v>
      </c>
      <c r="AI57" s="550" t="s">
        <v>17</v>
      </c>
      <c r="AJ57" s="539"/>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551" t="s">
        <v>2</v>
      </c>
      <c r="Q59" s="552"/>
      <c r="R59" s="510" t="s">
        <v>285</v>
      </c>
      <c r="T59" s="102"/>
      <c r="U59" s="7"/>
      <c r="V59" s="5"/>
      <c r="AA59" s="108"/>
      <c r="AC59" s="18"/>
      <c r="AE59" s="107"/>
      <c r="AF59" s="21" t="s">
        <v>289</v>
      </c>
      <c r="AG59" s="19"/>
      <c r="AH59" s="19"/>
      <c r="AI59" s="19"/>
      <c r="AJ59" s="20"/>
    </row>
    <row r="60" spans="2:39" ht="13.5" customHeight="1">
      <c r="B60" s="5"/>
      <c r="C60" s="13"/>
      <c r="D60" s="13">
        <v>1</v>
      </c>
      <c r="E60" s="1047" t="s">
        <v>166</v>
      </c>
      <c r="F60" s="1048"/>
      <c r="G60" s="14"/>
      <c r="H60" s="14"/>
      <c r="I60" s="14"/>
      <c r="J60" s="14"/>
      <c r="L60" s="8"/>
      <c r="M60" s="15"/>
      <c r="N60" s="5"/>
      <c r="P60" s="1055" t="s">
        <v>463</v>
      </c>
      <c r="Q60" s="1056"/>
      <c r="R60" s="511"/>
      <c r="S60" s="15"/>
      <c r="T60" s="18"/>
      <c r="U60" s="7"/>
      <c r="V60" s="5"/>
      <c r="Y60" s="1037" t="s">
        <v>222</v>
      </c>
      <c r="Z60" s="1037"/>
      <c r="AA60" s="510" t="s">
        <v>286</v>
      </c>
      <c r="AB60" s="510" t="s">
        <v>292</v>
      </c>
      <c r="AC60" s="102"/>
      <c r="AE60" s="107"/>
      <c r="AF60" s="22" t="s">
        <v>291</v>
      </c>
      <c r="AG60" s="19"/>
      <c r="AH60" s="19"/>
      <c r="AI60" s="19"/>
      <c r="AJ60" s="20" t="s">
        <v>1</v>
      </c>
    </row>
    <row r="61" spans="2:39" ht="13.5" customHeight="1">
      <c r="B61" s="5"/>
      <c r="C61" s="13"/>
      <c r="D61" s="13">
        <v>2</v>
      </c>
      <c r="E61" s="1047" t="s">
        <v>198</v>
      </c>
      <c r="F61" s="1048"/>
      <c r="G61" s="7"/>
      <c r="H61" s="7" t="s">
        <v>27</v>
      </c>
      <c r="I61" s="14"/>
      <c r="J61" s="14"/>
      <c r="K61" s="7">
        <v>160</v>
      </c>
      <c r="L61" s="18" t="s">
        <v>26</v>
      </c>
      <c r="M61" s="7"/>
      <c r="N61" s="5"/>
      <c r="P61" s="1055" t="s">
        <v>464</v>
      </c>
      <c r="Q61" s="1056"/>
      <c r="R61" s="511"/>
      <c r="T61" s="18"/>
      <c r="U61" s="7"/>
      <c r="V61" s="5"/>
      <c r="Y61" s="1055" t="s">
        <v>465</v>
      </c>
      <c r="Z61" s="1056"/>
      <c r="AA61" s="512"/>
      <c r="AB61" s="512"/>
      <c r="AC61" s="18"/>
      <c r="AE61" s="105">
        <v>103</v>
      </c>
      <c r="AF61" s="504">
        <v>46221</v>
      </c>
      <c r="AG61" s="507">
        <v>0.95833333333333337</v>
      </c>
      <c r="AH61" s="513" t="s">
        <v>190</v>
      </c>
      <c r="AI61" s="550" t="s">
        <v>15</v>
      </c>
      <c r="AJ61" s="506"/>
    </row>
    <row r="62" spans="2:39" ht="13.5" customHeight="1">
      <c r="B62" s="5"/>
      <c r="C62" s="13"/>
      <c r="D62" s="13">
        <v>3</v>
      </c>
      <c r="E62" s="1047" t="s">
        <v>264</v>
      </c>
      <c r="F62" s="1048"/>
      <c r="G62" s="7"/>
      <c r="H62" s="7" t="s">
        <v>28</v>
      </c>
      <c r="I62" s="14"/>
      <c r="J62" s="14"/>
      <c r="K62" s="7">
        <v>120</v>
      </c>
      <c r="L62" s="18" t="s">
        <v>26</v>
      </c>
      <c r="M62" s="7"/>
      <c r="N62" s="5"/>
      <c r="P62" s="1055" t="s">
        <v>466</v>
      </c>
      <c r="Q62" s="1056"/>
      <c r="R62" s="511"/>
      <c r="S62" s="15"/>
      <c r="T62" s="18"/>
      <c r="U62" s="7"/>
      <c r="V62" s="5"/>
      <c r="Y62" s="1055" t="s">
        <v>384</v>
      </c>
      <c r="Z62" s="1056"/>
      <c r="AA62" s="515"/>
      <c r="AB62" s="512"/>
      <c r="AC62" s="18"/>
      <c r="AE62" s="105"/>
      <c r="AF62" s="21"/>
      <c r="AG62" s="19"/>
      <c r="AH62" s="19"/>
      <c r="AI62" s="19"/>
      <c r="AJ62" s="20"/>
      <c r="AM62" s="33"/>
    </row>
    <row r="63" spans="2:39" ht="13.2">
      <c r="B63" s="5"/>
      <c r="C63" s="13"/>
      <c r="D63" s="13">
        <v>4</v>
      </c>
      <c r="E63" s="1047" t="s">
        <v>197</v>
      </c>
      <c r="F63" s="1048"/>
      <c r="G63" s="7"/>
      <c r="H63" s="7" t="s">
        <v>29</v>
      </c>
      <c r="I63" s="14"/>
      <c r="J63" s="14"/>
      <c r="K63" s="7">
        <v>90</v>
      </c>
      <c r="L63" s="18" t="s">
        <v>26</v>
      </c>
      <c r="M63" s="7"/>
      <c r="N63" s="5"/>
      <c r="P63" s="1055" t="s">
        <v>467</v>
      </c>
      <c r="Q63" s="1056"/>
      <c r="R63" s="511"/>
      <c r="S63" s="7"/>
      <c r="T63" s="102"/>
      <c r="V63" s="5"/>
      <c r="Y63" s="1055" t="s">
        <v>255</v>
      </c>
      <c r="Z63" s="1056"/>
      <c r="AA63" s="511"/>
      <c r="AB63" s="512"/>
      <c r="AC63" s="18"/>
      <c r="AE63" s="107"/>
      <c r="AF63" s="21" t="s">
        <v>13</v>
      </c>
      <c r="AG63" s="19"/>
      <c r="AH63" s="19"/>
      <c r="AI63" s="19"/>
      <c r="AJ63" s="20"/>
    </row>
    <row r="64" spans="2:39" s="32" customFormat="1" ht="13.2">
      <c r="B64" s="5"/>
      <c r="C64" s="13"/>
      <c r="D64" s="13">
        <v>5</v>
      </c>
      <c r="E64" s="1047" t="s">
        <v>262</v>
      </c>
      <c r="F64" s="1048"/>
      <c r="G64" s="7"/>
      <c r="H64" s="7" t="s">
        <v>156</v>
      </c>
      <c r="I64" s="14"/>
      <c r="J64" s="14"/>
      <c r="K64" s="7">
        <v>60</v>
      </c>
      <c r="L64" s="18" t="s">
        <v>26</v>
      </c>
      <c r="M64" s="7"/>
      <c r="N64" s="5"/>
      <c r="O64" s="1"/>
      <c r="P64" s="1055" t="s">
        <v>373</v>
      </c>
      <c r="Q64" s="1056"/>
      <c r="R64" s="511"/>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047" t="s">
        <v>256</v>
      </c>
      <c r="F65" s="1048"/>
      <c r="G65" s="7"/>
      <c r="H65" s="7" t="s">
        <v>157</v>
      </c>
      <c r="I65" s="1"/>
      <c r="J65" s="1"/>
      <c r="K65" s="7">
        <v>30</v>
      </c>
      <c r="L65" s="18" t="s">
        <v>26</v>
      </c>
      <c r="M65" s="7"/>
      <c r="N65" s="5"/>
      <c r="O65" s="1"/>
      <c r="P65" s="1055" t="s">
        <v>270</v>
      </c>
      <c r="Q65" s="1056"/>
      <c r="R65" s="511"/>
      <c r="S65" s="7"/>
      <c r="T65" s="18"/>
      <c r="U65" s="1"/>
      <c r="V65" s="5"/>
      <c r="W65" s="1"/>
      <c r="X65" s="1"/>
      <c r="Y65" s="14" t="s">
        <v>221</v>
      </c>
      <c r="Z65" s="14"/>
      <c r="AA65" s="1"/>
      <c r="AB65" s="1"/>
      <c r="AC65" s="18"/>
      <c r="AD65" s="1"/>
      <c r="AE65" s="105">
        <v>103</v>
      </c>
      <c r="AF65" s="504">
        <v>46222</v>
      </c>
      <c r="AG65" s="507">
        <v>0.875</v>
      </c>
      <c r="AH65" s="513" t="s">
        <v>18</v>
      </c>
      <c r="AI65" s="550" t="s">
        <v>17</v>
      </c>
      <c r="AJ65" s="506"/>
      <c r="AK65" s="1"/>
    </row>
    <row r="66" spans="2:37" s="32" customFormat="1" ht="13.2">
      <c r="B66" s="5"/>
      <c r="C66" s="13"/>
      <c r="D66" s="13">
        <v>7</v>
      </c>
      <c r="E66" s="1047" t="s">
        <v>267</v>
      </c>
      <c r="F66" s="1048"/>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047" t="s">
        <v>168</v>
      </c>
      <c r="F67" s="1048"/>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047" t="s">
        <v>269</v>
      </c>
      <c r="F68" s="1048"/>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047" t="s">
        <v>270</v>
      </c>
      <c r="F69" s="1048"/>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047" t="s">
        <v>199</v>
      </c>
      <c r="F70" s="1048"/>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17</v>
      </c>
      <c r="AG70" s="958"/>
      <c r="AH70" s="958"/>
      <c r="AI70" s="958"/>
      <c r="AJ70" s="1054"/>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516" t="s">
        <v>135</v>
      </c>
      <c r="G89" s="1049" t="s">
        <v>110</v>
      </c>
      <c r="J89" s="516" t="s">
        <v>135</v>
      </c>
      <c r="O89" s="35"/>
      <c r="P89" s="35"/>
    </row>
    <row r="90" spans="4:36" s="32" customFormat="1" hidden="1">
      <c r="D90" s="32" t="s">
        <v>74</v>
      </c>
      <c r="E90" s="32" t="s">
        <v>73</v>
      </c>
      <c r="F90" s="516" t="s">
        <v>19</v>
      </c>
      <c r="G90" s="894"/>
      <c r="J90" s="516" t="s">
        <v>19</v>
      </c>
    </row>
    <row r="91" spans="4:36" s="32" customFormat="1" hidden="1">
      <c r="D91" s="59" t="s">
        <v>72</v>
      </c>
      <c r="E91" s="32">
        <v>2</v>
      </c>
      <c r="F91" s="516" t="s">
        <v>134</v>
      </c>
      <c r="G91" s="894"/>
      <c r="J91" s="516" t="s">
        <v>134</v>
      </c>
    </row>
    <row r="92" spans="4:36" s="32" customFormat="1" hidden="1">
      <c r="D92" s="32" t="s">
        <v>70</v>
      </c>
      <c r="F92" s="516" t="s">
        <v>136</v>
      </c>
      <c r="G92" s="895"/>
      <c r="J92" s="516" t="s">
        <v>136</v>
      </c>
    </row>
    <row r="93" spans="4:36" s="32" customFormat="1" hidden="1">
      <c r="D93" s="32" t="s">
        <v>71</v>
      </c>
      <c r="F93" s="517" t="s">
        <v>39</v>
      </c>
      <c r="G93" s="1050" t="s">
        <v>111</v>
      </c>
      <c r="J93" s="518" t="s">
        <v>32</v>
      </c>
    </row>
    <row r="94" spans="4:36" s="32" customFormat="1" hidden="1">
      <c r="D94" s="32" t="s">
        <v>76</v>
      </c>
      <c r="F94" s="517" t="s">
        <v>91</v>
      </c>
      <c r="G94" s="897"/>
      <c r="J94" s="518" t="s">
        <v>141</v>
      </c>
    </row>
    <row r="95" spans="4:36" s="32" customFormat="1" hidden="1">
      <c r="D95" s="59" t="s">
        <v>69</v>
      </c>
      <c r="F95" s="517" t="s">
        <v>137</v>
      </c>
      <c r="G95" s="897"/>
      <c r="J95" s="518" t="s">
        <v>15</v>
      </c>
    </row>
    <row r="96" spans="4:36" s="32" customFormat="1" hidden="1">
      <c r="D96" s="59" t="s">
        <v>77</v>
      </c>
      <c r="F96" s="517" t="s">
        <v>33</v>
      </c>
      <c r="G96" s="898"/>
      <c r="J96" s="518" t="s">
        <v>142</v>
      </c>
    </row>
    <row r="97" spans="4:36" s="32" customFormat="1" hidden="1">
      <c r="D97" s="59" t="s">
        <v>79</v>
      </c>
      <c r="F97" s="519" t="s">
        <v>138</v>
      </c>
      <c r="G97" s="1051" t="s">
        <v>112</v>
      </c>
      <c r="J97" s="520" t="s">
        <v>37</v>
      </c>
    </row>
    <row r="98" spans="4:36" s="32" customFormat="1" hidden="1">
      <c r="D98" s="59" t="s">
        <v>68</v>
      </c>
      <c r="F98" s="519" t="s">
        <v>139</v>
      </c>
      <c r="G98" s="900"/>
      <c r="J98" s="520" t="s">
        <v>143</v>
      </c>
    </row>
    <row r="99" spans="4:36" s="32" customFormat="1" hidden="1">
      <c r="D99" s="59" t="s">
        <v>82</v>
      </c>
      <c r="F99" s="519" t="s">
        <v>155</v>
      </c>
      <c r="G99" s="900"/>
      <c r="J99" s="520" t="s">
        <v>18</v>
      </c>
    </row>
    <row r="100" spans="4:36" s="32" customFormat="1" hidden="1">
      <c r="D100" s="59" t="s">
        <v>75</v>
      </c>
      <c r="F100" s="519" t="s">
        <v>140</v>
      </c>
      <c r="G100" s="901"/>
      <c r="J100" s="520" t="s">
        <v>38</v>
      </c>
    </row>
    <row r="101" spans="4:36" s="32" customFormat="1" hidden="1">
      <c r="D101" s="59" t="s">
        <v>84</v>
      </c>
      <c r="F101" s="518" t="s">
        <v>32</v>
      </c>
      <c r="G101" s="1052" t="s">
        <v>113</v>
      </c>
      <c r="J101" s="521" t="s">
        <v>14</v>
      </c>
    </row>
    <row r="102" spans="4:36" s="32" customFormat="1" hidden="1">
      <c r="D102" s="59" t="s">
        <v>78</v>
      </c>
      <c r="F102" s="518" t="s">
        <v>141</v>
      </c>
      <c r="G102" s="903"/>
      <c r="J102" s="521" t="s">
        <v>16</v>
      </c>
    </row>
    <row r="103" spans="4:36" s="32" customFormat="1" hidden="1">
      <c r="D103" s="59" t="s">
        <v>83</v>
      </c>
      <c r="F103" s="518" t="s">
        <v>15</v>
      </c>
      <c r="G103" s="903"/>
      <c r="J103" s="521" t="s">
        <v>144</v>
      </c>
    </row>
    <row r="104" spans="4:36" s="32" customFormat="1" hidden="1">
      <c r="D104" s="59" t="s">
        <v>85</v>
      </c>
      <c r="F104" s="518" t="s">
        <v>142</v>
      </c>
      <c r="G104" s="904"/>
      <c r="J104" s="521" t="s">
        <v>17</v>
      </c>
    </row>
    <row r="105" spans="4:36" s="32" customFormat="1" hidden="1">
      <c r="D105" s="59" t="s">
        <v>81</v>
      </c>
      <c r="F105" s="520" t="s">
        <v>37</v>
      </c>
      <c r="G105" s="1053" t="s">
        <v>114</v>
      </c>
    </row>
    <row r="106" spans="4:36" s="32" customFormat="1" hidden="1">
      <c r="D106" s="59" t="s">
        <v>86</v>
      </c>
      <c r="F106" s="520" t="s">
        <v>143</v>
      </c>
      <c r="G106" s="906"/>
    </row>
    <row r="107" spans="4:36" s="32" customFormat="1" hidden="1">
      <c r="D107" s="59" t="s">
        <v>96</v>
      </c>
      <c r="F107" s="520" t="s">
        <v>18</v>
      </c>
      <c r="G107" s="906"/>
    </row>
    <row r="108" spans="4:36" s="32" customFormat="1" hidden="1">
      <c r="D108" s="59" t="s">
        <v>97</v>
      </c>
      <c r="F108" s="520" t="s">
        <v>38</v>
      </c>
      <c r="G108" s="907"/>
    </row>
    <row r="109" spans="4:36" s="32" customFormat="1" hidden="1">
      <c r="D109" s="59" t="s">
        <v>88</v>
      </c>
      <c r="F109" s="521" t="s">
        <v>14</v>
      </c>
      <c r="G109" s="1046" t="s">
        <v>115</v>
      </c>
      <c r="T109" s="1"/>
    </row>
    <row r="110" spans="4:36" s="32" customFormat="1" hidden="1">
      <c r="D110" s="59" t="s">
        <v>98</v>
      </c>
      <c r="F110" s="52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52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52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0C8ABD1A-D52A-48C4-992A-992704AF3DBE}">
      <formula1>$D$89:$D$137</formula1>
    </dataValidation>
    <dataValidation type="list" allowBlank="1" showInputMessage="1" showErrorMessage="1" sqref="G19:G24 AA46:AA51 AA37:AA42 AA19:AA24 Q46:Q51 Q37:Q42 Q28:Q33 G28:G33 Q19:Q24 G37:G42 G46:G51 AA28:AA29 AA31:AA33" xr:uid="{6D875E90-225E-479C-B7BB-E284FD67A525}">
      <formula1>$E$89:$E$91</formula1>
    </dataValidation>
    <dataValidation type="list" allowBlank="1" showInputMessage="1" showErrorMessage="1" sqref="G25:G26 Q25:Q26 G55:G57 Q55:Q56 AA25:AA26 X56 AC56" xr:uid="{81B3F749-773C-4AAF-8485-360880DB3DE7}">
      <formula1>#REF!</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6C02-0F10-4734-8BCA-27D8A0F9A64D}">
  <dimension ref="B1:R117"/>
  <sheetViews>
    <sheetView zoomScale="85" zoomScaleNormal="85" workbookViewId="0">
      <selection activeCell="C119" sqref="C119"/>
    </sheetView>
  </sheetViews>
  <sheetFormatPr baseColWidth="10" defaultRowHeight="13.2"/>
  <cols>
    <col min="1" max="1" width="2" style="36" customWidth="1"/>
    <col min="2" max="2" width="91.77734375" style="36" bestFit="1" customWidth="1"/>
    <col min="3" max="3" width="21.33203125" style="37" customWidth="1"/>
    <col min="4" max="4" width="4.77734375" style="36" customWidth="1"/>
    <col min="5" max="5" width="8.33203125" style="36" customWidth="1"/>
    <col min="6" max="6" width="18" style="36" customWidth="1"/>
    <col min="7" max="7" width="7.44140625" style="36" bestFit="1" customWidth="1"/>
    <col min="8" max="8" width="5.33203125" style="36" bestFit="1" customWidth="1"/>
    <col min="9" max="9" width="15.6640625" style="36" customWidth="1"/>
    <col min="10" max="10" width="16.44140625" style="36" bestFit="1" customWidth="1"/>
    <col min="11" max="13" width="11.5546875" style="36"/>
    <col min="14" max="14" width="15.44140625" style="36" bestFit="1" customWidth="1"/>
    <col min="15" max="256" width="11.5546875" style="36"/>
    <col min="257" max="257" width="2" style="36" customWidth="1"/>
    <col min="258" max="258" width="64.44140625" style="36" customWidth="1"/>
    <col min="259" max="259" width="21.33203125" style="36" customWidth="1"/>
    <col min="260" max="260" width="4.77734375" style="36" customWidth="1"/>
    <col min="261" max="261" width="8.33203125" style="36" customWidth="1"/>
    <col min="262" max="262" width="18" style="36" customWidth="1"/>
    <col min="263" max="263" width="7.44140625" style="36" bestFit="1" customWidth="1"/>
    <col min="264" max="264" width="4.44140625" style="36" customWidth="1"/>
    <col min="265" max="265" width="15.6640625" style="36" customWidth="1"/>
    <col min="266" max="266" width="16.44140625" style="36" bestFit="1" customWidth="1"/>
    <col min="267" max="512" width="11.5546875" style="36"/>
    <col min="513" max="513" width="2" style="36" customWidth="1"/>
    <col min="514" max="514" width="64.44140625" style="36" customWidth="1"/>
    <col min="515" max="515" width="21.33203125" style="36" customWidth="1"/>
    <col min="516" max="516" width="4.77734375" style="36" customWidth="1"/>
    <col min="517" max="517" width="8.33203125" style="36" customWidth="1"/>
    <col min="518" max="518" width="18" style="36" customWidth="1"/>
    <col min="519" max="519" width="7.44140625" style="36" bestFit="1" customWidth="1"/>
    <col min="520" max="520" width="4.44140625" style="36" customWidth="1"/>
    <col min="521" max="521" width="15.6640625" style="36" customWidth="1"/>
    <col min="522" max="522" width="16.44140625" style="36" bestFit="1" customWidth="1"/>
    <col min="523" max="768" width="11.5546875" style="36"/>
    <col min="769" max="769" width="2" style="36" customWidth="1"/>
    <col min="770" max="770" width="64.44140625" style="36" customWidth="1"/>
    <col min="771" max="771" width="21.33203125" style="36" customWidth="1"/>
    <col min="772" max="772" width="4.77734375" style="36" customWidth="1"/>
    <col min="773" max="773" width="8.33203125" style="36" customWidth="1"/>
    <col min="774" max="774" width="18" style="36" customWidth="1"/>
    <col min="775" max="775" width="7.44140625" style="36" bestFit="1" customWidth="1"/>
    <col min="776" max="776" width="4.44140625" style="36" customWidth="1"/>
    <col min="777" max="777" width="15.6640625" style="36" customWidth="1"/>
    <col min="778" max="778" width="16.44140625" style="36" bestFit="1" customWidth="1"/>
    <col min="779" max="1024" width="11.5546875" style="36"/>
    <col min="1025" max="1025" width="2" style="36" customWidth="1"/>
    <col min="1026" max="1026" width="64.44140625" style="36" customWidth="1"/>
    <col min="1027" max="1027" width="21.33203125" style="36" customWidth="1"/>
    <col min="1028" max="1028" width="4.77734375" style="36" customWidth="1"/>
    <col min="1029" max="1029" width="8.33203125" style="36" customWidth="1"/>
    <col min="1030" max="1030" width="18" style="36" customWidth="1"/>
    <col min="1031" max="1031" width="7.44140625" style="36" bestFit="1" customWidth="1"/>
    <col min="1032" max="1032" width="4.44140625" style="36" customWidth="1"/>
    <col min="1033" max="1033" width="15.6640625" style="36" customWidth="1"/>
    <col min="1034" max="1034" width="16.44140625" style="36" bestFit="1" customWidth="1"/>
    <col min="1035" max="1280" width="11.5546875" style="36"/>
    <col min="1281" max="1281" width="2" style="36" customWidth="1"/>
    <col min="1282" max="1282" width="64.44140625" style="36" customWidth="1"/>
    <col min="1283" max="1283" width="21.33203125" style="36" customWidth="1"/>
    <col min="1284" max="1284" width="4.77734375" style="36" customWidth="1"/>
    <col min="1285" max="1285" width="8.33203125" style="36" customWidth="1"/>
    <col min="1286" max="1286" width="18" style="36" customWidth="1"/>
    <col min="1287" max="1287" width="7.44140625" style="36" bestFit="1" customWidth="1"/>
    <col min="1288" max="1288" width="4.44140625" style="36" customWidth="1"/>
    <col min="1289" max="1289" width="15.6640625" style="36" customWidth="1"/>
    <col min="1290" max="1290" width="16.44140625" style="36" bestFit="1" customWidth="1"/>
    <col min="1291" max="1536" width="11.5546875" style="36"/>
    <col min="1537" max="1537" width="2" style="36" customWidth="1"/>
    <col min="1538" max="1538" width="64.44140625" style="36" customWidth="1"/>
    <col min="1539" max="1539" width="21.33203125" style="36" customWidth="1"/>
    <col min="1540" max="1540" width="4.77734375" style="36" customWidth="1"/>
    <col min="1541" max="1541" width="8.33203125" style="36" customWidth="1"/>
    <col min="1542" max="1542" width="18" style="36" customWidth="1"/>
    <col min="1543" max="1543" width="7.44140625" style="36" bestFit="1" customWidth="1"/>
    <col min="1544" max="1544" width="4.44140625" style="36" customWidth="1"/>
    <col min="1545" max="1545" width="15.6640625" style="36" customWidth="1"/>
    <col min="1546" max="1546" width="16.44140625" style="36" bestFit="1" customWidth="1"/>
    <col min="1547" max="1792" width="11.5546875" style="36"/>
    <col min="1793" max="1793" width="2" style="36" customWidth="1"/>
    <col min="1794" max="1794" width="64.44140625" style="36" customWidth="1"/>
    <col min="1795" max="1795" width="21.33203125" style="36" customWidth="1"/>
    <col min="1796" max="1796" width="4.77734375" style="36" customWidth="1"/>
    <col min="1797" max="1797" width="8.33203125" style="36" customWidth="1"/>
    <col min="1798" max="1798" width="18" style="36" customWidth="1"/>
    <col min="1799" max="1799" width="7.44140625" style="36" bestFit="1" customWidth="1"/>
    <col min="1800" max="1800" width="4.44140625" style="36" customWidth="1"/>
    <col min="1801" max="1801" width="15.6640625" style="36" customWidth="1"/>
    <col min="1802" max="1802" width="16.44140625" style="36" bestFit="1" customWidth="1"/>
    <col min="1803" max="2048" width="11.5546875" style="36"/>
    <col min="2049" max="2049" width="2" style="36" customWidth="1"/>
    <col min="2050" max="2050" width="64.44140625" style="36" customWidth="1"/>
    <col min="2051" max="2051" width="21.33203125" style="36" customWidth="1"/>
    <col min="2052" max="2052" width="4.77734375" style="36" customWidth="1"/>
    <col min="2053" max="2053" width="8.33203125" style="36" customWidth="1"/>
    <col min="2054" max="2054" width="18" style="36" customWidth="1"/>
    <col min="2055" max="2055" width="7.44140625" style="36" bestFit="1" customWidth="1"/>
    <col min="2056" max="2056" width="4.44140625" style="36" customWidth="1"/>
    <col min="2057" max="2057" width="15.6640625" style="36" customWidth="1"/>
    <col min="2058" max="2058" width="16.44140625" style="36" bestFit="1" customWidth="1"/>
    <col min="2059" max="2304" width="11.5546875" style="36"/>
    <col min="2305" max="2305" width="2" style="36" customWidth="1"/>
    <col min="2306" max="2306" width="64.44140625" style="36" customWidth="1"/>
    <col min="2307" max="2307" width="21.33203125" style="36" customWidth="1"/>
    <col min="2308" max="2308" width="4.77734375" style="36" customWidth="1"/>
    <col min="2309" max="2309" width="8.33203125" style="36" customWidth="1"/>
    <col min="2310" max="2310" width="18" style="36" customWidth="1"/>
    <col min="2311" max="2311" width="7.44140625" style="36" bestFit="1" customWidth="1"/>
    <col min="2312" max="2312" width="4.44140625" style="36" customWidth="1"/>
    <col min="2313" max="2313" width="15.6640625" style="36" customWidth="1"/>
    <col min="2314" max="2314" width="16.44140625" style="36" bestFit="1" customWidth="1"/>
    <col min="2315" max="2560" width="11.5546875" style="36"/>
    <col min="2561" max="2561" width="2" style="36" customWidth="1"/>
    <col min="2562" max="2562" width="64.44140625" style="36" customWidth="1"/>
    <col min="2563" max="2563" width="21.33203125" style="36" customWidth="1"/>
    <col min="2564" max="2564" width="4.77734375" style="36" customWidth="1"/>
    <col min="2565" max="2565" width="8.33203125" style="36" customWidth="1"/>
    <col min="2566" max="2566" width="18" style="36" customWidth="1"/>
    <col min="2567" max="2567" width="7.44140625" style="36" bestFit="1" customWidth="1"/>
    <col min="2568" max="2568" width="4.44140625" style="36" customWidth="1"/>
    <col min="2569" max="2569" width="15.6640625" style="36" customWidth="1"/>
    <col min="2570" max="2570" width="16.44140625" style="36" bestFit="1" customWidth="1"/>
    <col min="2571" max="2816" width="11.5546875" style="36"/>
    <col min="2817" max="2817" width="2" style="36" customWidth="1"/>
    <col min="2818" max="2818" width="64.44140625" style="36" customWidth="1"/>
    <col min="2819" max="2819" width="21.33203125" style="36" customWidth="1"/>
    <col min="2820" max="2820" width="4.77734375" style="36" customWidth="1"/>
    <col min="2821" max="2821" width="8.33203125" style="36" customWidth="1"/>
    <col min="2822" max="2822" width="18" style="36" customWidth="1"/>
    <col min="2823" max="2823" width="7.44140625" style="36" bestFit="1" customWidth="1"/>
    <col min="2824" max="2824" width="4.44140625" style="36" customWidth="1"/>
    <col min="2825" max="2825" width="15.6640625" style="36" customWidth="1"/>
    <col min="2826" max="2826" width="16.44140625" style="36" bestFit="1" customWidth="1"/>
    <col min="2827" max="3072" width="11.5546875" style="36"/>
    <col min="3073" max="3073" width="2" style="36" customWidth="1"/>
    <col min="3074" max="3074" width="64.44140625" style="36" customWidth="1"/>
    <col min="3075" max="3075" width="21.33203125" style="36" customWidth="1"/>
    <col min="3076" max="3076" width="4.77734375" style="36" customWidth="1"/>
    <col min="3077" max="3077" width="8.33203125" style="36" customWidth="1"/>
    <col min="3078" max="3078" width="18" style="36" customWidth="1"/>
    <col min="3079" max="3079" width="7.44140625" style="36" bestFit="1" customWidth="1"/>
    <col min="3080" max="3080" width="4.44140625" style="36" customWidth="1"/>
    <col min="3081" max="3081" width="15.6640625" style="36" customWidth="1"/>
    <col min="3082" max="3082" width="16.44140625" style="36" bestFit="1" customWidth="1"/>
    <col min="3083" max="3328" width="11.5546875" style="36"/>
    <col min="3329" max="3329" width="2" style="36" customWidth="1"/>
    <col min="3330" max="3330" width="64.44140625" style="36" customWidth="1"/>
    <col min="3331" max="3331" width="21.33203125" style="36" customWidth="1"/>
    <col min="3332" max="3332" width="4.77734375" style="36" customWidth="1"/>
    <col min="3333" max="3333" width="8.33203125" style="36" customWidth="1"/>
    <col min="3334" max="3334" width="18" style="36" customWidth="1"/>
    <col min="3335" max="3335" width="7.44140625" style="36" bestFit="1" customWidth="1"/>
    <col min="3336" max="3336" width="4.44140625" style="36" customWidth="1"/>
    <col min="3337" max="3337" width="15.6640625" style="36" customWidth="1"/>
    <col min="3338" max="3338" width="16.44140625" style="36" bestFit="1" customWidth="1"/>
    <col min="3339" max="3584" width="11.5546875" style="36"/>
    <col min="3585" max="3585" width="2" style="36" customWidth="1"/>
    <col min="3586" max="3586" width="64.44140625" style="36" customWidth="1"/>
    <col min="3587" max="3587" width="21.33203125" style="36" customWidth="1"/>
    <col min="3588" max="3588" width="4.77734375" style="36" customWidth="1"/>
    <col min="3589" max="3589" width="8.33203125" style="36" customWidth="1"/>
    <col min="3590" max="3590" width="18" style="36" customWidth="1"/>
    <col min="3591" max="3591" width="7.44140625" style="36" bestFit="1" customWidth="1"/>
    <col min="3592" max="3592" width="4.44140625" style="36" customWidth="1"/>
    <col min="3593" max="3593" width="15.6640625" style="36" customWidth="1"/>
    <col min="3594" max="3594" width="16.44140625" style="36" bestFit="1" customWidth="1"/>
    <col min="3595" max="3840" width="11.5546875" style="36"/>
    <col min="3841" max="3841" width="2" style="36" customWidth="1"/>
    <col min="3842" max="3842" width="64.44140625" style="36" customWidth="1"/>
    <col min="3843" max="3843" width="21.33203125" style="36" customWidth="1"/>
    <col min="3844" max="3844" width="4.77734375" style="36" customWidth="1"/>
    <col min="3845" max="3845" width="8.33203125" style="36" customWidth="1"/>
    <col min="3846" max="3846" width="18" style="36" customWidth="1"/>
    <col min="3847" max="3847" width="7.44140625" style="36" bestFit="1" customWidth="1"/>
    <col min="3848" max="3848" width="4.44140625" style="36" customWidth="1"/>
    <col min="3849" max="3849" width="15.6640625" style="36" customWidth="1"/>
    <col min="3850" max="3850" width="16.44140625" style="36" bestFit="1" customWidth="1"/>
    <col min="3851" max="4096" width="11.5546875" style="36"/>
    <col min="4097" max="4097" width="2" style="36" customWidth="1"/>
    <col min="4098" max="4098" width="64.44140625" style="36" customWidth="1"/>
    <col min="4099" max="4099" width="21.33203125" style="36" customWidth="1"/>
    <col min="4100" max="4100" width="4.77734375" style="36" customWidth="1"/>
    <col min="4101" max="4101" width="8.33203125" style="36" customWidth="1"/>
    <col min="4102" max="4102" width="18" style="36" customWidth="1"/>
    <col min="4103" max="4103" width="7.44140625" style="36" bestFit="1" customWidth="1"/>
    <col min="4104" max="4104" width="4.44140625" style="36" customWidth="1"/>
    <col min="4105" max="4105" width="15.6640625" style="36" customWidth="1"/>
    <col min="4106" max="4106" width="16.44140625" style="36" bestFit="1" customWidth="1"/>
    <col min="4107" max="4352" width="11.5546875" style="36"/>
    <col min="4353" max="4353" width="2" style="36" customWidth="1"/>
    <col min="4354" max="4354" width="64.44140625" style="36" customWidth="1"/>
    <col min="4355" max="4355" width="21.33203125" style="36" customWidth="1"/>
    <col min="4356" max="4356" width="4.77734375" style="36" customWidth="1"/>
    <col min="4357" max="4357" width="8.33203125" style="36" customWidth="1"/>
    <col min="4358" max="4358" width="18" style="36" customWidth="1"/>
    <col min="4359" max="4359" width="7.44140625" style="36" bestFit="1" customWidth="1"/>
    <col min="4360" max="4360" width="4.44140625" style="36" customWidth="1"/>
    <col min="4361" max="4361" width="15.6640625" style="36" customWidth="1"/>
    <col min="4362" max="4362" width="16.44140625" style="36" bestFit="1" customWidth="1"/>
    <col min="4363" max="4608" width="11.5546875" style="36"/>
    <col min="4609" max="4609" width="2" style="36" customWidth="1"/>
    <col min="4610" max="4610" width="64.44140625" style="36" customWidth="1"/>
    <col min="4611" max="4611" width="21.33203125" style="36" customWidth="1"/>
    <col min="4612" max="4612" width="4.77734375" style="36" customWidth="1"/>
    <col min="4613" max="4613" width="8.33203125" style="36" customWidth="1"/>
    <col min="4614" max="4614" width="18" style="36" customWidth="1"/>
    <col min="4615" max="4615" width="7.44140625" style="36" bestFit="1" customWidth="1"/>
    <col min="4616" max="4616" width="4.44140625" style="36" customWidth="1"/>
    <col min="4617" max="4617" width="15.6640625" style="36" customWidth="1"/>
    <col min="4618" max="4618" width="16.44140625" style="36" bestFit="1" customWidth="1"/>
    <col min="4619" max="4864" width="11.5546875" style="36"/>
    <col min="4865" max="4865" width="2" style="36" customWidth="1"/>
    <col min="4866" max="4866" width="64.44140625" style="36" customWidth="1"/>
    <col min="4867" max="4867" width="21.33203125" style="36" customWidth="1"/>
    <col min="4868" max="4868" width="4.77734375" style="36" customWidth="1"/>
    <col min="4869" max="4869" width="8.33203125" style="36" customWidth="1"/>
    <col min="4870" max="4870" width="18" style="36" customWidth="1"/>
    <col min="4871" max="4871" width="7.44140625" style="36" bestFit="1" customWidth="1"/>
    <col min="4872" max="4872" width="4.44140625" style="36" customWidth="1"/>
    <col min="4873" max="4873" width="15.6640625" style="36" customWidth="1"/>
    <col min="4874" max="4874" width="16.44140625" style="36" bestFit="1" customWidth="1"/>
    <col min="4875" max="5120" width="11.5546875" style="36"/>
    <col min="5121" max="5121" width="2" style="36" customWidth="1"/>
    <col min="5122" max="5122" width="64.44140625" style="36" customWidth="1"/>
    <col min="5123" max="5123" width="21.33203125" style="36" customWidth="1"/>
    <col min="5124" max="5124" width="4.77734375" style="36" customWidth="1"/>
    <col min="5125" max="5125" width="8.33203125" style="36" customWidth="1"/>
    <col min="5126" max="5126" width="18" style="36" customWidth="1"/>
    <col min="5127" max="5127" width="7.44140625" style="36" bestFit="1" customWidth="1"/>
    <col min="5128" max="5128" width="4.44140625" style="36" customWidth="1"/>
    <col min="5129" max="5129" width="15.6640625" style="36" customWidth="1"/>
    <col min="5130" max="5130" width="16.44140625" style="36" bestFit="1" customWidth="1"/>
    <col min="5131" max="5376" width="11.5546875" style="36"/>
    <col min="5377" max="5377" width="2" style="36" customWidth="1"/>
    <col min="5378" max="5378" width="64.44140625" style="36" customWidth="1"/>
    <col min="5379" max="5379" width="21.33203125" style="36" customWidth="1"/>
    <col min="5380" max="5380" width="4.77734375" style="36" customWidth="1"/>
    <col min="5381" max="5381" width="8.33203125" style="36" customWidth="1"/>
    <col min="5382" max="5382" width="18" style="36" customWidth="1"/>
    <col min="5383" max="5383" width="7.44140625" style="36" bestFit="1" customWidth="1"/>
    <col min="5384" max="5384" width="4.44140625" style="36" customWidth="1"/>
    <col min="5385" max="5385" width="15.6640625" style="36" customWidth="1"/>
    <col min="5386" max="5386" width="16.44140625" style="36" bestFit="1" customWidth="1"/>
    <col min="5387" max="5632" width="11.5546875" style="36"/>
    <col min="5633" max="5633" width="2" style="36" customWidth="1"/>
    <col min="5634" max="5634" width="64.44140625" style="36" customWidth="1"/>
    <col min="5635" max="5635" width="21.33203125" style="36" customWidth="1"/>
    <col min="5636" max="5636" width="4.77734375" style="36" customWidth="1"/>
    <col min="5637" max="5637" width="8.33203125" style="36" customWidth="1"/>
    <col min="5638" max="5638" width="18" style="36" customWidth="1"/>
    <col min="5639" max="5639" width="7.44140625" style="36" bestFit="1" customWidth="1"/>
    <col min="5640" max="5640" width="4.44140625" style="36" customWidth="1"/>
    <col min="5641" max="5641" width="15.6640625" style="36" customWidth="1"/>
    <col min="5642" max="5642" width="16.44140625" style="36" bestFit="1" customWidth="1"/>
    <col min="5643" max="5888" width="11.5546875" style="36"/>
    <col min="5889" max="5889" width="2" style="36" customWidth="1"/>
    <col min="5890" max="5890" width="64.44140625" style="36" customWidth="1"/>
    <col min="5891" max="5891" width="21.33203125" style="36" customWidth="1"/>
    <col min="5892" max="5892" width="4.77734375" style="36" customWidth="1"/>
    <col min="5893" max="5893" width="8.33203125" style="36" customWidth="1"/>
    <col min="5894" max="5894" width="18" style="36" customWidth="1"/>
    <col min="5895" max="5895" width="7.44140625" style="36" bestFit="1" customWidth="1"/>
    <col min="5896" max="5896" width="4.44140625" style="36" customWidth="1"/>
    <col min="5897" max="5897" width="15.6640625" style="36" customWidth="1"/>
    <col min="5898" max="5898" width="16.44140625" style="36" bestFit="1" customWidth="1"/>
    <col min="5899" max="6144" width="11.5546875" style="36"/>
    <col min="6145" max="6145" width="2" style="36" customWidth="1"/>
    <col min="6146" max="6146" width="64.44140625" style="36" customWidth="1"/>
    <col min="6147" max="6147" width="21.33203125" style="36" customWidth="1"/>
    <col min="6148" max="6148" width="4.77734375" style="36" customWidth="1"/>
    <col min="6149" max="6149" width="8.33203125" style="36" customWidth="1"/>
    <col min="6150" max="6150" width="18" style="36" customWidth="1"/>
    <col min="6151" max="6151" width="7.44140625" style="36" bestFit="1" customWidth="1"/>
    <col min="6152" max="6152" width="4.44140625" style="36" customWidth="1"/>
    <col min="6153" max="6153" width="15.6640625" style="36" customWidth="1"/>
    <col min="6154" max="6154" width="16.44140625" style="36" bestFit="1" customWidth="1"/>
    <col min="6155" max="6400" width="11.5546875" style="36"/>
    <col min="6401" max="6401" width="2" style="36" customWidth="1"/>
    <col min="6402" max="6402" width="64.44140625" style="36" customWidth="1"/>
    <col min="6403" max="6403" width="21.33203125" style="36" customWidth="1"/>
    <col min="6404" max="6404" width="4.77734375" style="36" customWidth="1"/>
    <col min="6405" max="6405" width="8.33203125" style="36" customWidth="1"/>
    <col min="6406" max="6406" width="18" style="36" customWidth="1"/>
    <col min="6407" max="6407" width="7.44140625" style="36" bestFit="1" customWidth="1"/>
    <col min="6408" max="6408" width="4.44140625" style="36" customWidth="1"/>
    <col min="6409" max="6409" width="15.6640625" style="36" customWidth="1"/>
    <col min="6410" max="6410" width="16.44140625" style="36" bestFit="1" customWidth="1"/>
    <col min="6411" max="6656" width="11.5546875" style="36"/>
    <col min="6657" max="6657" width="2" style="36" customWidth="1"/>
    <col min="6658" max="6658" width="64.44140625" style="36" customWidth="1"/>
    <col min="6659" max="6659" width="21.33203125" style="36" customWidth="1"/>
    <col min="6660" max="6660" width="4.77734375" style="36" customWidth="1"/>
    <col min="6661" max="6661" width="8.33203125" style="36" customWidth="1"/>
    <col min="6662" max="6662" width="18" style="36" customWidth="1"/>
    <col min="6663" max="6663" width="7.44140625" style="36" bestFit="1" customWidth="1"/>
    <col min="6664" max="6664" width="4.44140625" style="36" customWidth="1"/>
    <col min="6665" max="6665" width="15.6640625" style="36" customWidth="1"/>
    <col min="6666" max="6666" width="16.44140625" style="36" bestFit="1" customWidth="1"/>
    <col min="6667" max="6912" width="11.5546875" style="36"/>
    <col min="6913" max="6913" width="2" style="36" customWidth="1"/>
    <col min="6914" max="6914" width="64.44140625" style="36" customWidth="1"/>
    <col min="6915" max="6915" width="21.33203125" style="36" customWidth="1"/>
    <col min="6916" max="6916" width="4.77734375" style="36" customWidth="1"/>
    <col min="6917" max="6917" width="8.33203125" style="36" customWidth="1"/>
    <col min="6918" max="6918" width="18" style="36" customWidth="1"/>
    <col min="6919" max="6919" width="7.44140625" style="36" bestFit="1" customWidth="1"/>
    <col min="6920" max="6920" width="4.44140625" style="36" customWidth="1"/>
    <col min="6921" max="6921" width="15.6640625" style="36" customWidth="1"/>
    <col min="6922" max="6922" width="16.44140625" style="36" bestFit="1" customWidth="1"/>
    <col min="6923" max="7168" width="11.5546875" style="36"/>
    <col min="7169" max="7169" width="2" style="36" customWidth="1"/>
    <col min="7170" max="7170" width="64.44140625" style="36" customWidth="1"/>
    <col min="7171" max="7171" width="21.33203125" style="36" customWidth="1"/>
    <col min="7172" max="7172" width="4.77734375" style="36" customWidth="1"/>
    <col min="7173" max="7173" width="8.33203125" style="36" customWidth="1"/>
    <col min="7174" max="7174" width="18" style="36" customWidth="1"/>
    <col min="7175" max="7175" width="7.44140625" style="36" bestFit="1" customWidth="1"/>
    <col min="7176" max="7176" width="4.44140625" style="36" customWidth="1"/>
    <col min="7177" max="7177" width="15.6640625" style="36" customWidth="1"/>
    <col min="7178" max="7178" width="16.44140625" style="36" bestFit="1" customWidth="1"/>
    <col min="7179" max="7424" width="11.5546875" style="36"/>
    <col min="7425" max="7425" width="2" style="36" customWidth="1"/>
    <col min="7426" max="7426" width="64.44140625" style="36" customWidth="1"/>
    <col min="7427" max="7427" width="21.33203125" style="36" customWidth="1"/>
    <col min="7428" max="7428" width="4.77734375" style="36" customWidth="1"/>
    <col min="7429" max="7429" width="8.33203125" style="36" customWidth="1"/>
    <col min="7430" max="7430" width="18" style="36" customWidth="1"/>
    <col min="7431" max="7431" width="7.44140625" style="36" bestFit="1" customWidth="1"/>
    <col min="7432" max="7432" width="4.44140625" style="36" customWidth="1"/>
    <col min="7433" max="7433" width="15.6640625" style="36" customWidth="1"/>
    <col min="7434" max="7434" width="16.44140625" style="36" bestFit="1" customWidth="1"/>
    <col min="7435" max="7680" width="11.5546875" style="36"/>
    <col min="7681" max="7681" width="2" style="36" customWidth="1"/>
    <col min="7682" max="7682" width="64.44140625" style="36" customWidth="1"/>
    <col min="7683" max="7683" width="21.33203125" style="36" customWidth="1"/>
    <col min="7684" max="7684" width="4.77734375" style="36" customWidth="1"/>
    <col min="7685" max="7685" width="8.33203125" style="36" customWidth="1"/>
    <col min="7686" max="7686" width="18" style="36" customWidth="1"/>
    <col min="7687" max="7687" width="7.44140625" style="36" bestFit="1" customWidth="1"/>
    <col min="7688" max="7688" width="4.44140625" style="36" customWidth="1"/>
    <col min="7689" max="7689" width="15.6640625" style="36" customWidth="1"/>
    <col min="7690" max="7690" width="16.44140625" style="36" bestFit="1" customWidth="1"/>
    <col min="7691" max="7936" width="11.5546875" style="36"/>
    <col min="7937" max="7937" width="2" style="36" customWidth="1"/>
    <col min="7938" max="7938" width="64.44140625" style="36" customWidth="1"/>
    <col min="7939" max="7939" width="21.33203125" style="36" customWidth="1"/>
    <col min="7940" max="7940" width="4.77734375" style="36" customWidth="1"/>
    <col min="7941" max="7941" width="8.33203125" style="36" customWidth="1"/>
    <col min="7942" max="7942" width="18" style="36" customWidth="1"/>
    <col min="7943" max="7943" width="7.44140625" style="36" bestFit="1" customWidth="1"/>
    <col min="7944" max="7944" width="4.44140625" style="36" customWidth="1"/>
    <col min="7945" max="7945" width="15.6640625" style="36" customWidth="1"/>
    <col min="7946" max="7946" width="16.44140625" style="36" bestFit="1" customWidth="1"/>
    <col min="7947" max="8192" width="11.5546875" style="36"/>
    <col min="8193" max="8193" width="2" style="36" customWidth="1"/>
    <col min="8194" max="8194" width="64.44140625" style="36" customWidth="1"/>
    <col min="8195" max="8195" width="21.33203125" style="36" customWidth="1"/>
    <col min="8196" max="8196" width="4.77734375" style="36" customWidth="1"/>
    <col min="8197" max="8197" width="8.33203125" style="36" customWidth="1"/>
    <col min="8198" max="8198" width="18" style="36" customWidth="1"/>
    <col min="8199" max="8199" width="7.44140625" style="36" bestFit="1" customWidth="1"/>
    <col min="8200" max="8200" width="4.44140625" style="36" customWidth="1"/>
    <col min="8201" max="8201" width="15.6640625" style="36" customWidth="1"/>
    <col min="8202" max="8202" width="16.44140625" style="36" bestFit="1" customWidth="1"/>
    <col min="8203" max="8448" width="11.5546875" style="36"/>
    <col min="8449" max="8449" width="2" style="36" customWidth="1"/>
    <col min="8450" max="8450" width="64.44140625" style="36" customWidth="1"/>
    <col min="8451" max="8451" width="21.33203125" style="36" customWidth="1"/>
    <col min="8452" max="8452" width="4.77734375" style="36" customWidth="1"/>
    <col min="8453" max="8453" width="8.33203125" style="36" customWidth="1"/>
    <col min="8454" max="8454" width="18" style="36" customWidth="1"/>
    <col min="8455" max="8455" width="7.44140625" style="36" bestFit="1" customWidth="1"/>
    <col min="8456" max="8456" width="4.44140625" style="36" customWidth="1"/>
    <col min="8457" max="8457" width="15.6640625" style="36" customWidth="1"/>
    <col min="8458" max="8458" width="16.44140625" style="36" bestFit="1" customWidth="1"/>
    <col min="8459" max="8704" width="11.5546875" style="36"/>
    <col min="8705" max="8705" width="2" style="36" customWidth="1"/>
    <col min="8706" max="8706" width="64.44140625" style="36" customWidth="1"/>
    <col min="8707" max="8707" width="21.33203125" style="36" customWidth="1"/>
    <col min="8708" max="8708" width="4.77734375" style="36" customWidth="1"/>
    <col min="8709" max="8709" width="8.33203125" style="36" customWidth="1"/>
    <col min="8710" max="8710" width="18" style="36" customWidth="1"/>
    <col min="8711" max="8711" width="7.44140625" style="36" bestFit="1" customWidth="1"/>
    <col min="8712" max="8712" width="4.44140625" style="36" customWidth="1"/>
    <col min="8713" max="8713" width="15.6640625" style="36" customWidth="1"/>
    <col min="8714" max="8714" width="16.44140625" style="36" bestFit="1" customWidth="1"/>
    <col min="8715" max="8960" width="11.5546875" style="36"/>
    <col min="8961" max="8961" width="2" style="36" customWidth="1"/>
    <col min="8962" max="8962" width="64.44140625" style="36" customWidth="1"/>
    <col min="8963" max="8963" width="21.33203125" style="36" customWidth="1"/>
    <col min="8964" max="8964" width="4.77734375" style="36" customWidth="1"/>
    <col min="8965" max="8965" width="8.33203125" style="36" customWidth="1"/>
    <col min="8966" max="8966" width="18" style="36" customWidth="1"/>
    <col min="8967" max="8967" width="7.44140625" style="36" bestFit="1" customWidth="1"/>
    <col min="8968" max="8968" width="4.44140625" style="36" customWidth="1"/>
    <col min="8969" max="8969" width="15.6640625" style="36" customWidth="1"/>
    <col min="8970" max="8970" width="16.44140625" style="36" bestFit="1" customWidth="1"/>
    <col min="8971" max="9216" width="11.5546875" style="36"/>
    <col min="9217" max="9217" width="2" style="36" customWidth="1"/>
    <col min="9218" max="9218" width="64.44140625" style="36" customWidth="1"/>
    <col min="9219" max="9219" width="21.33203125" style="36" customWidth="1"/>
    <col min="9220" max="9220" width="4.77734375" style="36" customWidth="1"/>
    <col min="9221" max="9221" width="8.33203125" style="36" customWidth="1"/>
    <col min="9222" max="9222" width="18" style="36" customWidth="1"/>
    <col min="9223" max="9223" width="7.44140625" style="36" bestFit="1" customWidth="1"/>
    <col min="9224" max="9224" width="4.44140625" style="36" customWidth="1"/>
    <col min="9225" max="9225" width="15.6640625" style="36" customWidth="1"/>
    <col min="9226" max="9226" width="16.44140625" style="36" bestFit="1" customWidth="1"/>
    <col min="9227" max="9472" width="11.5546875" style="36"/>
    <col min="9473" max="9473" width="2" style="36" customWidth="1"/>
    <col min="9474" max="9474" width="64.44140625" style="36" customWidth="1"/>
    <col min="9475" max="9475" width="21.33203125" style="36" customWidth="1"/>
    <col min="9476" max="9476" width="4.77734375" style="36" customWidth="1"/>
    <col min="9477" max="9477" width="8.33203125" style="36" customWidth="1"/>
    <col min="9478" max="9478" width="18" style="36" customWidth="1"/>
    <col min="9479" max="9479" width="7.44140625" style="36" bestFit="1" customWidth="1"/>
    <col min="9480" max="9480" width="4.44140625" style="36" customWidth="1"/>
    <col min="9481" max="9481" width="15.6640625" style="36" customWidth="1"/>
    <col min="9482" max="9482" width="16.44140625" style="36" bestFit="1" customWidth="1"/>
    <col min="9483" max="9728" width="11.5546875" style="36"/>
    <col min="9729" max="9729" width="2" style="36" customWidth="1"/>
    <col min="9730" max="9730" width="64.44140625" style="36" customWidth="1"/>
    <col min="9731" max="9731" width="21.33203125" style="36" customWidth="1"/>
    <col min="9732" max="9732" width="4.77734375" style="36" customWidth="1"/>
    <col min="9733" max="9733" width="8.33203125" style="36" customWidth="1"/>
    <col min="9734" max="9734" width="18" style="36" customWidth="1"/>
    <col min="9735" max="9735" width="7.44140625" style="36" bestFit="1" customWidth="1"/>
    <col min="9736" max="9736" width="4.44140625" style="36" customWidth="1"/>
    <col min="9737" max="9737" width="15.6640625" style="36" customWidth="1"/>
    <col min="9738" max="9738" width="16.44140625" style="36" bestFit="1" customWidth="1"/>
    <col min="9739" max="9984" width="11.5546875" style="36"/>
    <col min="9985" max="9985" width="2" style="36" customWidth="1"/>
    <col min="9986" max="9986" width="64.44140625" style="36" customWidth="1"/>
    <col min="9987" max="9987" width="21.33203125" style="36" customWidth="1"/>
    <col min="9988" max="9988" width="4.77734375" style="36" customWidth="1"/>
    <col min="9989" max="9989" width="8.33203125" style="36" customWidth="1"/>
    <col min="9990" max="9990" width="18" style="36" customWidth="1"/>
    <col min="9991" max="9991" width="7.44140625" style="36" bestFit="1" customWidth="1"/>
    <col min="9992" max="9992" width="4.44140625" style="36" customWidth="1"/>
    <col min="9993" max="9993" width="15.6640625" style="36" customWidth="1"/>
    <col min="9994" max="9994" width="16.44140625" style="36" bestFit="1" customWidth="1"/>
    <col min="9995" max="10240" width="11.5546875" style="36"/>
    <col min="10241" max="10241" width="2" style="36" customWidth="1"/>
    <col min="10242" max="10242" width="64.44140625" style="36" customWidth="1"/>
    <col min="10243" max="10243" width="21.33203125" style="36" customWidth="1"/>
    <col min="10244" max="10244" width="4.77734375" style="36" customWidth="1"/>
    <col min="10245" max="10245" width="8.33203125" style="36" customWidth="1"/>
    <col min="10246" max="10246" width="18" style="36" customWidth="1"/>
    <col min="10247" max="10247" width="7.44140625" style="36" bestFit="1" customWidth="1"/>
    <col min="10248" max="10248" width="4.44140625" style="36" customWidth="1"/>
    <col min="10249" max="10249" width="15.6640625" style="36" customWidth="1"/>
    <col min="10250" max="10250" width="16.44140625" style="36" bestFit="1" customWidth="1"/>
    <col min="10251" max="10496" width="11.5546875" style="36"/>
    <col min="10497" max="10497" width="2" style="36" customWidth="1"/>
    <col min="10498" max="10498" width="64.44140625" style="36" customWidth="1"/>
    <col min="10499" max="10499" width="21.33203125" style="36" customWidth="1"/>
    <col min="10500" max="10500" width="4.77734375" style="36" customWidth="1"/>
    <col min="10501" max="10501" width="8.33203125" style="36" customWidth="1"/>
    <col min="10502" max="10502" width="18" style="36" customWidth="1"/>
    <col min="10503" max="10503" width="7.44140625" style="36" bestFit="1" customWidth="1"/>
    <col min="10504" max="10504" width="4.44140625" style="36" customWidth="1"/>
    <col min="10505" max="10505" width="15.6640625" style="36" customWidth="1"/>
    <col min="10506" max="10506" width="16.44140625" style="36" bestFit="1" customWidth="1"/>
    <col min="10507" max="10752" width="11.5546875" style="36"/>
    <col min="10753" max="10753" width="2" style="36" customWidth="1"/>
    <col min="10754" max="10754" width="64.44140625" style="36" customWidth="1"/>
    <col min="10755" max="10755" width="21.33203125" style="36" customWidth="1"/>
    <col min="10756" max="10756" width="4.77734375" style="36" customWidth="1"/>
    <col min="10757" max="10757" width="8.33203125" style="36" customWidth="1"/>
    <col min="10758" max="10758" width="18" style="36" customWidth="1"/>
    <col min="10759" max="10759" width="7.44140625" style="36" bestFit="1" customWidth="1"/>
    <col min="10760" max="10760" width="4.44140625" style="36" customWidth="1"/>
    <col min="10761" max="10761" width="15.6640625" style="36" customWidth="1"/>
    <col min="10762" max="10762" width="16.44140625" style="36" bestFit="1" customWidth="1"/>
    <col min="10763" max="11008" width="11.5546875" style="36"/>
    <col min="11009" max="11009" width="2" style="36" customWidth="1"/>
    <col min="11010" max="11010" width="64.44140625" style="36" customWidth="1"/>
    <col min="11011" max="11011" width="21.33203125" style="36" customWidth="1"/>
    <col min="11012" max="11012" width="4.77734375" style="36" customWidth="1"/>
    <col min="11013" max="11013" width="8.33203125" style="36" customWidth="1"/>
    <col min="11014" max="11014" width="18" style="36" customWidth="1"/>
    <col min="11015" max="11015" width="7.44140625" style="36" bestFit="1" customWidth="1"/>
    <col min="11016" max="11016" width="4.44140625" style="36" customWidth="1"/>
    <col min="11017" max="11017" width="15.6640625" style="36" customWidth="1"/>
    <col min="11018" max="11018" width="16.44140625" style="36" bestFit="1" customWidth="1"/>
    <col min="11019" max="11264" width="11.5546875" style="36"/>
    <col min="11265" max="11265" width="2" style="36" customWidth="1"/>
    <col min="11266" max="11266" width="64.44140625" style="36" customWidth="1"/>
    <col min="11267" max="11267" width="21.33203125" style="36" customWidth="1"/>
    <col min="11268" max="11268" width="4.77734375" style="36" customWidth="1"/>
    <col min="11269" max="11269" width="8.33203125" style="36" customWidth="1"/>
    <col min="11270" max="11270" width="18" style="36" customWidth="1"/>
    <col min="11271" max="11271" width="7.44140625" style="36" bestFit="1" customWidth="1"/>
    <col min="11272" max="11272" width="4.44140625" style="36" customWidth="1"/>
    <col min="11273" max="11273" width="15.6640625" style="36" customWidth="1"/>
    <col min="11274" max="11274" width="16.44140625" style="36" bestFit="1" customWidth="1"/>
    <col min="11275" max="11520" width="11.5546875" style="36"/>
    <col min="11521" max="11521" width="2" style="36" customWidth="1"/>
    <col min="11522" max="11522" width="64.44140625" style="36" customWidth="1"/>
    <col min="11523" max="11523" width="21.33203125" style="36" customWidth="1"/>
    <col min="11524" max="11524" width="4.77734375" style="36" customWidth="1"/>
    <col min="11525" max="11525" width="8.33203125" style="36" customWidth="1"/>
    <col min="11526" max="11526" width="18" style="36" customWidth="1"/>
    <col min="11527" max="11527" width="7.44140625" style="36" bestFit="1" customWidth="1"/>
    <col min="11528" max="11528" width="4.44140625" style="36" customWidth="1"/>
    <col min="11529" max="11529" width="15.6640625" style="36" customWidth="1"/>
    <col min="11530" max="11530" width="16.44140625" style="36" bestFit="1" customWidth="1"/>
    <col min="11531" max="11776" width="11.5546875" style="36"/>
    <col min="11777" max="11777" width="2" style="36" customWidth="1"/>
    <col min="11778" max="11778" width="64.44140625" style="36" customWidth="1"/>
    <col min="11779" max="11779" width="21.33203125" style="36" customWidth="1"/>
    <col min="11780" max="11780" width="4.77734375" style="36" customWidth="1"/>
    <col min="11781" max="11781" width="8.33203125" style="36" customWidth="1"/>
    <col min="11782" max="11782" width="18" style="36" customWidth="1"/>
    <col min="11783" max="11783" width="7.44140625" style="36" bestFit="1" customWidth="1"/>
    <col min="11784" max="11784" width="4.44140625" style="36" customWidth="1"/>
    <col min="11785" max="11785" width="15.6640625" style="36" customWidth="1"/>
    <col min="11786" max="11786" width="16.44140625" style="36" bestFit="1" customWidth="1"/>
    <col min="11787" max="12032" width="11.5546875" style="36"/>
    <col min="12033" max="12033" width="2" style="36" customWidth="1"/>
    <col min="12034" max="12034" width="64.44140625" style="36" customWidth="1"/>
    <col min="12035" max="12035" width="21.33203125" style="36" customWidth="1"/>
    <col min="12036" max="12036" width="4.77734375" style="36" customWidth="1"/>
    <col min="12037" max="12037" width="8.33203125" style="36" customWidth="1"/>
    <col min="12038" max="12038" width="18" style="36" customWidth="1"/>
    <col min="12039" max="12039" width="7.44140625" style="36" bestFit="1" customWidth="1"/>
    <col min="12040" max="12040" width="4.44140625" style="36" customWidth="1"/>
    <col min="12041" max="12041" width="15.6640625" style="36" customWidth="1"/>
    <col min="12042" max="12042" width="16.44140625" style="36" bestFit="1" customWidth="1"/>
    <col min="12043" max="12288" width="11.5546875" style="36"/>
    <col min="12289" max="12289" width="2" style="36" customWidth="1"/>
    <col min="12290" max="12290" width="64.44140625" style="36" customWidth="1"/>
    <col min="12291" max="12291" width="21.33203125" style="36" customWidth="1"/>
    <col min="12292" max="12292" width="4.77734375" style="36" customWidth="1"/>
    <col min="12293" max="12293" width="8.33203125" style="36" customWidth="1"/>
    <col min="12294" max="12294" width="18" style="36" customWidth="1"/>
    <col min="12295" max="12295" width="7.44140625" style="36" bestFit="1" customWidth="1"/>
    <col min="12296" max="12296" width="4.44140625" style="36" customWidth="1"/>
    <col min="12297" max="12297" width="15.6640625" style="36" customWidth="1"/>
    <col min="12298" max="12298" width="16.44140625" style="36" bestFit="1" customWidth="1"/>
    <col min="12299" max="12544" width="11.5546875" style="36"/>
    <col min="12545" max="12545" width="2" style="36" customWidth="1"/>
    <col min="12546" max="12546" width="64.44140625" style="36" customWidth="1"/>
    <col min="12547" max="12547" width="21.33203125" style="36" customWidth="1"/>
    <col min="12548" max="12548" width="4.77734375" style="36" customWidth="1"/>
    <col min="12549" max="12549" width="8.33203125" style="36" customWidth="1"/>
    <col min="12550" max="12550" width="18" style="36" customWidth="1"/>
    <col min="12551" max="12551" width="7.44140625" style="36" bestFit="1" customWidth="1"/>
    <col min="12552" max="12552" width="4.44140625" style="36" customWidth="1"/>
    <col min="12553" max="12553" width="15.6640625" style="36" customWidth="1"/>
    <col min="12554" max="12554" width="16.44140625" style="36" bestFit="1" customWidth="1"/>
    <col min="12555" max="12800" width="11.5546875" style="36"/>
    <col min="12801" max="12801" width="2" style="36" customWidth="1"/>
    <col min="12802" max="12802" width="64.44140625" style="36" customWidth="1"/>
    <col min="12803" max="12803" width="21.33203125" style="36" customWidth="1"/>
    <col min="12804" max="12804" width="4.77734375" style="36" customWidth="1"/>
    <col min="12805" max="12805" width="8.33203125" style="36" customWidth="1"/>
    <col min="12806" max="12806" width="18" style="36" customWidth="1"/>
    <col min="12807" max="12807" width="7.44140625" style="36" bestFit="1" customWidth="1"/>
    <col min="12808" max="12808" width="4.44140625" style="36" customWidth="1"/>
    <col min="12809" max="12809" width="15.6640625" style="36" customWidth="1"/>
    <col min="12810" max="12810" width="16.44140625" style="36" bestFit="1" customWidth="1"/>
    <col min="12811" max="13056" width="11.5546875" style="36"/>
    <col min="13057" max="13057" width="2" style="36" customWidth="1"/>
    <col min="13058" max="13058" width="64.44140625" style="36" customWidth="1"/>
    <col min="13059" max="13059" width="21.33203125" style="36" customWidth="1"/>
    <col min="13060" max="13060" width="4.77734375" style="36" customWidth="1"/>
    <col min="13061" max="13061" width="8.33203125" style="36" customWidth="1"/>
    <col min="13062" max="13062" width="18" style="36" customWidth="1"/>
    <col min="13063" max="13063" width="7.44140625" style="36" bestFit="1" customWidth="1"/>
    <col min="13064" max="13064" width="4.44140625" style="36" customWidth="1"/>
    <col min="13065" max="13065" width="15.6640625" style="36" customWidth="1"/>
    <col min="13066" max="13066" width="16.44140625" style="36" bestFit="1" customWidth="1"/>
    <col min="13067" max="13312" width="11.5546875" style="36"/>
    <col min="13313" max="13313" width="2" style="36" customWidth="1"/>
    <col min="13314" max="13314" width="64.44140625" style="36" customWidth="1"/>
    <col min="13315" max="13315" width="21.33203125" style="36" customWidth="1"/>
    <col min="13316" max="13316" width="4.77734375" style="36" customWidth="1"/>
    <col min="13317" max="13317" width="8.33203125" style="36" customWidth="1"/>
    <col min="13318" max="13318" width="18" style="36" customWidth="1"/>
    <col min="13319" max="13319" width="7.44140625" style="36" bestFit="1" customWidth="1"/>
    <col min="13320" max="13320" width="4.44140625" style="36" customWidth="1"/>
    <col min="13321" max="13321" width="15.6640625" style="36" customWidth="1"/>
    <col min="13322" max="13322" width="16.44140625" style="36" bestFit="1" customWidth="1"/>
    <col min="13323" max="13568" width="11.5546875" style="36"/>
    <col min="13569" max="13569" width="2" style="36" customWidth="1"/>
    <col min="13570" max="13570" width="64.44140625" style="36" customWidth="1"/>
    <col min="13571" max="13571" width="21.33203125" style="36" customWidth="1"/>
    <col min="13572" max="13572" width="4.77734375" style="36" customWidth="1"/>
    <col min="13573" max="13573" width="8.33203125" style="36" customWidth="1"/>
    <col min="13574" max="13574" width="18" style="36" customWidth="1"/>
    <col min="13575" max="13575" width="7.44140625" style="36" bestFit="1" customWidth="1"/>
    <col min="13576" max="13576" width="4.44140625" style="36" customWidth="1"/>
    <col min="13577" max="13577" width="15.6640625" style="36" customWidth="1"/>
    <col min="13578" max="13578" width="16.44140625" style="36" bestFit="1" customWidth="1"/>
    <col min="13579" max="13824" width="11.5546875" style="36"/>
    <col min="13825" max="13825" width="2" style="36" customWidth="1"/>
    <col min="13826" max="13826" width="64.44140625" style="36" customWidth="1"/>
    <col min="13827" max="13827" width="21.33203125" style="36" customWidth="1"/>
    <col min="13828" max="13828" width="4.77734375" style="36" customWidth="1"/>
    <col min="13829" max="13829" width="8.33203125" style="36" customWidth="1"/>
    <col min="13830" max="13830" width="18" style="36" customWidth="1"/>
    <col min="13831" max="13831" width="7.44140625" style="36" bestFit="1" customWidth="1"/>
    <col min="13832" max="13832" width="4.44140625" style="36" customWidth="1"/>
    <col min="13833" max="13833" width="15.6640625" style="36" customWidth="1"/>
    <col min="13834" max="13834" width="16.44140625" style="36" bestFit="1" customWidth="1"/>
    <col min="13835" max="14080" width="11.5546875" style="36"/>
    <col min="14081" max="14081" width="2" style="36" customWidth="1"/>
    <col min="14082" max="14082" width="64.44140625" style="36" customWidth="1"/>
    <col min="14083" max="14083" width="21.33203125" style="36" customWidth="1"/>
    <col min="14084" max="14084" width="4.77734375" style="36" customWidth="1"/>
    <col min="14085" max="14085" width="8.33203125" style="36" customWidth="1"/>
    <col min="14086" max="14086" width="18" style="36" customWidth="1"/>
    <col min="14087" max="14087" width="7.44140625" style="36" bestFit="1" customWidth="1"/>
    <col min="14088" max="14088" width="4.44140625" style="36" customWidth="1"/>
    <col min="14089" max="14089" width="15.6640625" style="36" customWidth="1"/>
    <col min="14090" max="14090" width="16.44140625" style="36" bestFit="1" customWidth="1"/>
    <col min="14091" max="14336" width="11.5546875" style="36"/>
    <col min="14337" max="14337" width="2" style="36" customWidth="1"/>
    <col min="14338" max="14338" width="64.44140625" style="36" customWidth="1"/>
    <col min="14339" max="14339" width="21.33203125" style="36" customWidth="1"/>
    <col min="14340" max="14340" width="4.77734375" style="36" customWidth="1"/>
    <col min="14341" max="14341" width="8.33203125" style="36" customWidth="1"/>
    <col min="14342" max="14342" width="18" style="36" customWidth="1"/>
    <col min="14343" max="14343" width="7.44140625" style="36" bestFit="1" customWidth="1"/>
    <col min="14344" max="14344" width="4.44140625" style="36" customWidth="1"/>
    <col min="14345" max="14345" width="15.6640625" style="36" customWidth="1"/>
    <col min="14346" max="14346" width="16.44140625" style="36" bestFit="1" customWidth="1"/>
    <col min="14347" max="14592" width="11.5546875" style="36"/>
    <col min="14593" max="14593" width="2" style="36" customWidth="1"/>
    <col min="14594" max="14594" width="64.44140625" style="36" customWidth="1"/>
    <col min="14595" max="14595" width="21.33203125" style="36" customWidth="1"/>
    <col min="14596" max="14596" width="4.77734375" style="36" customWidth="1"/>
    <col min="14597" max="14597" width="8.33203125" style="36" customWidth="1"/>
    <col min="14598" max="14598" width="18" style="36" customWidth="1"/>
    <col min="14599" max="14599" width="7.44140625" style="36" bestFit="1" customWidth="1"/>
    <col min="14600" max="14600" width="4.44140625" style="36" customWidth="1"/>
    <col min="14601" max="14601" width="15.6640625" style="36" customWidth="1"/>
    <col min="14602" max="14602" width="16.44140625" style="36" bestFit="1" customWidth="1"/>
    <col min="14603" max="14848" width="11.5546875" style="36"/>
    <col min="14849" max="14849" width="2" style="36" customWidth="1"/>
    <col min="14850" max="14850" width="64.44140625" style="36" customWidth="1"/>
    <col min="14851" max="14851" width="21.33203125" style="36" customWidth="1"/>
    <col min="14852" max="14852" width="4.77734375" style="36" customWidth="1"/>
    <col min="14853" max="14853" width="8.33203125" style="36" customWidth="1"/>
    <col min="14854" max="14854" width="18" style="36" customWidth="1"/>
    <col min="14855" max="14855" width="7.44140625" style="36" bestFit="1" customWidth="1"/>
    <col min="14856" max="14856" width="4.44140625" style="36" customWidth="1"/>
    <col min="14857" max="14857" width="15.6640625" style="36" customWidth="1"/>
    <col min="14858" max="14858" width="16.44140625" style="36" bestFit="1" customWidth="1"/>
    <col min="14859" max="15104" width="11.5546875" style="36"/>
    <col min="15105" max="15105" width="2" style="36" customWidth="1"/>
    <col min="15106" max="15106" width="64.44140625" style="36" customWidth="1"/>
    <col min="15107" max="15107" width="21.33203125" style="36" customWidth="1"/>
    <col min="15108" max="15108" width="4.77734375" style="36" customWidth="1"/>
    <col min="15109" max="15109" width="8.33203125" style="36" customWidth="1"/>
    <col min="15110" max="15110" width="18" style="36" customWidth="1"/>
    <col min="15111" max="15111" width="7.44140625" style="36" bestFit="1" customWidth="1"/>
    <col min="15112" max="15112" width="4.44140625" style="36" customWidth="1"/>
    <col min="15113" max="15113" width="15.6640625" style="36" customWidth="1"/>
    <col min="15114" max="15114" width="16.44140625" style="36" bestFit="1" customWidth="1"/>
    <col min="15115" max="15360" width="11.5546875" style="36"/>
    <col min="15361" max="15361" width="2" style="36" customWidth="1"/>
    <col min="15362" max="15362" width="64.44140625" style="36" customWidth="1"/>
    <col min="15363" max="15363" width="21.33203125" style="36" customWidth="1"/>
    <col min="15364" max="15364" width="4.77734375" style="36" customWidth="1"/>
    <col min="15365" max="15365" width="8.33203125" style="36" customWidth="1"/>
    <col min="15366" max="15366" width="18" style="36" customWidth="1"/>
    <col min="15367" max="15367" width="7.44140625" style="36" bestFit="1" customWidth="1"/>
    <col min="15368" max="15368" width="4.44140625" style="36" customWidth="1"/>
    <col min="15369" max="15369" width="15.6640625" style="36" customWidth="1"/>
    <col min="15370" max="15370" width="16.44140625" style="36" bestFit="1" customWidth="1"/>
    <col min="15371" max="15616" width="11.5546875" style="36"/>
    <col min="15617" max="15617" width="2" style="36" customWidth="1"/>
    <col min="15618" max="15618" width="64.44140625" style="36" customWidth="1"/>
    <col min="15619" max="15619" width="21.33203125" style="36" customWidth="1"/>
    <col min="15620" max="15620" width="4.77734375" style="36" customWidth="1"/>
    <col min="15621" max="15621" width="8.33203125" style="36" customWidth="1"/>
    <col min="15622" max="15622" width="18" style="36" customWidth="1"/>
    <col min="15623" max="15623" width="7.44140625" style="36" bestFit="1" customWidth="1"/>
    <col min="15624" max="15624" width="4.44140625" style="36" customWidth="1"/>
    <col min="15625" max="15625" width="15.6640625" style="36" customWidth="1"/>
    <col min="15626" max="15626" width="16.44140625" style="36" bestFit="1" customWidth="1"/>
    <col min="15627" max="15872" width="11.5546875" style="36"/>
    <col min="15873" max="15873" width="2" style="36" customWidth="1"/>
    <col min="15874" max="15874" width="64.44140625" style="36" customWidth="1"/>
    <col min="15875" max="15875" width="21.33203125" style="36" customWidth="1"/>
    <col min="15876" max="15876" width="4.77734375" style="36" customWidth="1"/>
    <col min="15877" max="15877" width="8.33203125" style="36" customWidth="1"/>
    <col min="15878" max="15878" width="18" style="36" customWidth="1"/>
    <col min="15879" max="15879" width="7.44140625" style="36" bestFit="1" customWidth="1"/>
    <col min="15880" max="15880" width="4.44140625" style="36" customWidth="1"/>
    <col min="15881" max="15881" width="15.6640625" style="36" customWidth="1"/>
    <col min="15882" max="15882" width="16.44140625" style="36" bestFit="1" customWidth="1"/>
    <col min="15883" max="16128" width="11.5546875" style="36"/>
    <col min="16129" max="16129" width="2" style="36" customWidth="1"/>
    <col min="16130" max="16130" width="64.44140625" style="36" customWidth="1"/>
    <col min="16131" max="16131" width="21.33203125" style="36" customWidth="1"/>
    <col min="16132" max="16132" width="4.77734375" style="36" customWidth="1"/>
    <col min="16133" max="16133" width="8.33203125" style="36" customWidth="1"/>
    <col min="16134" max="16134" width="18" style="36" customWidth="1"/>
    <col min="16135" max="16135" width="7.44140625" style="36" bestFit="1" customWidth="1"/>
    <col min="16136" max="16136" width="4.44140625" style="36" customWidth="1"/>
    <col min="16137" max="16137" width="15.6640625" style="36" customWidth="1"/>
    <col min="16138" max="16138" width="16.44140625" style="36" bestFit="1" customWidth="1"/>
    <col min="16139" max="16384" width="11.5546875" style="36"/>
  </cols>
  <sheetData>
    <row r="1" spans="2:9" ht="6.75" customHeight="1"/>
    <row r="2" spans="2:9" ht="15.75" customHeight="1">
      <c r="B2" s="38" t="s">
        <v>42</v>
      </c>
      <c r="C2" s="39" t="s">
        <v>43</v>
      </c>
      <c r="D2" s="36" t="s">
        <v>1</v>
      </c>
      <c r="F2" s="40"/>
    </row>
    <row r="3" spans="2:9">
      <c r="B3" s="553" t="s">
        <v>44</v>
      </c>
      <c r="C3" s="554" t="s">
        <v>117</v>
      </c>
      <c r="D3" s="555"/>
      <c r="F3" s="40"/>
      <c r="G3" s="40"/>
    </row>
    <row r="4" spans="2:9">
      <c r="B4" s="556" t="s">
        <v>45</v>
      </c>
      <c r="C4" s="523" t="s">
        <v>116</v>
      </c>
      <c r="D4" s="524"/>
    </row>
    <row r="5" spans="2:9">
      <c r="B5" s="55" t="s">
        <v>161</v>
      </c>
      <c r="C5" s="528" t="s">
        <v>116</v>
      </c>
      <c r="D5" s="524"/>
    </row>
    <row r="6" spans="2:9">
      <c r="B6" s="55" t="s">
        <v>160</v>
      </c>
      <c r="C6" s="528" t="s">
        <v>117</v>
      </c>
      <c r="D6" s="524"/>
    </row>
    <row r="7" spans="2:9">
      <c r="B7" s="55" t="s">
        <v>275</v>
      </c>
      <c r="C7" s="523" t="s">
        <v>117</v>
      </c>
      <c r="D7" s="524"/>
      <c r="I7"/>
    </row>
    <row r="8" spans="2:9">
      <c r="B8" s="55" t="s">
        <v>243</v>
      </c>
      <c r="C8" s="523" t="s">
        <v>117</v>
      </c>
      <c r="D8" s="524"/>
      <c r="I8"/>
    </row>
    <row r="9" spans="2:9">
      <c r="B9" s="55" t="s">
        <v>203</v>
      </c>
      <c r="C9" s="523" t="s">
        <v>116</v>
      </c>
      <c r="D9" s="524"/>
      <c r="I9"/>
    </row>
    <row r="10" spans="2:9">
      <c r="B10" s="522" t="s">
        <v>159</v>
      </c>
      <c r="C10" s="530" t="s">
        <v>117</v>
      </c>
      <c r="D10" s="524"/>
    </row>
    <row r="11" spans="2:9">
      <c r="B11" s="52"/>
      <c r="C11" s="42" t="s">
        <v>46</v>
      </c>
    </row>
    <row r="12" spans="2:9">
      <c r="B12" s="522" t="s">
        <v>47</v>
      </c>
      <c r="C12" s="530" t="s">
        <v>264</v>
      </c>
      <c r="D12" s="524"/>
      <c r="I12"/>
    </row>
    <row r="13" spans="2:9">
      <c r="B13" s="522" t="s">
        <v>244</v>
      </c>
      <c r="C13" s="530" t="s">
        <v>271</v>
      </c>
      <c r="D13" s="524"/>
    </row>
    <row r="14" spans="2:9">
      <c r="B14" s="522" t="s">
        <v>273</v>
      </c>
      <c r="C14" s="530" t="s">
        <v>270</v>
      </c>
      <c r="D14" s="524"/>
    </row>
    <row r="15" spans="2:9">
      <c r="B15" s="522" t="s">
        <v>246</v>
      </c>
      <c r="C15" s="530" t="s">
        <v>259</v>
      </c>
      <c r="D15" s="524"/>
    </row>
    <row r="16" spans="2:9">
      <c r="B16" s="522" t="s">
        <v>245</v>
      </c>
      <c r="C16" s="530" t="s">
        <v>264</v>
      </c>
      <c r="D16" s="524"/>
    </row>
    <row r="17" spans="2:8">
      <c r="B17" s="522" t="s">
        <v>49</v>
      </c>
      <c r="C17" s="530" t="s">
        <v>199</v>
      </c>
      <c r="D17" s="524"/>
    </row>
    <row r="18" spans="2:8">
      <c r="B18" s="522" t="s">
        <v>50</v>
      </c>
      <c r="C18" s="530" t="s">
        <v>269</v>
      </c>
      <c r="D18" s="524"/>
    </row>
    <row r="19" spans="2:8">
      <c r="B19" s="531" t="s">
        <v>51</v>
      </c>
      <c r="C19" s="530">
        <v>8</v>
      </c>
      <c r="D19" s="524"/>
    </row>
    <row r="20" spans="2:8">
      <c r="B20" s="52"/>
      <c r="C20" s="42" t="s">
        <v>52</v>
      </c>
    </row>
    <row r="21" spans="2:8">
      <c r="B21" s="522" t="s">
        <v>48</v>
      </c>
      <c r="C21" s="530" t="s">
        <v>270</v>
      </c>
      <c r="D21" s="524"/>
    </row>
    <row r="22" spans="2:8">
      <c r="B22" s="532" t="s">
        <v>212</v>
      </c>
      <c r="C22" s="530" t="s">
        <v>259</v>
      </c>
      <c r="D22" s="533"/>
    </row>
    <row r="23" spans="2:8">
      <c r="B23" s="532" t="s">
        <v>53</v>
      </c>
      <c r="C23" s="530">
        <v>15</v>
      </c>
      <c r="D23" s="533"/>
    </row>
    <row r="24" spans="2:8" ht="13.8" thickBot="1">
      <c r="B24" s="532" t="s">
        <v>54</v>
      </c>
      <c r="C24" s="530">
        <v>5</v>
      </c>
      <c r="D24" s="533"/>
    </row>
    <row r="25" spans="2:8" ht="13.8" thickBot="1">
      <c r="C25" s="43"/>
      <c r="D25" s="171">
        <f>SUM(D3:D24)</f>
        <v>0</v>
      </c>
    </row>
    <row r="26" spans="2:8">
      <c r="C26" s="43"/>
    </row>
    <row r="27" spans="2:8" ht="13.5" customHeight="1">
      <c r="B27" s="38" t="s">
        <v>55</v>
      </c>
      <c r="C27" s="42" t="s">
        <v>43</v>
      </c>
      <c r="D27" s="36" t="s">
        <v>1</v>
      </c>
      <c r="H27" s="73"/>
    </row>
    <row r="28" spans="2:8">
      <c r="B28" s="522" t="s">
        <v>122</v>
      </c>
      <c r="C28" s="530" t="s">
        <v>117</v>
      </c>
      <c r="D28" s="524"/>
      <c r="H28" s="73"/>
    </row>
    <row r="29" spans="2:8">
      <c r="B29" s="522" t="s">
        <v>64</v>
      </c>
      <c r="C29" s="530">
        <v>9</v>
      </c>
      <c r="D29" s="524"/>
      <c r="H29" s="73"/>
    </row>
    <row r="30" spans="2:8">
      <c r="B30" s="522" t="s">
        <v>178</v>
      </c>
      <c r="C30" s="530" t="s">
        <v>183</v>
      </c>
      <c r="D30" s="524"/>
      <c r="F30" s="534" t="s">
        <v>66</v>
      </c>
      <c r="G30" s="533">
        <f>[8]OSCAR!H72</f>
        <v>0</v>
      </c>
      <c r="H30" s="73"/>
    </row>
    <row r="31" spans="2:8">
      <c r="B31" s="522" t="s">
        <v>164</v>
      </c>
      <c r="C31" s="530" t="s">
        <v>240</v>
      </c>
      <c r="D31" s="524"/>
      <c r="F31" s="534" t="s">
        <v>57</v>
      </c>
      <c r="G31" s="533">
        <f>[8]OSCAR!AB53+[8]OSCAR!AC53</f>
        <v>0</v>
      </c>
    </row>
    <row r="32" spans="2:8">
      <c r="B32" s="522" t="s">
        <v>128</v>
      </c>
      <c r="C32" s="530">
        <v>7</v>
      </c>
      <c r="D32" s="524"/>
      <c r="F32" s="534" t="s">
        <v>58</v>
      </c>
      <c r="G32" s="533">
        <f>SUM([8]OSCAR!R60:R64)*40</f>
        <v>0</v>
      </c>
    </row>
    <row r="33" spans="2:9">
      <c r="B33" s="522" t="s">
        <v>129</v>
      </c>
      <c r="C33" s="530">
        <v>6</v>
      </c>
      <c r="D33" s="524"/>
      <c r="F33" s="534" t="s">
        <v>130</v>
      </c>
      <c r="G33" s="533">
        <f>SUM([8]OSCAR!AA61:AA63)*30+SUM([8]OSCAR!AB61:AB63)*40</f>
        <v>0</v>
      </c>
      <c r="H33" s="40"/>
      <c r="I33" s="40"/>
    </row>
    <row r="34" spans="2:9" ht="13.8" thickBot="1">
      <c r="B34" s="52"/>
      <c r="C34" s="42" t="s">
        <v>46</v>
      </c>
      <c r="F34" s="534" t="s">
        <v>59</v>
      </c>
      <c r="G34" s="533">
        <f>G59</f>
        <v>0</v>
      </c>
      <c r="H34" s="40"/>
      <c r="I34" s="40"/>
    </row>
    <row r="35" spans="2:9" ht="18" thickBot="1">
      <c r="B35" s="522" t="s">
        <v>61</v>
      </c>
      <c r="C35" s="530">
        <v>7</v>
      </c>
      <c r="D35" s="524"/>
      <c r="F35" s="48" t="s">
        <v>60</v>
      </c>
      <c r="G35" s="49">
        <f>SUM(G28:G34)</f>
        <v>0</v>
      </c>
      <c r="H35" s="40"/>
      <c r="I35" s="40"/>
    </row>
    <row r="36" spans="2:9">
      <c r="B36" s="522" t="s">
        <v>62</v>
      </c>
      <c r="C36" s="530" t="s">
        <v>18</v>
      </c>
      <c r="D36" s="524"/>
      <c r="H36" s="40"/>
      <c r="I36" s="40"/>
    </row>
    <row r="37" spans="2:9">
      <c r="B37" s="522" t="s">
        <v>209</v>
      </c>
      <c r="C37" s="530" t="s">
        <v>190</v>
      </c>
      <c r="D37" s="524"/>
      <c r="H37" s="40"/>
      <c r="I37" s="40"/>
    </row>
    <row r="38" spans="2:9">
      <c r="B38" s="522" t="s">
        <v>208</v>
      </c>
      <c r="C38" s="530" t="s">
        <v>276</v>
      </c>
      <c r="D38" s="524"/>
      <c r="H38" s="40"/>
      <c r="I38" s="40"/>
    </row>
    <row r="39" spans="2:9">
      <c r="B39" s="522" t="s">
        <v>63</v>
      </c>
      <c r="C39" s="530" t="s">
        <v>232</v>
      </c>
      <c r="D39" s="524"/>
      <c r="H39" s="40"/>
      <c r="I39" s="40"/>
    </row>
    <row r="40" spans="2:9">
      <c r="B40" s="522" t="s">
        <v>163</v>
      </c>
      <c r="C40" s="530" t="s">
        <v>224</v>
      </c>
      <c r="D40" s="524"/>
      <c r="H40" s="40"/>
      <c r="I40" s="40"/>
    </row>
    <row r="41" spans="2:9">
      <c r="B41" s="522" t="s">
        <v>162</v>
      </c>
      <c r="C41" s="530" t="s">
        <v>240</v>
      </c>
      <c r="D41" s="524"/>
      <c r="H41" s="40"/>
      <c r="I41" s="40"/>
    </row>
    <row r="42" spans="2:9">
      <c r="B42" s="522" t="s">
        <v>56</v>
      </c>
      <c r="C42" s="530" t="s">
        <v>116</v>
      </c>
      <c r="D42" s="524"/>
      <c r="H42" s="40"/>
      <c r="I42" s="40"/>
    </row>
    <row r="43" spans="2:9">
      <c r="B43" s="522" t="s">
        <v>278</v>
      </c>
      <c r="C43" s="530" t="s">
        <v>276</v>
      </c>
      <c r="D43" s="524"/>
      <c r="H43" s="40"/>
      <c r="I43" s="40"/>
    </row>
    <row r="44" spans="2:9">
      <c r="B44" s="522" t="s">
        <v>280</v>
      </c>
      <c r="C44" s="530" t="s">
        <v>235</v>
      </c>
      <c r="D44" s="524"/>
      <c r="H44" s="40"/>
      <c r="I44" s="40"/>
    </row>
    <row r="45" spans="2:9">
      <c r="B45" s="522" t="s">
        <v>279</v>
      </c>
      <c r="C45" s="530" t="s">
        <v>15</v>
      </c>
      <c r="D45" s="524"/>
      <c r="H45" s="40"/>
      <c r="I45" s="40"/>
    </row>
    <row r="46" spans="2:9">
      <c r="B46" s="522" t="s">
        <v>281</v>
      </c>
      <c r="C46" s="530" t="s">
        <v>18</v>
      </c>
      <c r="D46" s="524"/>
      <c r="H46" s="40"/>
      <c r="I46" s="40"/>
    </row>
    <row r="47" spans="2:9">
      <c r="B47" s="522" t="s">
        <v>282</v>
      </c>
      <c r="C47" s="530" t="s">
        <v>17</v>
      </c>
      <c r="D47" s="524"/>
      <c r="H47" s="40"/>
      <c r="I47" s="40"/>
    </row>
    <row r="48" spans="2:9">
      <c r="B48" s="522" t="s">
        <v>247</v>
      </c>
      <c r="C48" s="530" t="s">
        <v>210</v>
      </c>
      <c r="D48" s="524"/>
    </row>
    <row r="49" spans="2:7">
      <c r="B49" s="522" t="s">
        <v>248</v>
      </c>
      <c r="C49" s="530" t="s">
        <v>126</v>
      </c>
      <c r="D49" s="524"/>
      <c r="F49" s="40"/>
    </row>
    <row r="50" spans="2:7">
      <c r="B50" s="522" t="s">
        <v>249</v>
      </c>
      <c r="C50" s="530" t="s">
        <v>192</v>
      </c>
      <c r="D50" s="524"/>
      <c r="F50" s="40"/>
    </row>
    <row r="51" spans="2:7">
      <c r="B51" s="522" t="s">
        <v>251</v>
      </c>
      <c r="C51" s="530" t="s">
        <v>165</v>
      </c>
      <c r="D51" s="524"/>
    </row>
    <row r="52" spans="2:7">
      <c r="B52" s="522" t="s">
        <v>250</v>
      </c>
      <c r="C52" s="530" t="s">
        <v>258</v>
      </c>
      <c r="D52" s="524"/>
    </row>
    <row r="53" spans="2:7">
      <c r="B53" s="522" t="s">
        <v>283</v>
      </c>
      <c r="C53" s="530" t="s">
        <v>234</v>
      </c>
      <c r="D53" s="524"/>
    </row>
    <row r="54" spans="2:7" ht="14.25" customHeight="1">
      <c r="B54" s="52"/>
      <c r="C54" s="42" t="s">
        <v>52</v>
      </c>
    </row>
    <row r="55" spans="2:7">
      <c r="B55" s="532" t="s">
        <v>123</v>
      </c>
      <c r="C55" s="535" t="s">
        <v>464</v>
      </c>
      <c r="D55" s="524"/>
    </row>
    <row r="56" spans="2:7" ht="13.8" thickBot="1">
      <c r="B56" s="55" t="s">
        <v>124</v>
      </c>
      <c r="C56" s="535" t="s">
        <v>463</v>
      </c>
      <c r="D56" s="524"/>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522" t="s">
        <v>205</v>
      </c>
      <c r="C60" s="530" t="s">
        <v>190</v>
      </c>
      <c r="D60" s="524"/>
    </row>
    <row r="61" spans="2:7">
      <c r="B61" s="522" t="s">
        <v>204</v>
      </c>
      <c r="C61" s="535" t="s">
        <v>405</v>
      </c>
      <c r="D61" s="524"/>
    </row>
    <row r="62" spans="2:7">
      <c r="B62" s="522" t="s">
        <v>125</v>
      </c>
      <c r="C62" s="530" t="s">
        <v>70</v>
      </c>
      <c r="D62" s="524"/>
    </row>
    <row r="63" spans="2:7">
      <c r="B63" s="522" t="s">
        <v>118</v>
      </c>
      <c r="C63" s="530" t="s">
        <v>120</v>
      </c>
      <c r="D63" s="524"/>
    </row>
    <row r="64" spans="2:7" ht="13.8" hidden="1" thickBot="1">
      <c r="D64" s="171">
        <f>SUM(D60:D63)</f>
        <v>0</v>
      </c>
    </row>
    <row r="65" spans="2:18" hidden="1">
      <c r="B65" s="40"/>
      <c r="J65" s="32" t="s">
        <v>40</v>
      </c>
      <c r="K65" s="36" t="s">
        <v>119</v>
      </c>
      <c r="L65" s="36" t="s">
        <v>255</v>
      </c>
      <c r="M65" s="36" t="s">
        <v>193</v>
      </c>
      <c r="N65" s="36" t="s">
        <v>130</v>
      </c>
      <c r="O65" s="36" t="str">
        <f>[8]OSCAR!AH30</f>
        <v>España</v>
      </c>
      <c r="P65" s="36" t="s">
        <v>127</v>
      </c>
      <c r="Q65" s="36" t="s">
        <v>272</v>
      </c>
      <c r="R65" s="36" t="s">
        <v>168</v>
      </c>
    </row>
    <row r="66" spans="2:18" hidden="1">
      <c r="B66" s="40"/>
      <c r="J66" s="32" t="s">
        <v>80</v>
      </c>
      <c r="K66" s="36" t="s">
        <v>120</v>
      </c>
      <c r="L66" s="36" t="s">
        <v>207</v>
      </c>
      <c r="M66" s="36" t="s">
        <v>191</v>
      </c>
      <c r="N66" s="36" t="s">
        <v>166</v>
      </c>
      <c r="O66" s="36" t="str">
        <f>[8]OSCAR!AH31</f>
        <v>Suiza</v>
      </c>
      <c r="P66" s="36" t="s">
        <v>165</v>
      </c>
      <c r="Q66" s="36" t="s">
        <v>271</v>
      </c>
      <c r="R66" s="36" t="s">
        <v>259</v>
      </c>
    </row>
    <row r="67" spans="2:18" hidden="1">
      <c r="C67" s="36"/>
      <c r="J67" s="32" t="s">
        <v>74</v>
      </c>
      <c r="K67" s="36" t="s">
        <v>121</v>
      </c>
      <c r="L67" s="36" t="s">
        <v>126</v>
      </c>
      <c r="M67" s="36" t="s">
        <v>192</v>
      </c>
      <c r="N67" s="36" t="s">
        <v>195</v>
      </c>
      <c r="O67" s="36" t="str">
        <f>[8]OSCAR!AH32</f>
        <v xml:space="preserve">Argentina </v>
      </c>
      <c r="P67" s="36" t="s">
        <v>257</v>
      </c>
      <c r="Q67" s="36" t="s">
        <v>202</v>
      </c>
      <c r="R67" s="36" t="s">
        <v>266</v>
      </c>
    </row>
    <row r="68" spans="2:18" hidden="1">
      <c r="F68" s="32" t="s">
        <v>92</v>
      </c>
      <c r="G68" s="32"/>
      <c r="I68" s="516" t="s">
        <v>237</v>
      </c>
      <c r="J68" s="59" t="s">
        <v>72</v>
      </c>
      <c r="N68" s="36" t="s">
        <v>260</v>
      </c>
      <c r="O68" s="36" t="str">
        <f>[8]OSCAR!AH33</f>
        <v>Portugal</v>
      </c>
    </row>
    <row r="69" spans="2:18" hidden="1">
      <c r="F69" s="516" t="s">
        <v>183</v>
      </c>
      <c r="G69" s="1039" t="s">
        <v>110</v>
      </c>
      <c r="I69" s="516" t="s">
        <v>230</v>
      </c>
      <c r="J69" s="32" t="s">
        <v>70</v>
      </c>
      <c r="L69" s="36" t="s">
        <v>210</v>
      </c>
      <c r="M69" s="36" t="s">
        <v>258</v>
      </c>
      <c r="O69" s="36" t="str">
        <f>[8]OSCAR!AI30</f>
        <v>Argelia</v>
      </c>
      <c r="P69" s="36" t="s">
        <v>127</v>
      </c>
      <c r="R69" s="36" t="s">
        <v>270</v>
      </c>
    </row>
    <row r="70" spans="2:18" hidden="1">
      <c r="F70" s="516" t="s">
        <v>240</v>
      </c>
      <c r="G70" s="894"/>
      <c r="I70" s="517" t="s">
        <v>234</v>
      </c>
      <c r="J70" s="32" t="s">
        <v>71</v>
      </c>
      <c r="L70" s="36" t="s">
        <v>256</v>
      </c>
      <c r="M70" s="36" t="s">
        <v>259</v>
      </c>
      <c r="N70" s="36" t="s">
        <v>131</v>
      </c>
      <c r="O70" s="36" t="str">
        <f>[8]OSCAR!AI31</f>
        <v>Noruega</v>
      </c>
      <c r="P70" s="36" t="s">
        <v>165</v>
      </c>
      <c r="R70" s="36" t="s">
        <v>200</v>
      </c>
    </row>
    <row r="71" spans="2:18" hidden="1">
      <c r="F71" s="516" t="s">
        <v>186</v>
      </c>
      <c r="G71" s="894"/>
      <c r="I71" s="517" t="s">
        <v>142</v>
      </c>
      <c r="J71" s="32" t="s">
        <v>76</v>
      </c>
      <c r="L71" s="36" t="s">
        <v>211</v>
      </c>
      <c r="M71" s="36" t="s">
        <v>194</v>
      </c>
      <c r="N71" s="36" t="s">
        <v>261</v>
      </c>
      <c r="O71" s="36" t="str">
        <f>[8]OSCAR!AI32</f>
        <v>Uruguay</v>
      </c>
      <c r="P71" s="36" t="s">
        <v>257</v>
      </c>
      <c r="R71" s="36" t="s">
        <v>259</v>
      </c>
    </row>
    <row r="72" spans="2:18" hidden="1">
      <c r="C72" s="37" t="s">
        <v>116</v>
      </c>
      <c r="D72" s="36">
        <v>0</v>
      </c>
      <c r="F72" s="516" t="s">
        <v>214</v>
      </c>
      <c r="G72" s="895"/>
      <c r="I72" s="519" t="s">
        <v>224</v>
      </c>
      <c r="J72" s="59" t="s">
        <v>69</v>
      </c>
      <c r="N72" s="36" t="s">
        <v>198</v>
      </c>
      <c r="O72" s="36" t="str">
        <f>[8]OSCAR!AI33</f>
        <v>Ghana</v>
      </c>
    </row>
    <row r="73" spans="2:18" hidden="1">
      <c r="C73" s="37" t="s">
        <v>117</v>
      </c>
      <c r="D73" s="36">
        <v>1</v>
      </c>
      <c r="F73" s="517" t="s">
        <v>179</v>
      </c>
      <c r="G73" s="1040" t="s">
        <v>111</v>
      </c>
      <c r="I73" s="519" t="s">
        <v>175</v>
      </c>
      <c r="J73" s="59" t="s">
        <v>77</v>
      </c>
      <c r="N73" s="36" t="s">
        <v>197</v>
      </c>
      <c r="R73" s="36" t="s">
        <v>264</v>
      </c>
    </row>
    <row r="74" spans="2:18" hidden="1">
      <c r="D74" s="36">
        <v>2</v>
      </c>
      <c r="F74" s="517" t="s">
        <v>223</v>
      </c>
      <c r="G74" s="897"/>
      <c r="I74" s="518" t="s">
        <v>228</v>
      </c>
      <c r="J74" s="59" t="s">
        <v>79</v>
      </c>
      <c r="N74" s="36" t="s">
        <v>262</v>
      </c>
      <c r="R74" s="36" t="s">
        <v>261</v>
      </c>
    </row>
    <row r="75" spans="2:18" hidden="1">
      <c r="D75" s="36">
        <v>3</v>
      </c>
      <c r="F75" s="517" t="s">
        <v>225</v>
      </c>
      <c r="G75" s="897"/>
      <c r="I75" s="518" t="s">
        <v>238</v>
      </c>
      <c r="J75" s="59" t="s">
        <v>68</v>
      </c>
      <c r="N75" s="36" t="s">
        <v>263</v>
      </c>
      <c r="R75" s="36" t="s">
        <v>274</v>
      </c>
    </row>
    <row r="76" spans="2:18" hidden="1">
      <c r="D76" s="36">
        <v>4</v>
      </c>
      <c r="F76" s="517" t="s">
        <v>19</v>
      </c>
      <c r="G76" s="898"/>
      <c r="I76" s="520" t="s">
        <v>225</v>
      </c>
      <c r="J76" s="59" t="s">
        <v>82</v>
      </c>
      <c r="N76" s="36" t="s">
        <v>167</v>
      </c>
    </row>
    <row r="77" spans="2:18" hidden="1">
      <c r="D77" s="36">
        <v>5</v>
      </c>
      <c r="F77" s="519" t="s">
        <v>184</v>
      </c>
      <c r="G77" s="1041" t="s">
        <v>112</v>
      </c>
      <c r="I77" s="520" t="s">
        <v>174</v>
      </c>
      <c r="J77" s="59" t="s">
        <v>75</v>
      </c>
      <c r="N77" s="36" t="s">
        <v>264</v>
      </c>
      <c r="Q77" s="36" t="s">
        <v>232</v>
      </c>
      <c r="R77" s="36" t="s">
        <v>17</v>
      </c>
    </row>
    <row r="78" spans="2:18" hidden="1">
      <c r="D78" s="36">
        <v>6</v>
      </c>
      <c r="F78" s="519" t="s">
        <v>177</v>
      </c>
      <c r="G78" s="900"/>
      <c r="I78" s="521" t="s">
        <v>240</v>
      </c>
      <c r="J78" s="59" t="s">
        <v>84</v>
      </c>
      <c r="N78" s="36" t="s">
        <v>265</v>
      </c>
      <c r="Q78" s="36" t="s">
        <v>227</v>
      </c>
      <c r="R78" s="36" t="s">
        <v>16</v>
      </c>
    </row>
    <row r="79" spans="2:18" hidden="1">
      <c r="D79" s="36">
        <v>7</v>
      </c>
      <c r="F79" s="519" t="s">
        <v>276</v>
      </c>
      <c r="G79" s="900"/>
      <c r="I79" s="521" t="s">
        <v>235</v>
      </c>
      <c r="J79" s="59" t="s">
        <v>78</v>
      </c>
      <c r="Q79" s="36" t="s">
        <v>276</v>
      </c>
      <c r="R79" s="36" t="s">
        <v>190</v>
      </c>
    </row>
    <row r="80" spans="2:18" hidden="1">
      <c r="D80" s="36">
        <v>8</v>
      </c>
      <c r="F80" s="519" t="s">
        <v>142</v>
      </c>
      <c r="G80" s="901"/>
      <c r="I80" s="536" t="s">
        <v>229</v>
      </c>
      <c r="J80" s="59" t="s">
        <v>83</v>
      </c>
      <c r="N80" s="36" t="s">
        <v>132</v>
      </c>
    </row>
    <row r="81" spans="3:18" hidden="1">
      <c r="D81" s="36">
        <v>9</v>
      </c>
      <c r="F81" s="518" t="s">
        <v>172</v>
      </c>
      <c r="G81" s="1042" t="s">
        <v>113</v>
      </c>
      <c r="I81" s="536" t="s">
        <v>187</v>
      </c>
      <c r="J81" s="59" t="s">
        <v>85</v>
      </c>
      <c r="N81" s="36" t="s">
        <v>256</v>
      </c>
      <c r="Q81" s="36" t="s">
        <v>235</v>
      </c>
      <c r="R81" s="36" t="s">
        <v>18</v>
      </c>
    </row>
    <row r="82" spans="3:18" hidden="1">
      <c r="D82" s="36">
        <v>10</v>
      </c>
      <c r="F82" s="518" t="s">
        <v>224</v>
      </c>
      <c r="G82" s="903"/>
      <c r="I82" s="537" t="s">
        <v>227</v>
      </c>
      <c r="J82" s="59" t="s">
        <v>81</v>
      </c>
      <c r="N82" s="36" t="s">
        <v>266</v>
      </c>
      <c r="Q82" s="36" t="s">
        <v>238</v>
      </c>
      <c r="R82" s="36" t="s">
        <v>173</v>
      </c>
    </row>
    <row r="83" spans="3:18" hidden="1">
      <c r="D83" s="36">
        <v>11</v>
      </c>
      <c r="F83" s="518" t="s">
        <v>176</v>
      </c>
      <c r="G83" s="903"/>
      <c r="I83" s="36" t="s">
        <v>276</v>
      </c>
      <c r="J83" s="59" t="s">
        <v>86</v>
      </c>
      <c r="N83" s="36" t="s">
        <v>168</v>
      </c>
      <c r="Q83" s="36" t="s">
        <v>240</v>
      </c>
      <c r="R83" s="36" t="s">
        <v>15</v>
      </c>
    </row>
    <row r="84" spans="3:18" hidden="1">
      <c r="D84" s="36">
        <v>12</v>
      </c>
      <c r="F84" s="518" t="s">
        <v>134</v>
      </c>
      <c r="G84" s="904"/>
      <c r="I84" s="36" t="s">
        <v>231</v>
      </c>
      <c r="J84" s="59" t="s">
        <v>96</v>
      </c>
      <c r="N84" s="36" t="s">
        <v>267</v>
      </c>
    </row>
    <row r="85" spans="3:18" hidden="1">
      <c r="D85" s="36">
        <v>13</v>
      </c>
      <c r="F85" s="520" t="s">
        <v>16</v>
      </c>
      <c r="G85" s="1043" t="s">
        <v>114</v>
      </c>
      <c r="I85" s="36" t="s">
        <v>223</v>
      </c>
      <c r="J85" s="59" t="s">
        <v>97</v>
      </c>
      <c r="N85" s="36" t="s">
        <v>268</v>
      </c>
      <c r="R85" s="36" t="s">
        <v>14</v>
      </c>
    </row>
    <row r="86" spans="3:18" hidden="1">
      <c r="D86" s="36">
        <v>14</v>
      </c>
      <c r="F86" s="520" t="s">
        <v>227</v>
      </c>
      <c r="G86" s="906"/>
      <c r="I86" s="36" t="s">
        <v>236</v>
      </c>
      <c r="J86" s="59" t="s">
        <v>88</v>
      </c>
      <c r="N86" s="36" t="s">
        <v>196</v>
      </c>
      <c r="R86" s="36" t="s">
        <v>184</v>
      </c>
    </row>
    <row r="87" spans="3:18" hidden="1">
      <c r="D87" s="36">
        <v>15</v>
      </c>
      <c r="F87" s="520" t="s">
        <v>228</v>
      </c>
      <c r="G87" s="906"/>
      <c r="H87" s="51"/>
      <c r="I87" s="36" t="s">
        <v>232</v>
      </c>
      <c r="J87" s="59" t="s">
        <v>98</v>
      </c>
      <c r="N87" s="36" t="s">
        <v>269</v>
      </c>
      <c r="R87" s="36" t="s">
        <v>15</v>
      </c>
    </row>
    <row r="88" spans="3:18" hidden="1">
      <c r="D88" s="36">
        <v>16</v>
      </c>
      <c r="F88" s="520" t="s">
        <v>169</v>
      </c>
      <c r="G88" s="907"/>
      <c r="J88" s="59" t="s">
        <v>99</v>
      </c>
    </row>
    <row r="89" spans="3:18" hidden="1">
      <c r="D89" s="36">
        <v>17</v>
      </c>
      <c r="F89" s="521" t="s">
        <v>190</v>
      </c>
      <c r="G89" s="1044" t="s">
        <v>115</v>
      </c>
      <c r="J89" s="59" t="s">
        <v>100</v>
      </c>
      <c r="N89" s="36" t="s">
        <v>133</v>
      </c>
    </row>
    <row r="90" spans="3:18" hidden="1">
      <c r="D90" s="36">
        <v>18</v>
      </c>
      <c r="F90" s="521" t="s">
        <v>180</v>
      </c>
      <c r="G90" s="891"/>
      <c r="J90" s="59" t="s">
        <v>89</v>
      </c>
      <c r="N90" s="36" t="s">
        <v>270</v>
      </c>
    </row>
    <row r="91" spans="3:18" hidden="1">
      <c r="D91" s="36">
        <v>19</v>
      </c>
      <c r="F91" s="521" t="s">
        <v>38</v>
      </c>
      <c r="G91" s="891"/>
      <c r="J91" s="59" t="s">
        <v>93</v>
      </c>
      <c r="N91" s="36" t="s">
        <v>259</v>
      </c>
    </row>
    <row r="92" spans="3:18" hidden="1">
      <c r="C92" s="36"/>
      <c r="D92" s="36">
        <v>20</v>
      </c>
      <c r="F92" s="521" t="s">
        <v>175</v>
      </c>
      <c r="G92" s="892"/>
      <c r="J92" s="59" t="s">
        <v>101</v>
      </c>
      <c r="N92" s="36" t="s">
        <v>199</v>
      </c>
    </row>
    <row r="93" spans="3:18" hidden="1">
      <c r="F93" s="536" t="s">
        <v>39</v>
      </c>
      <c r="G93" s="1045" t="s">
        <v>188</v>
      </c>
      <c r="J93" s="59" t="s">
        <v>102</v>
      </c>
      <c r="N93" s="36" t="s">
        <v>271</v>
      </c>
    </row>
    <row r="94" spans="3:18" hidden="1">
      <c r="F94" s="536" t="s">
        <v>230</v>
      </c>
      <c r="G94" s="1045"/>
      <c r="J94" s="59" t="s">
        <v>103</v>
      </c>
      <c r="N94" s="36" t="s">
        <v>200</v>
      </c>
    </row>
    <row r="95" spans="3:18" hidden="1">
      <c r="F95" s="536" t="s">
        <v>171</v>
      </c>
      <c r="G95" s="1045"/>
      <c r="J95" s="59" t="s">
        <v>104</v>
      </c>
      <c r="N95" s="36" t="s">
        <v>272</v>
      </c>
    </row>
    <row r="96" spans="3:18" hidden="1">
      <c r="F96" s="536" t="s">
        <v>231</v>
      </c>
      <c r="G96" s="1045"/>
      <c r="J96" s="59" t="s">
        <v>105</v>
      </c>
      <c r="N96" s="36" t="s">
        <v>201</v>
      </c>
    </row>
    <row r="97" spans="6:14" hidden="1">
      <c r="F97" s="537" t="s">
        <v>18</v>
      </c>
      <c r="G97" s="1038" t="s">
        <v>189</v>
      </c>
      <c r="J97" s="59" t="s">
        <v>106</v>
      </c>
      <c r="N97" s="36" t="s">
        <v>202</v>
      </c>
    </row>
    <row r="98" spans="6:14" hidden="1">
      <c r="F98" s="537" t="s">
        <v>229</v>
      </c>
      <c r="G98" s="1038"/>
      <c r="J98" s="59" t="s">
        <v>107</v>
      </c>
    </row>
    <row r="99" spans="6:14" hidden="1">
      <c r="F99" s="537" t="s">
        <v>174</v>
      </c>
      <c r="G99" s="1038"/>
      <c r="J99" s="59" t="s">
        <v>90</v>
      </c>
    </row>
    <row r="100" spans="6:14" hidden="1">
      <c r="F100" s="537" t="s">
        <v>185</v>
      </c>
      <c r="G100" s="1038"/>
      <c r="J100" s="59" t="s">
        <v>108</v>
      </c>
    </row>
    <row r="101" spans="6:14" hidden="1">
      <c r="F101" s="36" t="s">
        <v>14</v>
      </c>
      <c r="G101" s="1038" t="s">
        <v>252</v>
      </c>
      <c r="J101" s="59" t="s">
        <v>87</v>
      </c>
    </row>
    <row r="102" spans="6:14" hidden="1">
      <c r="F102" s="36" t="s">
        <v>170</v>
      </c>
      <c r="G102" s="1038"/>
      <c r="J102" s="59" t="s">
        <v>109</v>
      </c>
    </row>
    <row r="103" spans="6:14" hidden="1">
      <c r="F103" s="36" t="s">
        <v>232</v>
      </c>
      <c r="G103" s="1038"/>
      <c r="J103" s="59" t="s">
        <v>94</v>
      </c>
    </row>
    <row r="104" spans="6:14" hidden="1">
      <c r="F104" s="36" t="s">
        <v>233</v>
      </c>
      <c r="G104" s="1038"/>
      <c r="J104" s="32" t="s">
        <v>95</v>
      </c>
    </row>
    <row r="105" spans="6:14" hidden="1">
      <c r="F105" s="36" t="s">
        <v>173</v>
      </c>
      <c r="G105" s="1038" t="s">
        <v>254</v>
      </c>
    </row>
    <row r="106" spans="6:14" hidden="1">
      <c r="F106" s="36" t="s">
        <v>234</v>
      </c>
      <c r="G106" s="1038"/>
    </row>
    <row r="107" spans="6:14" hidden="1">
      <c r="F107" s="36" t="s">
        <v>138</v>
      </c>
      <c r="G107" s="1038"/>
    </row>
    <row r="108" spans="6:14" hidden="1">
      <c r="F108" s="36" t="s">
        <v>235</v>
      </c>
      <c r="G108" s="1038"/>
    </row>
    <row r="109" spans="6:14" hidden="1">
      <c r="F109" s="36" t="s">
        <v>17</v>
      </c>
      <c r="G109" s="1038" t="s">
        <v>253</v>
      </c>
    </row>
    <row r="110" spans="6:14" hidden="1">
      <c r="F110" s="36" t="s">
        <v>236</v>
      </c>
      <c r="G110" s="1038"/>
    </row>
    <row r="111" spans="6:14" hidden="1">
      <c r="F111" s="36" t="s">
        <v>238</v>
      </c>
      <c r="G111" s="1038"/>
    </row>
    <row r="112" spans="6:14" hidden="1">
      <c r="F112" s="36" t="s">
        <v>239</v>
      </c>
      <c r="G112" s="1038"/>
    </row>
    <row r="113" spans="6:7" hidden="1">
      <c r="F113" s="36" t="s">
        <v>15</v>
      </c>
      <c r="G113" s="1038" t="s">
        <v>253</v>
      </c>
    </row>
    <row r="114" spans="6:7" hidden="1">
      <c r="F114" s="36" t="s">
        <v>32</v>
      </c>
      <c r="G114" s="1038"/>
    </row>
    <row r="115" spans="6:7" hidden="1">
      <c r="F115" s="36" t="s">
        <v>187</v>
      </c>
      <c r="G115" s="1038"/>
    </row>
    <row r="116" spans="6:7" hidden="1">
      <c r="F116" s="36" t="s">
        <v>277</v>
      </c>
      <c r="G116" s="1038"/>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62771AB7-F0DC-429A-B8E9-869110870071}">
      <formula1>$R$77:$R$79</formula1>
    </dataValidation>
    <dataValidation type="list" allowBlank="1" showInputMessage="1" showErrorMessage="1" sqref="C46" xr:uid="{3FE2A20F-B310-4306-83DB-FC5B4F486F3D}">
      <formula1>$R$81:$R$83</formula1>
    </dataValidation>
    <dataValidation type="list" allowBlank="1" showInputMessage="1" showErrorMessage="1" sqref="C45" xr:uid="{967CD743-0974-4F76-B753-99F2F7125526}">
      <formula1>$R$85:$R$87</formula1>
    </dataValidation>
    <dataValidation type="list" allowBlank="1" showInputMessage="1" showErrorMessage="1" sqref="C44" xr:uid="{D77D5D87-3444-4149-9A4C-036C3A097631}">
      <formula1>$Q$81:$Q$83</formula1>
    </dataValidation>
    <dataValidation type="list" allowBlank="1" showInputMessage="1" showErrorMessage="1" sqref="C43" xr:uid="{E9B6BBB2-3B72-4C00-8B26-93EA9AB3A960}">
      <formula1>$Q$77:$Q$79</formula1>
    </dataValidation>
    <dataValidation type="list" allowBlank="1" showInputMessage="1" showErrorMessage="1" sqref="C30:C31 C36:C41" xr:uid="{7040D319-8D6F-4997-8B1A-90CB38C3562E}">
      <formula1>$F$69:$F$116</formula1>
    </dataValidation>
    <dataValidation type="list" allowBlank="1" showInputMessage="1" showErrorMessage="1" sqref="C16" xr:uid="{EE486EB3-68E7-4B76-ABC2-2747E37E4604}">
      <formula1>$R$73:$R$75</formula1>
    </dataValidation>
    <dataValidation type="list" allowBlank="1" showInputMessage="1" showErrorMessage="1" sqref="C14" xr:uid="{7322DE1E-CF41-4966-87E5-DD68A49921A9}">
      <formula1>$R$69:$R$71</formula1>
    </dataValidation>
    <dataValidation type="list" allowBlank="1" showInputMessage="1" showErrorMessage="1" sqref="C48" xr:uid="{307E7F45-5A7F-4D72-853A-FA2CDC3EE603}">
      <formula1>$L$69:$L$71</formula1>
    </dataValidation>
    <dataValidation type="list" allowBlank="1" showInputMessage="1" showErrorMessage="1" sqref="C15" xr:uid="{3A42F202-6435-4AE9-AAB2-000DAADD25A2}">
      <formula1>$R$65:$R$67</formula1>
    </dataValidation>
    <dataValidation type="list" allowBlank="1" showInputMessage="1" showErrorMessage="1" sqref="C13" xr:uid="{0B7DFFF7-6069-45B7-B590-8DAEBF601DF8}">
      <formula1>$Q$65:$Q$67</formula1>
    </dataValidation>
    <dataValidation type="list" allowBlank="1" showInputMessage="1" showErrorMessage="1" sqref="C21:C22 C17:C18 C12" xr:uid="{0F451EF2-3458-4D9F-A8AB-2E93B9925D38}">
      <formula1>$N$65:$N$97</formula1>
    </dataValidation>
    <dataValidation type="list" allowBlank="1" showInputMessage="1" showErrorMessage="1" sqref="C60" xr:uid="{67609CCE-A111-4F72-9578-2F984AF82E1E}">
      <formula1>$F$69:$F$100</formula1>
    </dataValidation>
    <dataValidation type="list" allowBlank="1" showInputMessage="1" showErrorMessage="1" sqref="C51" xr:uid="{DE7204A9-7695-4781-88AD-16DC8B95F98B}">
      <formula1>$P$65:$P$67</formula1>
    </dataValidation>
    <dataValidation type="list" allowBlank="1" showInputMessage="1" showErrorMessage="1" sqref="C52" xr:uid="{7E22D14D-04FC-48E1-A413-E2450FE48791}">
      <formula1>$M$69:$M$71</formula1>
    </dataValidation>
    <dataValidation type="list" allowBlank="1" showInputMessage="1" showErrorMessage="1" sqref="C50" xr:uid="{78C78A9F-74C0-4813-925B-C77D380F0F14}">
      <formula1>$M$65:$M$67</formula1>
    </dataValidation>
    <dataValidation type="list" allowBlank="1" showInputMessage="1" showErrorMessage="1" sqref="C49" xr:uid="{BD3349E4-6345-4DBC-BCD4-6DE58BF8E0B3}">
      <formula1>$L$65:$L$67</formula1>
    </dataValidation>
    <dataValidation type="list" allowBlank="1" showInputMessage="1" showErrorMessage="1" sqref="C63" xr:uid="{DB7CA578-43E9-401F-AC9B-00CAAEB280CE}">
      <formula1>$K$65:$K$67</formula1>
    </dataValidation>
    <dataValidation type="list" allowBlank="1" showInputMessage="1" showErrorMessage="1" sqref="C62" xr:uid="{C9E1584E-0064-4743-9FC5-737418FB9FF2}">
      <formula1>$J$66:$J$104</formula1>
    </dataValidation>
    <dataValidation type="list" allowBlank="1" showInputMessage="1" showErrorMessage="1" sqref="C53" xr:uid="{70D413A1-B964-45FA-BE9B-59CD2F1E64DE}">
      <formula1>$I$68:$I$87</formula1>
    </dataValidation>
    <dataValidation type="list" allowBlank="1" showInputMessage="1" showErrorMessage="1" sqref="C32:C33 C35 C29 C23:C24" xr:uid="{5B5AFFD1-3FBE-480F-8F1B-C8461466E9CF}">
      <formula1>$D$72:$D$92</formula1>
    </dataValidation>
    <dataValidation type="list" allowBlank="1" showInputMessage="1" showErrorMessage="1" sqref="C19" xr:uid="{C7218A1A-78C3-4726-9C0D-A99169E8977C}">
      <formula1>$D$75:$D$80</formula1>
    </dataValidation>
    <dataValidation type="list" allowBlank="1" showInputMessage="1" showErrorMessage="1" sqref="C28 C3:C10 C42" xr:uid="{492083F8-292E-4D69-97E8-F0B764BF9984}">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B54A1712-3412-410A-B449-F4781D88DB3A}">
      <formula1>#REF!</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4B5C-4787-4707-BF29-E2F0C78C98F1}">
  <dimension ref="A2:BA184"/>
  <sheetViews>
    <sheetView zoomScale="110" zoomScaleNormal="90" zoomScaleSheetLayoutView="100" workbookViewId="0">
      <selection activeCell="P65" sqref="P65:Q65"/>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c r="O8" s="83" t="s">
        <v>468</v>
      </c>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177" t="s">
        <v>469</v>
      </c>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498">
        <v>46184</v>
      </c>
      <c r="C19" s="499">
        <v>0.875</v>
      </c>
      <c r="D19" s="500" t="s">
        <v>183</v>
      </c>
      <c r="E19" s="501" t="s">
        <v>78</v>
      </c>
      <c r="F19" s="500" t="s">
        <v>240</v>
      </c>
      <c r="G19" s="502">
        <v>1</v>
      </c>
      <c r="H19" s="500"/>
      <c r="I19" s="500"/>
      <c r="J19" s="6"/>
      <c r="K19" s="6"/>
      <c r="L19" s="503">
        <v>46185</v>
      </c>
      <c r="M19" s="499">
        <v>0.875</v>
      </c>
      <c r="N19" s="500" t="s">
        <v>179</v>
      </c>
      <c r="O19" s="501" t="s">
        <v>78</v>
      </c>
      <c r="P19" s="500" t="s">
        <v>223</v>
      </c>
      <c r="Q19" s="502">
        <v>1</v>
      </c>
      <c r="R19" s="500"/>
      <c r="S19" s="500"/>
      <c r="T19" s="23"/>
      <c r="U19" s="79"/>
      <c r="V19" s="503">
        <v>46187</v>
      </c>
      <c r="W19" s="499">
        <v>0</v>
      </c>
      <c r="X19" s="500" t="s">
        <v>184</v>
      </c>
      <c r="Y19" s="501" t="s">
        <v>79</v>
      </c>
      <c r="Z19" s="500" t="s">
        <v>177</v>
      </c>
      <c r="AA19" s="502" t="s">
        <v>73</v>
      </c>
      <c r="AB19" s="500"/>
      <c r="AC19" s="500"/>
      <c r="AD19" s="19"/>
      <c r="AE19" s="105">
        <v>73</v>
      </c>
      <c r="AF19" s="504">
        <v>46201</v>
      </c>
      <c r="AG19" s="499">
        <v>0.875</v>
      </c>
      <c r="AH19" s="505" t="s">
        <v>470</v>
      </c>
      <c r="AI19" s="538" t="s">
        <v>19</v>
      </c>
      <c r="AJ19" s="506"/>
    </row>
    <row r="20" spans="2:36" ht="13.5" customHeight="1">
      <c r="B20" s="498">
        <v>46185</v>
      </c>
      <c r="C20" s="499">
        <v>0.16666666666666666</v>
      </c>
      <c r="D20" s="500" t="s">
        <v>186</v>
      </c>
      <c r="E20" s="501" t="s">
        <v>71</v>
      </c>
      <c r="F20" s="500" t="s">
        <v>214</v>
      </c>
      <c r="G20" s="502">
        <v>1</v>
      </c>
      <c r="H20" s="500"/>
      <c r="I20" s="500"/>
      <c r="J20" s="6"/>
      <c r="K20" s="6"/>
      <c r="L20" s="503">
        <v>46186</v>
      </c>
      <c r="M20" s="499">
        <v>0.875</v>
      </c>
      <c r="N20" s="500" t="s">
        <v>225</v>
      </c>
      <c r="O20" s="501" t="s">
        <v>70</v>
      </c>
      <c r="P20" s="500" t="s">
        <v>19</v>
      </c>
      <c r="Q20" s="502">
        <v>2</v>
      </c>
      <c r="R20" s="500"/>
      <c r="S20" s="500"/>
      <c r="T20" s="23"/>
      <c r="U20" s="79"/>
      <c r="V20" s="503">
        <v>46187</v>
      </c>
      <c r="W20" s="499">
        <v>0.125</v>
      </c>
      <c r="X20" s="500" t="s">
        <v>226</v>
      </c>
      <c r="Y20" s="501" t="s">
        <v>82</v>
      </c>
      <c r="Z20" s="500" t="s">
        <v>142</v>
      </c>
      <c r="AA20" s="502">
        <v>2</v>
      </c>
      <c r="AB20" s="500"/>
      <c r="AC20" s="500"/>
      <c r="AD20" s="19"/>
      <c r="AE20" s="105">
        <v>74</v>
      </c>
      <c r="AF20" s="504">
        <v>46202</v>
      </c>
      <c r="AG20" s="507">
        <v>0.9375</v>
      </c>
      <c r="AH20" s="505" t="s">
        <v>16</v>
      </c>
      <c r="AI20" s="538" t="s">
        <v>214</v>
      </c>
      <c r="AJ20" s="506"/>
    </row>
    <row r="21" spans="2:36" ht="13.5" customHeight="1">
      <c r="B21" s="498">
        <v>46191</v>
      </c>
      <c r="C21" s="499">
        <v>0.75</v>
      </c>
      <c r="D21" s="500" t="s">
        <v>214</v>
      </c>
      <c r="E21" s="501" t="s">
        <v>74</v>
      </c>
      <c r="F21" s="500" t="s">
        <v>240</v>
      </c>
      <c r="G21" s="501">
        <v>1</v>
      </c>
      <c r="H21" s="500"/>
      <c r="I21" s="500"/>
      <c r="J21" s="6"/>
      <c r="K21" s="6"/>
      <c r="L21" s="503">
        <v>46191</v>
      </c>
      <c r="M21" s="499">
        <v>0.875</v>
      </c>
      <c r="N21" s="500" t="s">
        <v>19</v>
      </c>
      <c r="O21" s="501" t="s">
        <v>79</v>
      </c>
      <c r="P21" s="500" t="s">
        <v>223</v>
      </c>
      <c r="Q21" s="502" t="s">
        <v>73</v>
      </c>
      <c r="R21" s="500"/>
      <c r="S21" s="500"/>
      <c r="T21" s="23"/>
      <c r="U21" s="79"/>
      <c r="V21" s="503">
        <v>46193</v>
      </c>
      <c r="W21" s="499">
        <v>0</v>
      </c>
      <c r="X21" s="500" t="s">
        <v>142</v>
      </c>
      <c r="Y21" s="501" t="s">
        <v>69</v>
      </c>
      <c r="Z21" s="500" t="s">
        <v>177</v>
      </c>
      <c r="AA21" s="502">
        <v>2</v>
      </c>
      <c r="AB21" s="500"/>
      <c r="AC21" s="500"/>
      <c r="AD21" s="19"/>
      <c r="AE21" s="105">
        <v>75</v>
      </c>
      <c r="AF21" s="504">
        <v>46203</v>
      </c>
      <c r="AG21" s="499">
        <v>0.125</v>
      </c>
      <c r="AH21" s="505" t="s">
        <v>190</v>
      </c>
      <c r="AI21" s="538" t="s">
        <v>184</v>
      </c>
      <c r="AJ21" s="506"/>
    </row>
    <row r="22" spans="2:36" ht="13.5" customHeight="1">
      <c r="B22" s="498">
        <v>46192</v>
      </c>
      <c r="C22" s="499">
        <v>0.125</v>
      </c>
      <c r="D22" s="500" t="s">
        <v>183</v>
      </c>
      <c r="E22" s="501" t="s">
        <v>78</v>
      </c>
      <c r="F22" s="500" t="s">
        <v>186</v>
      </c>
      <c r="G22" s="502" t="s">
        <v>73</v>
      </c>
      <c r="H22" s="500"/>
      <c r="I22" s="500"/>
      <c r="J22" s="6"/>
      <c r="K22" s="6"/>
      <c r="L22" s="503">
        <v>46192</v>
      </c>
      <c r="M22" s="499">
        <v>0</v>
      </c>
      <c r="N22" s="500" t="s">
        <v>179</v>
      </c>
      <c r="O22" s="501" t="s">
        <v>77</v>
      </c>
      <c r="P22" s="500" t="s">
        <v>225</v>
      </c>
      <c r="Q22" s="502">
        <v>1</v>
      </c>
      <c r="R22" s="500"/>
      <c r="S22" s="500"/>
      <c r="T22" s="23"/>
      <c r="U22" s="79"/>
      <c r="V22" s="503">
        <v>46193</v>
      </c>
      <c r="W22" s="499">
        <v>0.10416666666666667</v>
      </c>
      <c r="X22" s="500" t="s">
        <v>184</v>
      </c>
      <c r="Y22" s="501" t="s">
        <v>85</v>
      </c>
      <c r="Z22" s="500" t="s">
        <v>226</v>
      </c>
      <c r="AA22" s="502">
        <v>1</v>
      </c>
      <c r="AB22" s="500"/>
      <c r="AC22" s="500"/>
      <c r="AD22" s="19"/>
      <c r="AE22" s="105">
        <v>76</v>
      </c>
      <c r="AF22" s="504">
        <v>46202</v>
      </c>
      <c r="AG22" s="507">
        <v>0.79166666666666663</v>
      </c>
      <c r="AH22" s="505" t="s">
        <v>177</v>
      </c>
      <c r="AI22" s="538" t="s">
        <v>38</v>
      </c>
      <c r="AJ22" s="506"/>
    </row>
    <row r="23" spans="2:36" ht="13.5" customHeight="1">
      <c r="B23" s="498">
        <v>46198</v>
      </c>
      <c r="C23" s="499">
        <v>0.125</v>
      </c>
      <c r="D23" s="500" t="s">
        <v>214</v>
      </c>
      <c r="E23" s="501" t="s">
        <v>69</v>
      </c>
      <c r="F23" s="500" t="s">
        <v>183</v>
      </c>
      <c r="G23" s="502">
        <v>2</v>
      </c>
      <c r="H23" s="500"/>
      <c r="I23" s="500"/>
      <c r="J23" s="6"/>
      <c r="K23" s="6"/>
      <c r="L23" s="503">
        <v>46197</v>
      </c>
      <c r="M23" s="499">
        <v>0.875</v>
      </c>
      <c r="N23" s="500" t="s">
        <v>223</v>
      </c>
      <c r="O23" s="501" t="s">
        <v>72</v>
      </c>
      <c r="P23" s="500" t="s">
        <v>225</v>
      </c>
      <c r="Q23" s="502" t="s">
        <v>73</v>
      </c>
      <c r="R23" s="500"/>
      <c r="S23" s="500"/>
      <c r="T23" s="23"/>
      <c r="U23" s="79"/>
      <c r="V23" s="503">
        <v>46198</v>
      </c>
      <c r="W23" s="499">
        <v>0</v>
      </c>
      <c r="X23" s="500" t="s">
        <v>142</v>
      </c>
      <c r="Y23" s="501" t="s">
        <v>79</v>
      </c>
      <c r="Z23" s="500" t="s">
        <v>184</v>
      </c>
      <c r="AA23" s="502" t="s">
        <v>73</v>
      </c>
      <c r="AB23" s="500"/>
      <c r="AC23" s="500"/>
      <c r="AD23" s="19"/>
      <c r="AE23" s="105">
        <v>77</v>
      </c>
      <c r="AF23" s="504">
        <v>46203</v>
      </c>
      <c r="AG23" s="499">
        <v>0.95833333333333337</v>
      </c>
      <c r="AH23" s="505" t="s">
        <v>14</v>
      </c>
      <c r="AI23" s="505" t="s">
        <v>142</v>
      </c>
      <c r="AJ23" s="506"/>
    </row>
    <row r="24" spans="2:36" ht="13.5" customHeight="1">
      <c r="B24" s="498">
        <v>46198</v>
      </c>
      <c r="C24" s="499">
        <v>0.125</v>
      </c>
      <c r="D24" s="500" t="s">
        <v>240</v>
      </c>
      <c r="E24" s="501" t="s">
        <v>82</v>
      </c>
      <c r="F24" s="500" t="s">
        <v>186</v>
      </c>
      <c r="G24" s="501">
        <v>2</v>
      </c>
      <c r="H24" s="500"/>
      <c r="I24" s="500"/>
      <c r="J24" s="6"/>
      <c r="K24" s="6"/>
      <c r="L24" s="503">
        <v>46197</v>
      </c>
      <c r="M24" s="499">
        <v>0.875</v>
      </c>
      <c r="N24" s="500" t="s">
        <v>19</v>
      </c>
      <c r="O24" s="501" t="s">
        <v>79</v>
      </c>
      <c r="P24" s="500" t="s">
        <v>179</v>
      </c>
      <c r="Q24" s="502" t="s">
        <v>73</v>
      </c>
      <c r="R24" s="500"/>
      <c r="S24" s="500"/>
      <c r="T24" s="23"/>
      <c r="U24" s="79"/>
      <c r="V24" s="503">
        <v>46198</v>
      </c>
      <c r="W24" s="499">
        <v>0</v>
      </c>
      <c r="X24" s="500" t="s">
        <v>177</v>
      </c>
      <c r="Y24" s="501" t="s">
        <v>77</v>
      </c>
      <c r="Z24" s="500" t="s">
        <v>226</v>
      </c>
      <c r="AA24" s="502">
        <v>1</v>
      </c>
      <c r="AB24" s="500"/>
      <c r="AC24" s="500"/>
      <c r="AD24" s="19"/>
      <c r="AE24" s="105">
        <v>78</v>
      </c>
      <c r="AF24" s="504">
        <v>46203</v>
      </c>
      <c r="AG24" s="499">
        <v>0.79166666666666663</v>
      </c>
      <c r="AH24" s="505" t="s">
        <v>169</v>
      </c>
      <c r="AI24" s="538" t="s">
        <v>233</v>
      </c>
      <c r="AJ24" s="506"/>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504">
        <v>46204</v>
      </c>
      <c r="AG25" s="499">
        <v>4.1666666666666664E-2</v>
      </c>
      <c r="AH25" s="505" t="s">
        <v>183</v>
      </c>
      <c r="AI25" s="538" t="s">
        <v>429</v>
      </c>
      <c r="AJ25" s="506"/>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504">
        <v>46204</v>
      </c>
      <c r="AG26" s="507">
        <v>0.75</v>
      </c>
      <c r="AH26" s="538" t="s">
        <v>15</v>
      </c>
      <c r="AI26" s="538" t="s">
        <v>471</v>
      </c>
      <c r="AJ26" s="506"/>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504">
        <v>46205</v>
      </c>
      <c r="AG27" s="499">
        <v>8.3333333333333329E-2</v>
      </c>
      <c r="AH27" s="505" t="s">
        <v>397</v>
      </c>
      <c r="AI27" s="538" t="s">
        <v>170</v>
      </c>
      <c r="AJ27" s="506"/>
    </row>
    <row r="28" spans="2:36" ht="13.5" customHeight="1">
      <c r="B28" s="498">
        <v>46186</v>
      </c>
      <c r="C28" s="499">
        <v>0.125</v>
      </c>
      <c r="D28" s="500" t="s">
        <v>172</v>
      </c>
      <c r="E28" s="501" t="s">
        <v>71</v>
      </c>
      <c r="F28" s="500" t="s">
        <v>224</v>
      </c>
      <c r="G28" s="502">
        <v>1</v>
      </c>
      <c r="H28" s="500"/>
      <c r="I28" s="500"/>
      <c r="J28" s="6"/>
      <c r="K28" s="6"/>
      <c r="L28" s="503">
        <v>46187</v>
      </c>
      <c r="M28" s="499">
        <v>0.79166666666666663</v>
      </c>
      <c r="N28" s="500" t="s">
        <v>16</v>
      </c>
      <c r="O28" s="501" t="s">
        <v>71</v>
      </c>
      <c r="P28" s="500" t="s">
        <v>227</v>
      </c>
      <c r="Q28" s="502">
        <v>1</v>
      </c>
      <c r="R28" s="500"/>
      <c r="S28" s="500"/>
      <c r="T28" s="23"/>
      <c r="U28" s="23"/>
      <c r="V28" s="503">
        <v>46187</v>
      </c>
      <c r="W28" s="499">
        <v>0.91666666666666663</v>
      </c>
      <c r="X28" s="500" t="s">
        <v>190</v>
      </c>
      <c r="Y28" s="501" t="s">
        <v>77</v>
      </c>
      <c r="Z28" s="500" t="s">
        <v>180</v>
      </c>
      <c r="AA28" s="501">
        <v>1</v>
      </c>
      <c r="AB28" s="500"/>
      <c r="AC28" s="500"/>
      <c r="AD28" s="19"/>
      <c r="AE28" s="105">
        <v>82</v>
      </c>
      <c r="AF28" s="504">
        <v>46204</v>
      </c>
      <c r="AG28" s="507">
        <v>0.91666666666666663</v>
      </c>
      <c r="AH28" s="505" t="s">
        <v>398</v>
      </c>
      <c r="AI28" s="538" t="s">
        <v>448</v>
      </c>
      <c r="AJ28" s="506"/>
    </row>
    <row r="29" spans="2:36" ht="13.5" customHeight="1">
      <c r="B29" s="498">
        <v>46187</v>
      </c>
      <c r="C29" s="499">
        <v>0.25</v>
      </c>
      <c r="D29" s="500" t="s">
        <v>176</v>
      </c>
      <c r="E29" s="501" t="s">
        <v>82</v>
      </c>
      <c r="F29" s="500" t="s">
        <v>134</v>
      </c>
      <c r="G29" s="501">
        <v>2</v>
      </c>
      <c r="H29" s="500"/>
      <c r="I29" s="500"/>
      <c r="J29" s="6"/>
      <c r="K29" s="6"/>
      <c r="L29" s="503">
        <v>46188</v>
      </c>
      <c r="M29" s="499">
        <v>4.1666666666666664E-2</v>
      </c>
      <c r="N29" s="500" t="s">
        <v>228</v>
      </c>
      <c r="O29" s="501" t="s">
        <v>76</v>
      </c>
      <c r="P29" s="500" t="s">
        <v>169</v>
      </c>
      <c r="Q29" s="502">
        <v>2</v>
      </c>
      <c r="R29" s="500"/>
      <c r="S29" s="500"/>
      <c r="T29" s="23"/>
      <c r="U29" s="23"/>
      <c r="V29" s="503">
        <v>46188</v>
      </c>
      <c r="W29" s="499">
        <v>0.16666666666666666</v>
      </c>
      <c r="X29" s="500" t="s">
        <v>38</v>
      </c>
      <c r="Y29" s="501" t="s">
        <v>78</v>
      </c>
      <c r="Z29" s="500" t="s">
        <v>175</v>
      </c>
      <c r="AA29" s="502">
        <v>1</v>
      </c>
      <c r="AB29" s="500"/>
      <c r="AC29" s="500"/>
      <c r="AD29" s="19"/>
      <c r="AE29" s="105">
        <v>83</v>
      </c>
      <c r="AF29" s="504">
        <v>46206</v>
      </c>
      <c r="AG29" s="499">
        <v>4.1666666666666664E-2</v>
      </c>
      <c r="AH29" s="505" t="s">
        <v>239</v>
      </c>
      <c r="AI29" s="538" t="s">
        <v>32</v>
      </c>
      <c r="AJ29" s="506"/>
    </row>
    <row r="30" spans="2:36" ht="13.5" customHeight="1">
      <c r="B30" s="498">
        <v>46192</v>
      </c>
      <c r="C30" s="499">
        <v>0.875</v>
      </c>
      <c r="D30" s="500" t="s">
        <v>172</v>
      </c>
      <c r="E30" s="501" t="s">
        <v>83</v>
      </c>
      <c r="F30" s="500" t="s">
        <v>176</v>
      </c>
      <c r="G30" s="502">
        <v>1</v>
      </c>
      <c r="H30" s="500"/>
      <c r="I30" s="500"/>
      <c r="J30" s="6"/>
      <c r="K30" s="6"/>
      <c r="L30" s="503">
        <v>46193</v>
      </c>
      <c r="M30" s="499">
        <v>0.91666666666666663</v>
      </c>
      <c r="N30" s="500" t="s">
        <v>16</v>
      </c>
      <c r="O30" s="501" t="s">
        <v>68</v>
      </c>
      <c r="P30" s="500" t="s">
        <v>228</v>
      </c>
      <c r="Q30" s="502">
        <v>1</v>
      </c>
      <c r="R30" s="500"/>
      <c r="S30" s="500"/>
      <c r="T30" s="23"/>
      <c r="U30" s="79"/>
      <c r="V30" s="503">
        <v>46193</v>
      </c>
      <c r="W30" s="499">
        <v>0.79166666666666663</v>
      </c>
      <c r="X30" s="500" t="s">
        <v>190</v>
      </c>
      <c r="Y30" s="501" t="s">
        <v>83</v>
      </c>
      <c r="Z30" s="500" t="s">
        <v>38</v>
      </c>
      <c r="AA30" s="502">
        <v>1</v>
      </c>
      <c r="AB30" s="500"/>
      <c r="AC30" s="500"/>
      <c r="AD30" s="19"/>
      <c r="AE30" s="105">
        <v>84</v>
      </c>
      <c r="AF30" s="504">
        <v>46205</v>
      </c>
      <c r="AG30" s="507">
        <v>0.875</v>
      </c>
      <c r="AH30" s="505" t="s">
        <v>18</v>
      </c>
      <c r="AI30" s="538" t="s">
        <v>138</v>
      </c>
      <c r="AJ30" s="506"/>
    </row>
    <row r="31" spans="2:36" ht="13.5" customHeight="1">
      <c r="B31" s="498">
        <v>46193</v>
      </c>
      <c r="C31" s="499">
        <v>0.20833333333333334</v>
      </c>
      <c r="D31" s="500" t="s">
        <v>134</v>
      </c>
      <c r="E31" s="501" t="s">
        <v>77</v>
      </c>
      <c r="F31" s="500" t="s">
        <v>224</v>
      </c>
      <c r="G31" s="502">
        <v>1</v>
      </c>
      <c r="H31" s="500"/>
      <c r="I31" s="500"/>
      <c r="J31" s="6"/>
      <c r="K31" s="6"/>
      <c r="L31" s="503">
        <v>46194</v>
      </c>
      <c r="M31" s="499">
        <v>8.3333333333333329E-2</v>
      </c>
      <c r="N31" s="500" t="s">
        <v>169</v>
      </c>
      <c r="O31" s="501" t="s">
        <v>77</v>
      </c>
      <c r="P31" s="500" t="s">
        <v>227</v>
      </c>
      <c r="Q31" s="502">
        <v>1</v>
      </c>
      <c r="R31" s="500"/>
      <c r="S31" s="500"/>
      <c r="T31" s="23"/>
      <c r="U31" s="79"/>
      <c r="V31" s="503">
        <v>46194</v>
      </c>
      <c r="W31" s="499">
        <v>0.25</v>
      </c>
      <c r="X31" s="500" t="s">
        <v>175</v>
      </c>
      <c r="Y31" s="501" t="s">
        <v>72</v>
      </c>
      <c r="Z31" s="500" t="s">
        <v>180</v>
      </c>
      <c r="AA31" s="502">
        <v>2</v>
      </c>
      <c r="AB31" s="500"/>
      <c r="AC31" s="500"/>
      <c r="AD31" s="19"/>
      <c r="AE31" s="105">
        <v>85</v>
      </c>
      <c r="AF31" s="504">
        <v>46206</v>
      </c>
      <c r="AG31" s="499">
        <v>0.20833333333333334</v>
      </c>
      <c r="AH31" s="505" t="s">
        <v>431</v>
      </c>
      <c r="AI31" s="538" t="s">
        <v>231</v>
      </c>
      <c r="AJ31" s="506"/>
    </row>
    <row r="32" spans="2:36" ht="13.5" customHeight="1">
      <c r="B32" s="498">
        <v>46199</v>
      </c>
      <c r="C32" s="499">
        <v>0.16666666666666666</v>
      </c>
      <c r="D32" s="500" t="s">
        <v>134</v>
      </c>
      <c r="E32" s="501" t="s">
        <v>72</v>
      </c>
      <c r="F32" s="500" t="s">
        <v>172</v>
      </c>
      <c r="G32" s="502" t="s">
        <v>73</v>
      </c>
      <c r="H32" s="500"/>
      <c r="I32" s="500"/>
      <c r="J32" s="6"/>
      <c r="K32" s="6"/>
      <c r="L32" s="503">
        <v>46198</v>
      </c>
      <c r="M32" s="499">
        <v>0.91666666666666663</v>
      </c>
      <c r="N32" s="500" t="s">
        <v>227</v>
      </c>
      <c r="O32" s="501" t="s">
        <v>72</v>
      </c>
      <c r="P32" s="500" t="s">
        <v>228</v>
      </c>
      <c r="Q32" s="502">
        <v>2</v>
      </c>
      <c r="R32" s="500"/>
      <c r="S32" s="500"/>
      <c r="T32" s="23"/>
      <c r="U32" s="79"/>
      <c r="V32" s="503">
        <v>46199</v>
      </c>
      <c r="W32" s="499">
        <v>4.1666666666666664E-2</v>
      </c>
      <c r="X32" s="500" t="s">
        <v>180</v>
      </c>
      <c r="Y32" s="501" t="s">
        <v>79</v>
      </c>
      <c r="Z32" s="500" t="s">
        <v>38</v>
      </c>
      <c r="AA32" s="502" t="s">
        <v>73</v>
      </c>
      <c r="AB32" s="500"/>
      <c r="AC32" s="500"/>
      <c r="AD32" s="19"/>
      <c r="AE32" s="105">
        <v>86</v>
      </c>
      <c r="AF32" s="504">
        <v>46207</v>
      </c>
      <c r="AG32" s="507">
        <v>0</v>
      </c>
      <c r="AH32" s="505" t="s">
        <v>173</v>
      </c>
      <c r="AI32" s="538" t="s">
        <v>185</v>
      </c>
      <c r="AJ32" s="506"/>
    </row>
    <row r="33" spans="2:36" ht="13.5" customHeight="1">
      <c r="B33" s="498">
        <v>46199</v>
      </c>
      <c r="C33" s="499">
        <v>0.16666666666666666</v>
      </c>
      <c r="D33" s="500" t="s">
        <v>224</v>
      </c>
      <c r="E33" s="501" t="s">
        <v>80</v>
      </c>
      <c r="F33" s="500" t="s">
        <v>176</v>
      </c>
      <c r="G33" s="501">
        <v>1</v>
      </c>
      <c r="H33" s="500"/>
      <c r="I33" s="500"/>
      <c r="J33" s="6"/>
      <c r="K33" s="6"/>
      <c r="L33" s="503">
        <v>46198</v>
      </c>
      <c r="M33" s="499">
        <v>0.91666666666666663</v>
      </c>
      <c r="N33" s="500" t="s">
        <v>169</v>
      </c>
      <c r="O33" s="501" t="s">
        <v>79</v>
      </c>
      <c r="P33" s="500" t="s">
        <v>16</v>
      </c>
      <c r="Q33" s="502" t="s">
        <v>73</v>
      </c>
      <c r="R33" s="500"/>
      <c r="S33" s="500"/>
      <c r="T33" s="23"/>
      <c r="U33" s="79"/>
      <c r="V33" s="503">
        <v>46199</v>
      </c>
      <c r="W33" s="499">
        <v>4.1666666666666664E-2</v>
      </c>
      <c r="X33" s="500" t="s">
        <v>175</v>
      </c>
      <c r="Y33" s="501" t="s">
        <v>82</v>
      </c>
      <c r="Z33" s="500" t="s">
        <v>190</v>
      </c>
      <c r="AA33" s="502">
        <v>2</v>
      </c>
      <c r="AB33" s="500"/>
      <c r="AC33" s="500"/>
      <c r="AD33" s="19"/>
      <c r="AE33" s="105">
        <v>87</v>
      </c>
      <c r="AF33" s="504">
        <v>46207</v>
      </c>
      <c r="AG33" s="499">
        <v>0.14583333333333334</v>
      </c>
      <c r="AH33" s="538" t="s">
        <v>17</v>
      </c>
      <c r="AI33" s="538" t="s">
        <v>187</v>
      </c>
      <c r="AJ33" s="506"/>
    </row>
    <row r="34" spans="2:36" ht="13.5" customHeight="1">
      <c r="B34" s="5"/>
      <c r="T34" s="23"/>
      <c r="U34" s="79"/>
      <c r="AD34" s="19"/>
      <c r="AE34" s="105">
        <v>88</v>
      </c>
      <c r="AF34" s="504">
        <v>46206</v>
      </c>
      <c r="AG34" s="507">
        <v>0.83333333333333337</v>
      </c>
      <c r="AH34" s="505" t="s">
        <v>172</v>
      </c>
      <c r="AI34" s="505" t="s">
        <v>230</v>
      </c>
      <c r="AJ34" s="506"/>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498">
        <v>46188</v>
      </c>
      <c r="C37" s="499">
        <v>0.875</v>
      </c>
      <c r="D37" s="500" t="s">
        <v>39</v>
      </c>
      <c r="E37" s="501" t="s">
        <v>77</v>
      </c>
      <c r="F37" s="500" t="s">
        <v>230</v>
      </c>
      <c r="G37" s="502">
        <v>1</v>
      </c>
      <c r="H37" s="500"/>
      <c r="I37" s="500"/>
      <c r="J37" s="6"/>
      <c r="K37" s="6"/>
      <c r="L37" s="503">
        <v>46188</v>
      </c>
      <c r="M37" s="499">
        <v>0.75</v>
      </c>
      <c r="N37" s="500" t="s">
        <v>18</v>
      </c>
      <c r="O37" s="501" t="s">
        <v>68</v>
      </c>
      <c r="P37" s="500" t="s">
        <v>229</v>
      </c>
      <c r="Q37" s="502">
        <v>1</v>
      </c>
      <c r="R37" s="500"/>
      <c r="S37" s="500"/>
      <c r="T37" s="23"/>
      <c r="U37" s="79"/>
      <c r="V37" s="503">
        <v>46189</v>
      </c>
      <c r="W37" s="499">
        <v>0.875</v>
      </c>
      <c r="X37" s="500" t="s">
        <v>14</v>
      </c>
      <c r="Y37" s="501" t="s">
        <v>78</v>
      </c>
      <c r="Z37" s="500" t="s">
        <v>170</v>
      </c>
      <c r="AA37" s="502">
        <v>1</v>
      </c>
      <c r="AB37" s="500"/>
      <c r="AC37" s="500"/>
      <c r="AD37" s="19"/>
      <c r="AE37" s="106"/>
      <c r="AF37" s="22" t="s">
        <v>290</v>
      </c>
      <c r="AG37" s="19"/>
      <c r="AH37" s="19"/>
      <c r="AI37" s="19"/>
      <c r="AJ37" s="20" t="s">
        <v>1</v>
      </c>
    </row>
    <row r="38" spans="2:36" ht="13.5" customHeight="1">
      <c r="B38" s="498">
        <v>46189</v>
      </c>
      <c r="C38" s="499">
        <v>0.125</v>
      </c>
      <c r="D38" s="500" t="s">
        <v>171</v>
      </c>
      <c r="E38" s="501" t="s">
        <v>70</v>
      </c>
      <c r="F38" s="500" t="s">
        <v>231</v>
      </c>
      <c r="G38" s="502">
        <v>2</v>
      </c>
      <c r="H38" s="500"/>
      <c r="I38" s="500"/>
      <c r="J38" s="6"/>
      <c r="K38" s="6"/>
      <c r="L38" s="503">
        <v>46189</v>
      </c>
      <c r="M38" s="499">
        <v>0</v>
      </c>
      <c r="N38" s="500" t="s">
        <v>174</v>
      </c>
      <c r="O38" s="501" t="s">
        <v>69</v>
      </c>
      <c r="P38" s="500" t="s">
        <v>185</v>
      </c>
      <c r="Q38" s="502">
        <v>2</v>
      </c>
      <c r="R38" s="500"/>
      <c r="S38" s="500"/>
      <c r="T38" s="23"/>
      <c r="U38" s="79"/>
      <c r="V38" s="503">
        <v>46190</v>
      </c>
      <c r="W38" s="499">
        <v>0</v>
      </c>
      <c r="X38" s="500" t="s">
        <v>232</v>
      </c>
      <c r="Y38" s="501" t="s">
        <v>76</v>
      </c>
      <c r="Z38" s="500" t="s">
        <v>233</v>
      </c>
      <c r="AA38" s="501">
        <v>2</v>
      </c>
      <c r="AB38" s="500"/>
      <c r="AC38" s="500"/>
      <c r="AD38" s="19"/>
      <c r="AE38" s="105">
        <v>89</v>
      </c>
      <c r="AF38" s="504">
        <v>46207</v>
      </c>
      <c r="AG38" s="499">
        <v>0.95833333333333337</v>
      </c>
      <c r="AH38" s="513" t="s">
        <v>16</v>
      </c>
      <c r="AI38" s="550" t="s">
        <v>14</v>
      </c>
      <c r="AJ38" s="506"/>
    </row>
    <row r="39" spans="2:36" ht="13.5" customHeight="1">
      <c r="B39" s="498">
        <v>46194</v>
      </c>
      <c r="C39" s="499">
        <v>0.875</v>
      </c>
      <c r="D39" s="500" t="s">
        <v>39</v>
      </c>
      <c r="E39" s="501" t="s">
        <v>71</v>
      </c>
      <c r="F39" s="500" t="s">
        <v>171</v>
      </c>
      <c r="G39" s="502">
        <v>1</v>
      </c>
      <c r="H39" s="500"/>
      <c r="I39" s="500"/>
      <c r="J39" s="6"/>
      <c r="K39" s="6"/>
      <c r="L39" s="503">
        <v>46194</v>
      </c>
      <c r="M39" s="499">
        <v>0.75</v>
      </c>
      <c r="N39" s="500" t="s">
        <v>18</v>
      </c>
      <c r="O39" s="501" t="s">
        <v>83</v>
      </c>
      <c r="P39" s="500" t="s">
        <v>174</v>
      </c>
      <c r="Q39" s="502">
        <v>1</v>
      </c>
      <c r="R39" s="500"/>
      <c r="S39" s="500"/>
      <c r="T39" s="23"/>
      <c r="U39" s="7"/>
      <c r="V39" s="503">
        <v>46195</v>
      </c>
      <c r="W39" s="499">
        <v>0.95833333333333337</v>
      </c>
      <c r="X39" s="500" t="s">
        <v>14</v>
      </c>
      <c r="Y39" s="501" t="s">
        <v>68</v>
      </c>
      <c r="Z39" s="500" t="s">
        <v>232</v>
      </c>
      <c r="AA39" s="501">
        <v>1</v>
      </c>
      <c r="AB39" s="500"/>
      <c r="AC39" s="500"/>
      <c r="AD39" s="19"/>
      <c r="AE39" s="105">
        <v>90</v>
      </c>
      <c r="AF39" s="504">
        <v>46207</v>
      </c>
      <c r="AG39" s="507">
        <v>0.79166666666666663</v>
      </c>
      <c r="AH39" s="513" t="s">
        <v>186</v>
      </c>
      <c r="AI39" s="550" t="s">
        <v>190</v>
      </c>
      <c r="AJ39" s="506"/>
    </row>
    <row r="40" spans="2:36" ht="13.5" customHeight="1">
      <c r="B40" s="498">
        <v>46195</v>
      </c>
      <c r="C40" s="499">
        <v>0.125</v>
      </c>
      <c r="D40" s="500" t="s">
        <v>231</v>
      </c>
      <c r="E40" s="501" t="s">
        <v>76</v>
      </c>
      <c r="F40" s="500" t="s">
        <v>230</v>
      </c>
      <c r="G40" s="501">
        <v>2</v>
      </c>
      <c r="H40" s="500"/>
      <c r="I40" s="500"/>
      <c r="J40" s="6"/>
      <c r="K40" s="6"/>
      <c r="L40" s="503">
        <v>46195</v>
      </c>
      <c r="M40" s="499">
        <v>0</v>
      </c>
      <c r="N40" s="500" t="s">
        <v>185</v>
      </c>
      <c r="O40" s="501" t="s">
        <v>68</v>
      </c>
      <c r="P40" s="500" t="s">
        <v>229</v>
      </c>
      <c r="Q40" s="502">
        <v>1</v>
      </c>
      <c r="R40" s="500"/>
      <c r="S40" s="500"/>
      <c r="U40" s="80"/>
      <c r="V40" s="503">
        <v>46196</v>
      </c>
      <c r="W40" s="499">
        <v>8.3333333333333329E-2</v>
      </c>
      <c r="X40" s="500" t="s">
        <v>233</v>
      </c>
      <c r="Y40" s="501" t="s">
        <v>77</v>
      </c>
      <c r="Z40" s="500" t="s">
        <v>170</v>
      </c>
      <c r="AA40" s="501">
        <v>1</v>
      </c>
      <c r="AB40" s="500"/>
      <c r="AC40" s="500"/>
      <c r="AD40" s="19"/>
      <c r="AE40" s="105">
        <v>91</v>
      </c>
      <c r="AF40" s="504">
        <v>46208</v>
      </c>
      <c r="AG40" s="499">
        <v>0.91666666666666663</v>
      </c>
      <c r="AH40" s="513" t="s">
        <v>177</v>
      </c>
      <c r="AI40" s="550" t="s">
        <v>233</v>
      </c>
      <c r="AJ40" s="506"/>
    </row>
    <row r="41" spans="2:36" ht="13.5" customHeight="1">
      <c r="B41" s="498">
        <v>46200</v>
      </c>
      <c r="C41" s="499">
        <v>0.20833333333333334</v>
      </c>
      <c r="D41" s="500" t="s">
        <v>230</v>
      </c>
      <c r="E41" s="501" t="s">
        <v>77</v>
      </c>
      <c r="F41" s="500" t="s">
        <v>171</v>
      </c>
      <c r="G41" s="502">
        <v>1</v>
      </c>
      <c r="H41" s="500"/>
      <c r="I41" s="500"/>
      <c r="J41" s="6"/>
      <c r="K41" s="6"/>
      <c r="L41" s="503">
        <v>46200</v>
      </c>
      <c r="M41" s="499">
        <v>8.3333333333333329E-2</v>
      </c>
      <c r="N41" s="500" t="s">
        <v>229</v>
      </c>
      <c r="O41" s="501" t="s">
        <v>76</v>
      </c>
      <c r="P41" s="500" t="s">
        <v>174</v>
      </c>
      <c r="Q41" s="502">
        <v>2</v>
      </c>
      <c r="R41" s="500"/>
      <c r="S41" s="500"/>
      <c r="T41" s="24"/>
      <c r="U41" s="80"/>
      <c r="V41" s="503">
        <v>46199</v>
      </c>
      <c r="W41" s="499">
        <v>0.875</v>
      </c>
      <c r="X41" s="500" t="s">
        <v>233</v>
      </c>
      <c r="Y41" s="501" t="s">
        <v>69</v>
      </c>
      <c r="Z41" s="500" t="s">
        <v>14</v>
      </c>
      <c r="AA41" s="502">
        <v>2</v>
      </c>
      <c r="AB41" s="500"/>
      <c r="AC41" s="500"/>
      <c r="AD41" s="19"/>
      <c r="AE41" s="105">
        <v>92</v>
      </c>
      <c r="AF41" s="504">
        <v>46209</v>
      </c>
      <c r="AG41" s="507">
        <v>8.3333333333333329E-2</v>
      </c>
      <c r="AH41" s="513" t="s">
        <v>429</v>
      </c>
      <c r="AI41" s="550" t="s">
        <v>15</v>
      </c>
      <c r="AJ41" s="506"/>
    </row>
    <row r="42" spans="2:36" ht="13.5" customHeight="1">
      <c r="B42" s="498">
        <v>46200</v>
      </c>
      <c r="C42" s="499">
        <v>0.20833333333333334</v>
      </c>
      <c r="D42" s="500" t="s">
        <v>231</v>
      </c>
      <c r="E42" s="501" t="s">
        <v>75</v>
      </c>
      <c r="F42" s="500" t="s">
        <v>39</v>
      </c>
      <c r="G42" s="502">
        <v>2</v>
      </c>
      <c r="H42" s="500"/>
      <c r="I42" s="500"/>
      <c r="J42" s="6"/>
      <c r="K42" s="6"/>
      <c r="L42" s="503">
        <v>46200</v>
      </c>
      <c r="M42" s="499">
        <v>8.3333333333333329E-2</v>
      </c>
      <c r="N42" s="500" t="s">
        <v>185</v>
      </c>
      <c r="O42" s="501" t="s">
        <v>79</v>
      </c>
      <c r="P42" s="500" t="s">
        <v>18</v>
      </c>
      <c r="Q42" s="502" t="s">
        <v>73</v>
      </c>
      <c r="R42" s="500"/>
      <c r="S42" s="500"/>
      <c r="T42" s="24"/>
      <c r="U42" s="80"/>
      <c r="V42" s="503">
        <v>46199</v>
      </c>
      <c r="W42" s="499">
        <v>0.875</v>
      </c>
      <c r="X42" s="500" t="s">
        <v>170</v>
      </c>
      <c r="Y42" s="501" t="s">
        <v>68</v>
      </c>
      <c r="Z42" s="500" t="s">
        <v>232</v>
      </c>
      <c r="AA42" s="501">
        <v>1</v>
      </c>
      <c r="AB42" s="500"/>
      <c r="AC42" s="500"/>
      <c r="AD42" s="19"/>
      <c r="AE42" s="105">
        <v>93</v>
      </c>
      <c r="AF42" s="504">
        <v>46209</v>
      </c>
      <c r="AG42" s="499">
        <v>0.875</v>
      </c>
      <c r="AH42" s="513" t="s">
        <v>32</v>
      </c>
      <c r="AI42" s="550" t="s">
        <v>18</v>
      </c>
      <c r="AJ42" s="506"/>
    </row>
    <row r="43" spans="2:36" ht="13.5" customHeight="1">
      <c r="B43" s="5"/>
      <c r="T43" s="23"/>
      <c r="U43" s="79"/>
      <c r="AD43" s="19"/>
      <c r="AE43" s="105">
        <v>94</v>
      </c>
      <c r="AF43" s="504">
        <v>46210</v>
      </c>
      <c r="AG43" s="507">
        <v>8.3333333333333329E-2</v>
      </c>
      <c r="AH43" s="513" t="s">
        <v>397</v>
      </c>
      <c r="AI43" s="550" t="s">
        <v>398</v>
      </c>
      <c r="AJ43" s="506"/>
    </row>
    <row r="44" spans="2:36" ht="13.5" customHeight="1">
      <c r="B44" s="5"/>
      <c r="T44" s="23"/>
      <c r="AD44" s="19"/>
      <c r="AE44" s="105">
        <v>95</v>
      </c>
      <c r="AF44" s="504">
        <v>46210</v>
      </c>
      <c r="AG44" s="499">
        <v>0.75</v>
      </c>
      <c r="AH44" s="513" t="s">
        <v>185</v>
      </c>
      <c r="AI44" s="550" t="s">
        <v>230</v>
      </c>
      <c r="AJ44" s="506"/>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504">
        <v>46210</v>
      </c>
      <c r="AG45" s="507">
        <v>0.91666666666666663</v>
      </c>
      <c r="AH45" s="513" t="s">
        <v>431</v>
      </c>
      <c r="AI45" s="550" t="s">
        <v>17</v>
      </c>
      <c r="AJ45" s="506"/>
    </row>
    <row r="46" spans="2:36" ht="13.5" customHeight="1">
      <c r="B46" s="498">
        <v>46190</v>
      </c>
      <c r="C46" s="499">
        <v>0.125</v>
      </c>
      <c r="D46" s="500" t="s">
        <v>173</v>
      </c>
      <c r="E46" s="501" t="s">
        <v>85</v>
      </c>
      <c r="F46" s="500" t="s">
        <v>234</v>
      </c>
      <c r="G46" s="502">
        <v>1</v>
      </c>
      <c r="H46" s="500"/>
      <c r="I46" s="500"/>
      <c r="J46" s="6"/>
      <c r="K46" s="6"/>
      <c r="L46" s="503">
        <v>46190</v>
      </c>
      <c r="M46" s="499">
        <v>0.79166666666666663</v>
      </c>
      <c r="N46" s="500" t="s">
        <v>17</v>
      </c>
      <c r="O46" s="501" t="s">
        <v>68</v>
      </c>
      <c r="P46" s="500" t="s">
        <v>236</v>
      </c>
      <c r="Q46" s="502">
        <v>1</v>
      </c>
      <c r="R46" s="500"/>
      <c r="S46" s="500"/>
      <c r="T46" s="23"/>
      <c r="U46" s="79"/>
      <c r="V46" s="503">
        <v>46190</v>
      </c>
      <c r="W46" s="499">
        <v>0.91666666666666663</v>
      </c>
      <c r="X46" s="500" t="s">
        <v>15</v>
      </c>
      <c r="Y46" s="501" t="s">
        <v>83</v>
      </c>
      <c r="Z46" s="500" t="s">
        <v>32</v>
      </c>
      <c r="AA46" s="502">
        <v>1</v>
      </c>
      <c r="AB46" s="500"/>
      <c r="AC46" s="500"/>
      <c r="AD46" s="19"/>
      <c r="AE46" s="78"/>
      <c r="AF46" s="21"/>
      <c r="AG46" s="19"/>
      <c r="AH46" s="19"/>
      <c r="AI46" s="19"/>
      <c r="AJ46" s="20"/>
    </row>
    <row r="47" spans="2:36" ht="13.5" customHeight="1">
      <c r="B47" s="498">
        <v>46190</v>
      </c>
      <c r="C47" s="499">
        <v>0.25</v>
      </c>
      <c r="D47" s="500" t="s">
        <v>138</v>
      </c>
      <c r="E47" s="501" t="s">
        <v>71</v>
      </c>
      <c r="F47" s="500" t="s">
        <v>235</v>
      </c>
      <c r="G47" s="502">
        <v>1</v>
      </c>
      <c r="H47" s="500"/>
      <c r="I47" s="500"/>
      <c r="J47" s="6"/>
      <c r="K47" s="6"/>
      <c r="L47" s="503">
        <v>46191</v>
      </c>
      <c r="M47" s="499">
        <v>0.16666666666666666</v>
      </c>
      <c r="N47" s="500" t="s">
        <v>238</v>
      </c>
      <c r="O47" s="501" t="s">
        <v>76</v>
      </c>
      <c r="P47" s="500" t="s">
        <v>239</v>
      </c>
      <c r="Q47" s="502">
        <v>2</v>
      </c>
      <c r="R47" s="500"/>
      <c r="S47" s="500"/>
      <c r="T47" s="23"/>
      <c r="U47" s="79"/>
      <c r="V47" s="503">
        <v>46191</v>
      </c>
      <c r="W47" s="499">
        <v>4.1666666666666664E-2</v>
      </c>
      <c r="X47" s="500" t="s">
        <v>187</v>
      </c>
      <c r="Y47" s="501" t="s">
        <v>71</v>
      </c>
      <c r="Z47" s="500" t="s">
        <v>237</v>
      </c>
      <c r="AA47" s="501">
        <v>1</v>
      </c>
      <c r="AB47" s="500"/>
      <c r="AC47" s="500"/>
      <c r="AD47" s="19"/>
      <c r="AE47" s="106"/>
      <c r="AF47" s="21" t="s">
        <v>11</v>
      </c>
      <c r="AG47" s="19"/>
      <c r="AH47" s="19"/>
      <c r="AI47" s="19"/>
      <c r="AJ47" s="20"/>
    </row>
    <row r="48" spans="2:36" ht="13.5" customHeight="1">
      <c r="B48" s="498">
        <v>46195</v>
      </c>
      <c r="C48" s="499">
        <v>0.79166666666666663</v>
      </c>
      <c r="D48" s="500" t="s">
        <v>173</v>
      </c>
      <c r="E48" s="501" t="s">
        <v>78</v>
      </c>
      <c r="F48" s="500" t="s">
        <v>138</v>
      </c>
      <c r="G48" s="502">
        <v>1</v>
      </c>
      <c r="H48" s="500"/>
      <c r="I48" s="500"/>
      <c r="J48" s="6"/>
      <c r="K48" s="6"/>
      <c r="L48" s="503">
        <v>46196</v>
      </c>
      <c r="M48" s="499">
        <v>0.79166666666666663</v>
      </c>
      <c r="N48" s="500" t="s">
        <v>17</v>
      </c>
      <c r="O48" s="501" t="s">
        <v>68</v>
      </c>
      <c r="P48" s="500" t="s">
        <v>238</v>
      </c>
      <c r="Q48" s="502">
        <v>1</v>
      </c>
      <c r="R48" s="500"/>
      <c r="S48" s="500"/>
      <c r="T48" s="23"/>
      <c r="U48" s="7"/>
      <c r="V48" s="503">
        <v>46196</v>
      </c>
      <c r="W48" s="499">
        <v>0.91666666666666663</v>
      </c>
      <c r="X48" s="500" t="s">
        <v>15</v>
      </c>
      <c r="Y48" s="501" t="s">
        <v>78</v>
      </c>
      <c r="Z48" s="500" t="s">
        <v>187</v>
      </c>
      <c r="AA48" s="501">
        <v>1</v>
      </c>
      <c r="AB48" s="500"/>
      <c r="AC48" s="500"/>
      <c r="AD48" s="19"/>
      <c r="AE48" s="106"/>
      <c r="AF48" s="22" t="s">
        <v>21</v>
      </c>
      <c r="AG48" s="19"/>
      <c r="AH48" s="19"/>
      <c r="AI48" s="19"/>
      <c r="AJ48" s="20" t="s">
        <v>1</v>
      </c>
    </row>
    <row r="49" spans="2:39" ht="13.5" customHeight="1">
      <c r="B49" s="498">
        <v>46196</v>
      </c>
      <c r="C49" s="499">
        <v>0.20833333333333334</v>
      </c>
      <c r="D49" s="500" t="s">
        <v>235</v>
      </c>
      <c r="E49" s="501" t="s">
        <v>72</v>
      </c>
      <c r="F49" s="500" t="s">
        <v>234</v>
      </c>
      <c r="G49" s="501">
        <v>2</v>
      </c>
      <c r="H49" s="500"/>
      <c r="I49" s="500"/>
      <c r="J49" s="6"/>
      <c r="K49" s="6"/>
      <c r="L49" s="503">
        <v>46197</v>
      </c>
      <c r="M49" s="499">
        <v>0.16666666666666666</v>
      </c>
      <c r="N49" s="500" t="s">
        <v>239</v>
      </c>
      <c r="O49" s="501" t="s">
        <v>71</v>
      </c>
      <c r="P49" s="500" t="s">
        <v>236</v>
      </c>
      <c r="Q49" s="502">
        <v>1</v>
      </c>
      <c r="R49" s="500"/>
      <c r="S49" s="500"/>
      <c r="U49" s="80"/>
      <c r="V49" s="503">
        <v>46197</v>
      </c>
      <c r="W49" s="499">
        <v>4.1666666666666664E-2</v>
      </c>
      <c r="X49" s="500" t="s">
        <v>237</v>
      </c>
      <c r="Y49" s="501" t="s">
        <v>76</v>
      </c>
      <c r="Z49" s="500" t="s">
        <v>32</v>
      </c>
      <c r="AA49" s="501">
        <v>2</v>
      </c>
      <c r="AB49" s="500"/>
      <c r="AC49" s="500"/>
      <c r="AD49" s="19"/>
      <c r="AE49" s="105">
        <v>97</v>
      </c>
      <c r="AF49" s="504">
        <v>46212</v>
      </c>
      <c r="AG49" s="499">
        <v>0.91666666666666663</v>
      </c>
      <c r="AH49" s="513" t="s">
        <v>14</v>
      </c>
      <c r="AI49" s="550" t="s">
        <v>190</v>
      </c>
      <c r="AJ49" s="506"/>
    </row>
    <row r="50" spans="2:39" ht="13.5" customHeight="1">
      <c r="B50" s="498">
        <v>46201</v>
      </c>
      <c r="C50" s="499">
        <v>0.16666666666666666</v>
      </c>
      <c r="D50" s="500" t="s">
        <v>234</v>
      </c>
      <c r="E50" s="501" t="s">
        <v>75</v>
      </c>
      <c r="F50" s="500" t="s">
        <v>138</v>
      </c>
      <c r="G50" s="502">
        <v>2</v>
      </c>
      <c r="H50" s="500"/>
      <c r="I50" s="500"/>
      <c r="J50" s="6"/>
      <c r="K50" s="6"/>
      <c r="L50" s="503">
        <v>46201</v>
      </c>
      <c r="M50" s="499">
        <v>6.25E-2</v>
      </c>
      <c r="N50" s="500" t="s">
        <v>239</v>
      </c>
      <c r="O50" s="501" t="s">
        <v>84</v>
      </c>
      <c r="P50" s="500" t="s">
        <v>17</v>
      </c>
      <c r="Q50" s="502" t="s">
        <v>73</v>
      </c>
      <c r="R50" s="500"/>
      <c r="S50" s="500"/>
      <c r="T50" s="24"/>
      <c r="V50" s="503">
        <v>46200</v>
      </c>
      <c r="W50" s="499">
        <v>0.95833333333333337</v>
      </c>
      <c r="X50" s="500" t="s">
        <v>237</v>
      </c>
      <c r="Y50" s="501" t="s">
        <v>75</v>
      </c>
      <c r="Z50" s="500" t="s">
        <v>15</v>
      </c>
      <c r="AA50" s="502">
        <v>2</v>
      </c>
      <c r="AB50" s="500"/>
      <c r="AC50" s="500"/>
      <c r="AD50" s="19"/>
      <c r="AE50" s="105">
        <v>98</v>
      </c>
      <c r="AF50" s="504">
        <v>46213</v>
      </c>
      <c r="AG50" s="499">
        <v>0.875</v>
      </c>
      <c r="AH50" s="513" t="s">
        <v>18</v>
      </c>
      <c r="AI50" s="550" t="s">
        <v>398</v>
      </c>
      <c r="AJ50" s="506"/>
    </row>
    <row r="51" spans="2:39" ht="13.5" customHeight="1">
      <c r="B51" s="498">
        <v>46201</v>
      </c>
      <c r="C51" s="499">
        <v>0.16666666666666666</v>
      </c>
      <c r="D51" s="500" t="s">
        <v>235</v>
      </c>
      <c r="E51" s="501" t="s">
        <v>69</v>
      </c>
      <c r="F51" s="500" t="s">
        <v>173</v>
      </c>
      <c r="G51" s="502">
        <v>2</v>
      </c>
      <c r="H51" s="500"/>
      <c r="I51" s="500"/>
      <c r="J51" s="6"/>
      <c r="K51" s="6"/>
      <c r="L51" s="503">
        <v>46201</v>
      </c>
      <c r="M51" s="499">
        <v>6.25E-2</v>
      </c>
      <c r="N51" s="500" t="s">
        <v>236</v>
      </c>
      <c r="O51" s="501" t="s">
        <v>69</v>
      </c>
      <c r="P51" s="500" t="s">
        <v>238</v>
      </c>
      <c r="Q51" s="502">
        <v>2</v>
      </c>
      <c r="R51" s="500"/>
      <c r="S51" s="500"/>
      <c r="T51" s="24"/>
      <c r="V51" s="503">
        <v>46200</v>
      </c>
      <c r="W51" s="499">
        <v>0.95833333333333337</v>
      </c>
      <c r="X51" s="500" t="s">
        <v>32</v>
      </c>
      <c r="Y51" s="501" t="s">
        <v>77</v>
      </c>
      <c r="Z51" s="500" t="s">
        <v>187</v>
      </c>
      <c r="AA51" s="501">
        <v>1</v>
      </c>
      <c r="AB51" s="500"/>
      <c r="AC51" s="500"/>
      <c r="AD51" s="19"/>
      <c r="AE51" s="105">
        <v>99</v>
      </c>
      <c r="AF51" s="504">
        <v>46214</v>
      </c>
      <c r="AG51" s="499">
        <v>0.95833333333333337</v>
      </c>
      <c r="AH51" s="513" t="s">
        <v>177</v>
      </c>
      <c r="AI51" s="550" t="s">
        <v>15</v>
      </c>
      <c r="AJ51" s="506"/>
    </row>
    <row r="52" spans="2:39" ht="13.5" customHeight="1">
      <c r="B52" s="5"/>
      <c r="T52" s="23"/>
      <c r="V52" s="21"/>
      <c r="W52" s="19"/>
      <c r="X52" s="19"/>
      <c r="Z52" s="21"/>
      <c r="AA52" s="19"/>
      <c r="AB52" s="19"/>
      <c r="AC52" s="19"/>
      <c r="AD52" s="19"/>
      <c r="AE52" s="105">
        <v>100</v>
      </c>
      <c r="AF52" s="504">
        <v>46215</v>
      </c>
      <c r="AG52" s="499">
        <v>0.125</v>
      </c>
      <c r="AH52" s="513" t="s">
        <v>185</v>
      </c>
      <c r="AI52" s="550" t="s">
        <v>17</v>
      </c>
      <c r="AJ52" s="506"/>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504">
        <v>46217</v>
      </c>
      <c r="AG56" s="499">
        <v>0.875</v>
      </c>
      <c r="AH56" s="513" t="s">
        <v>14</v>
      </c>
      <c r="AI56" s="550" t="s">
        <v>18</v>
      </c>
      <c r="AJ56" s="506"/>
    </row>
    <row r="57" spans="2:39" ht="13.5" customHeight="1" thickBot="1">
      <c r="B57" s="57"/>
      <c r="C57" s="25"/>
      <c r="D57" s="6"/>
      <c r="E57" s="26"/>
      <c r="F57" s="27"/>
      <c r="G57" s="26"/>
      <c r="H57" s="27"/>
      <c r="I57" s="27"/>
      <c r="J57" s="27"/>
      <c r="K57" s="27"/>
      <c r="L57" s="28"/>
      <c r="V57" s="7"/>
      <c r="Y57" s="7"/>
      <c r="AE57" s="105">
        <v>102</v>
      </c>
      <c r="AF57" s="504">
        <v>46218</v>
      </c>
      <c r="AG57" s="499">
        <v>0.875</v>
      </c>
      <c r="AH57" s="513" t="s">
        <v>15</v>
      </c>
      <c r="AI57" s="550" t="s">
        <v>17</v>
      </c>
      <c r="AJ57" s="506"/>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551" t="s">
        <v>2</v>
      </c>
      <c r="Q59" s="557"/>
      <c r="R59" s="510" t="s">
        <v>285</v>
      </c>
      <c r="T59" s="102"/>
      <c r="U59" s="7"/>
      <c r="V59" s="5"/>
      <c r="AA59" s="108"/>
      <c r="AC59" s="18"/>
      <c r="AE59" s="107"/>
      <c r="AF59" s="21" t="s">
        <v>289</v>
      </c>
      <c r="AG59" s="19"/>
      <c r="AH59" s="19"/>
      <c r="AI59" s="19"/>
      <c r="AJ59" s="20"/>
    </row>
    <row r="60" spans="2:39" ht="13.5" customHeight="1">
      <c r="B60" s="5"/>
      <c r="C60" s="13"/>
      <c r="D60" s="13">
        <v>1</v>
      </c>
      <c r="E60" s="1058" t="s">
        <v>166</v>
      </c>
      <c r="F60" s="1059"/>
      <c r="G60" s="14"/>
      <c r="H60" s="14"/>
      <c r="I60" s="14"/>
      <c r="J60" s="14"/>
      <c r="L60" s="8"/>
      <c r="M60" s="15"/>
      <c r="N60" s="5"/>
      <c r="P60" s="1066" t="s">
        <v>472</v>
      </c>
      <c r="Q60" s="1067"/>
      <c r="R60" s="511"/>
      <c r="S60" s="15"/>
      <c r="T60" s="18"/>
      <c r="U60" s="7"/>
      <c r="V60" s="5"/>
      <c r="Y60" s="1037" t="s">
        <v>222</v>
      </c>
      <c r="Z60" s="1037"/>
      <c r="AA60" s="510" t="s">
        <v>286</v>
      </c>
      <c r="AB60" s="510" t="s">
        <v>292</v>
      </c>
      <c r="AC60" s="102"/>
      <c r="AE60" s="107"/>
      <c r="AF60" s="22" t="s">
        <v>291</v>
      </c>
      <c r="AG60" s="19"/>
      <c r="AH60" s="19"/>
      <c r="AI60" s="19"/>
      <c r="AJ60" s="20" t="s">
        <v>1</v>
      </c>
    </row>
    <row r="61" spans="2:39" ht="13.5" customHeight="1">
      <c r="B61" s="5"/>
      <c r="C61" s="13"/>
      <c r="D61" s="13">
        <v>2</v>
      </c>
      <c r="E61" s="1058" t="s">
        <v>198</v>
      </c>
      <c r="F61" s="1059"/>
      <c r="G61" s="7"/>
      <c r="H61" s="7" t="s">
        <v>27</v>
      </c>
      <c r="I61" s="14"/>
      <c r="J61" s="14"/>
      <c r="K61" s="7">
        <v>160</v>
      </c>
      <c r="L61" s="18" t="s">
        <v>26</v>
      </c>
      <c r="M61" s="7"/>
      <c r="N61" s="5"/>
      <c r="P61" s="1066" t="s">
        <v>467</v>
      </c>
      <c r="Q61" s="1067"/>
      <c r="R61" s="511"/>
      <c r="T61" s="18"/>
      <c r="U61" s="7"/>
      <c r="V61" s="5"/>
      <c r="Y61" s="1066" t="s">
        <v>255</v>
      </c>
      <c r="Z61" s="1067"/>
      <c r="AA61" s="512"/>
      <c r="AB61" s="512"/>
      <c r="AC61" s="18"/>
      <c r="AE61" s="105">
        <v>103</v>
      </c>
      <c r="AF61" s="504">
        <v>46221</v>
      </c>
      <c r="AG61" s="507">
        <v>0.95833333333333337</v>
      </c>
      <c r="AH61" s="513" t="s">
        <v>18</v>
      </c>
      <c r="AI61" s="558" t="s">
        <v>15</v>
      </c>
      <c r="AJ61" s="506"/>
    </row>
    <row r="62" spans="2:39" ht="13.5" customHeight="1">
      <c r="B62" s="5"/>
      <c r="C62" s="13"/>
      <c r="D62" s="13">
        <v>3</v>
      </c>
      <c r="E62" s="1058" t="s">
        <v>264</v>
      </c>
      <c r="F62" s="1059"/>
      <c r="G62" s="7"/>
      <c r="H62" s="7" t="s">
        <v>28</v>
      </c>
      <c r="I62" s="14"/>
      <c r="J62" s="14"/>
      <c r="K62" s="7">
        <v>120</v>
      </c>
      <c r="L62" s="18" t="s">
        <v>26</v>
      </c>
      <c r="M62" s="7"/>
      <c r="N62" s="5"/>
      <c r="P62" s="1066" t="s">
        <v>473</v>
      </c>
      <c r="Q62" s="1067"/>
      <c r="R62" s="511"/>
      <c r="S62" s="15"/>
      <c r="T62" s="18"/>
      <c r="U62" s="7"/>
      <c r="V62" s="5"/>
      <c r="Y62" s="1066" t="s">
        <v>374</v>
      </c>
      <c r="Z62" s="1067"/>
      <c r="AA62" s="515"/>
      <c r="AB62" s="512"/>
      <c r="AC62" s="18"/>
      <c r="AE62" s="105"/>
      <c r="AF62" s="21"/>
      <c r="AG62" s="19"/>
      <c r="AH62" s="19"/>
      <c r="AI62" s="19"/>
      <c r="AJ62" s="20"/>
      <c r="AM62" s="33"/>
    </row>
    <row r="63" spans="2:39" ht="13.2">
      <c r="B63" s="5"/>
      <c r="C63" s="13"/>
      <c r="D63" s="13">
        <v>4</v>
      </c>
      <c r="E63" s="1058" t="s">
        <v>197</v>
      </c>
      <c r="F63" s="1059"/>
      <c r="G63" s="7"/>
      <c r="H63" s="7" t="s">
        <v>29</v>
      </c>
      <c r="I63" s="14"/>
      <c r="J63" s="14"/>
      <c r="K63" s="7">
        <v>90</v>
      </c>
      <c r="L63" s="18" t="s">
        <v>26</v>
      </c>
      <c r="M63" s="7"/>
      <c r="N63" s="5"/>
      <c r="P63" s="1066" t="s">
        <v>388</v>
      </c>
      <c r="Q63" s="1067"/>
      <c r="R63" s="511"/>
      <c r="S63" s="7"/>
      <c r="T63" s="102"/>
      <c r="V63" s="5"/>
      <c r="Y63" s="1066" t="s">
        <v>384</v>
      </c>
      <c r="Z63" s="1067"/>
      <c r="AA63" s="511"/>
      <c r="AB63" s="512"/>
      <c r="AC63" s="18"/>
      <c r="AE63" s="107"/>
      <c r="AF63" s="21" t="s">
        <v>13</v>
      </c>
      <c r="AG63" s="19"/>
      <c r="AH63" s="19"/>
      <c r="AI63" s="19"/>
      <c r="AJ63" s="20"/>
    </row>
    <row r="64" spans="2:39" s="32" customFormat="1" ht="13.2">
      <c r="B64" s="5"/>
      <c r="C64" s="13"/>
      <c r="D64" s="13">
        <v>5</v>
      </c>
      <c r="E64" s="1058" t="s">
        <v>262</v>
      </c>
      <c r="F64" s="1059"/>
      <c r="G64" s="7"/>
      <c r="H64" s="7" t="s">
        <v>156</v>
      </c>
      <c r="I64" s="14"/>
      <c r="J64" s="14"/>
      <c r="K64" s="7">
        <v>60</v>
      </c>
      <c r="L64" s="18" t="s">
        <v>26</v>
      </c>
      <c r="M64" s="7"/>
      <c r="N64" s="5"/>
      <c r="O64" s="1"/>
      <c r="P64" s="1066" t="s">
        <v>474</v>
      </c>
      <c r="Q64" s="1067"/>
      <c r="R64" s="511"/>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058" t="s">
        <v>256</v>
      </c>
      <c r="F65" s="1059"/>
      <c r="G65" s="7"/>
      <c r="H65" s="7" t="s">
        <v>157</v>
      </c>
      <c r="I65" s="1"/>
      <c r="J65" s="1"/>
      <c r="K65" s="7">
        <v>30</v>
      </c>
      <c r="L65" s="18" t="s">
        <v>26</v>
      </c>
      <c r="M65" s="7"/>
      <c r="N65" s="5"/>
      <c r="O65" s="1"/>
      <c r="P65" s="1066" t="s">
        <v>270</v>
      </c>
      <c r="Q65" s="1067"/>
      <c r="R65" s="511"/>
      <c r="S65" s="7"/>
      <c r="T65" s="18"/>
      <c r="U65" s="1"/>
      <c r="V65" s="5"/>
      <c r="W65" s="1"/>
      <c r="X65" s="1"/>
      <c r="Y65" s="14" t="s">
        <v>221</v>
      </c>
      <c r="Z65" s="14"/>
      <c r="AA65" s="1"/>
      <c r="AB65" s="1"/>
      <c r="AC65" s="18"/>
      <c r="AD65" s="1"/>
      <c r="AE65" s="105">
        <v>103</v>
      </c>
      <c r="AF65" s="504">
        <v>46222</v>
      </c>
      <c r="AG65" s="507">
        <v>0.875</v>
      </c>
      <c r="AH65" s="513" t="s">
        <v>14</v>
      </c>
      <c r="AI65" s="558" t="s">
        <v>17</v>
      </c>
      <c r="AJ65" s="506"/>
      <c r="AK65" s="1"/>
    </row>
    <row r="66" spans="2:37" s="32" customFormat="1" ht="13.2">
      <c r="B66" s="5"/>
      <c r="C66" s="13"/>
      <c r="D66" s="13">
        <v>7</v>
      </c>
      <c r="E66" s="1058" t="s">
        <v>168</v>
      </c>
      <c r="F66" s="1059"/>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058" t="s">
        <v>196</v>
      </c>
      <c r="F67" s="1059"/>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058" t="s">
        <v>270</v>
      </c>
      <c r="F68" s="1059"/>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058" t="s">
        <v>199</v>
      </c>
      <c r="F69" s="1059"/>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058" t="s">
        <v>269</v>
      </c>
      <c r="F70" s="1059"/>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17</v>
      </c>
      <c r="AG70" s="958"/>
      <c r="AH70" s="958"/>
      <c r="AI70" s="958"/>
      <c r="AJ70" s="1065"/>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516" t="s">
        <v>135</v>
      </c>
      <c r="G89" s="1060" t="s">
        <v>110</v>
      </c>
      <c r="J89" s="516" t="s">
        <v>135</v>
      </c>
      <c r="O89" s="35"/>
      <c r="P89" s="35"/>
    </row>
    <row r="90" spans="4:36" s="32" customFormat="1" hidden="1">
      <c r="D90" s="32" t="s">
        <v>74</v>
      </c>
      <c r="E90" s="32" t="s">
        <v>73</v>
      </c>
      <c r="F90" s="516" t="s">
        <v>19</v>
      </c>
      <c r="G90" s="894"/>
      <c r="J90" s="516" t="s">
        <v>19</v>
      </c>
    </row>
    <row r="91" spans="4:36" s="32" customFormat="1" hidden="1">
      <c r="D91" s="59" t="s">
        <v>72</v>
      </c>
      <c r="E91" s="32">
        <v>2</v>
      </c>
      <c r="F91" s="516" t="s">
        <v>134</v>
      </c>
      <c r="G91" s="894"/>
      <c r="J91" s="516" t="s">
        <v>134</v>
      </c>
    </row>
    <row r="92" spans="4:36" s="32" customFormat="1" hidden="1">
      <c r="D92" s="32" t="s">
        <v>70</v>
      </c>
      <c r="F92" s="516" t="s">
        <v>136</v>
      </c>
      <c r="G92" s="895"/>
      <c r="J92" s="516" t="s">
        <v>136</v>
      </c>
    </row>
    <row r="93" spans="4:36" s="32" customFormat="1" hidden="1">
      <c r="D93" s="32" t="s">
        <v>71</v>
      </c>
      <c r="F93" s="517" t="s">
        <v>39</v>
      </c>
      <c r="G93" s="1061" t="s">
        <v>111</v>
      </c>
      <c r="J93" s="518" t="s">
        <v>32</v>
      </c>
    </row>
    <row r="94" spans="4:36" s="32" customFormat="1" hidden="1">
      <c r="D94" s="32" t="s">
        <v>76</v>
      </c>
      <c r="F94" s="517" t="s">
        <v>91</v>
      </c>
      <c r="G94" s="897"/>
      <c r="J94" s="518" t="s">
        <v>141</v>
      </c>
    </row>
    <row r="95" spans="4:36" s="32" customFormat="1" hidden="1">
      <c r="D95" s="59" t="s">
        <v>69</v>
      </c>
      <c r="F95" s="517" t="s">
        <v>137</v>
      </c>
      <c r="G95" s="897"/>
      <c r="J95" s="518" t="s">
        <v>15</v>
      </c>
    </row>
    <row r="96" spans="4:36" s="32" customFormat="1" hidden="1">
      <c r="D96" s="59" t="s">
        <v>77</v>
      </c>
      <c r="F96" s="517" t="s">
        <v>33</v>
      </c>
      <c r="G96" s="898"/>
      <c r="J96" s="518" t="s">
        <v>142</v>
      </c>
    </row>
    <row r="97" spans="4:36" s="32" customFormat="1" hidden="1">
      <c r="D97" s="59" t="s">
        <v>79</v>
      </c>
      <c r="F97" s="519" t="s">
        <v>138</v>
      </c>
      <c r="G97" s="1062" t="s">
        <v>112</v>
      </c>
      <c r="J97" s="520" t="s">
        <v>37</v>
      </c>
    </row>
    <row r="98" spans="4:36" s="32" customFormat="1" hidden="1">
      <c r="D98" s="59" t="s">
        <v>68</v>
      </c>
      <c r="F98" s="519" t="s">
        <v>139</v>
      </c>
      <c r="G98" s="900"/>
      <c r="J98" s="520" t="s">
        <v>143</v>
      </c>
    </row>
    <row r="99" spans="4:36" s="32" customFormat="1" hidden="1">
      <c r="D99" s="59" t="s">
        <v>82</v>
      </c>
      <c r="F99" s="519" t="s">
        <v>155</v>
      </c>
      <c r="G99" s="900"/>
      <c r="J99" s="520" t="s">
        <v>18</v>
      </c>
    </row>
    <row r="100" spans="4:36" s="32" customFormat="1" hidden="1">
      <c r="D100" s="59" t="s">
        <v>75</v>
      </c>
      <c r="F100" s="519" t="s">
        <v>140</v>
      </c>
      <c r="G100" s="901"/>
      <c r="J100" s="520" t="s">
        <v>38</v>
      </c>
    </row>
    <row r="101" spans="4:36" s="32" customFormat="1" hidden="1">
      <c r="D101" s="59" t="s">
        <v>84</v>
      </c>
      <c r="F101" s="518" t="s">
        <v>32</v>
      </c>
      <c r="G101" s="1063" t="s">
        <v>113</v>
      </c>
      <c r="J101" s="521" t="s">
        <v>14</v>
      </c>
    </row>
    <row r="102" spans="4:36" s="32" customFormat="1" hidden="1">
      <c r="D102" s="59" t="s">
        <v>78</v>
      </c>
      <c r="F102" s="518" t="s">
        <v>141</v>
      </c>
      <c r="G102" s="903"/>
      <c r="J102" s="521" t="s">
        <v>16</v>
      </c>
    </row>
    <row r="103" spans="4:36" s="32" customFormat="1" hidden="1">
      <c r="D103" s="59" t="s">
        <v>83</v>
      </c>
      <c r="F103" s="518" t="s">
        <v>15</v>
      </c>
      <c r="G103" s="903"/>
      <c r="J103" s="521" t="s">
        <v>144</v>
      </c>
    </row>
    <row r="104" spans="4:36" s="32" customFormat="1" hidden="1">
      <c r="D104" s="59" t="s">
        <v>85</v>
      </c>
      <c r="F104" s="518" t="s">
        <v>142</v>
      </c>
      <c r="G104" s="904"/>
      <c r="J104" s="521" t="s">
        <v>17</v>
      </c>
    </row>
    <row r="105" spans="4:36" s="32" customFormat="1" hidden="1">
      <c r="D105" s="59" t="s">
        <v>81</v>
      </c>
      <c r="F105" s="520" t="s">
        <v>37</v>
      </c>
      <c r="G105" s="1064" t="s">
        <v>114</v>
      </c>
    </row>
    <row r="106" spans="4:36" s="32" customFormat="1" hidden="1">
      <c r="D106" s="59" t="s">
        <v>86</v>
      </c>
      <c r="F106" s="520" t="s">
        <v>143</v>
      </c>
      <c r="G106" s="906"/>
    </row>
    <row r="107" spans="4:36" s="32" customFormat="1" hidden="1">
      <c r="D107" s="59" t="s">
        <v>96</v>
      </c>
      <c r="F107" s="520" t="s">
        <v>18</v>
      </c>
      <c r="G107" s="906"/>
    </row>
    <row r="108" spans="4:36" s="32" customFormat="1" hidden="1">
      <c r="D108" s="59" t="s">
        <v>97</v>
      </c>
      <c r="F108" s="520" t="s">
        <v>38</v>
      </c>
      <c r="G108" s="907"/>
    </row>
    <row r="109" spans="4:36" s="32" customFormat="1" hidden="1">
      <c r="D109" s="59" t="s">
        <v>88</v>
      </c>
      <c r="F109" s="521" t="s">
        <v>14</v>
      </c>
      <c r="G109" s="1057" t="s">
        <v>115</v>
      </c>
      <c r="T109" s="1"/>
    </row>
    <row r="110" spans="4:36" s="32" customFormat="1" hidden="1">
      <c r="D110" s="59" t="s">
        <v>98</v>
      </c>
      <c r="F110" s="52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52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52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37:Y42 Y46:Y51 E46:E51 E37:E42 O28:O33 O19:O24 E28:E33 O37:O42 O46:O51 Y19:Y24" xr:uid="{D203D228-59B3-4696-A79B-C7EAFE824E57}">
      <formula1>$D$89:$D$137</formula1>
    </dataValidation>
    <dataValidation type="list" allowBlank="1" showInputMessage="1" showErrorMessage="1" sqref="G19:G24 AA46:AA51 AA37:AA42 AA28:AA33 AA19:AA24 Q46:Q51 Q37:Q42 Q28:Q33 G28:G33 Q19:Q24 G37:G42 G46:G51" xr:uid="{490A7232-A438-4D04-BA9E-C7142644414E}">
      <formula1>$E$89:$E$91</formula1>
    </dataValidation>
    <dataValidation type="list" allowBlank="1" showInputMessage="1" showErrorMessage="1" sqref="G25:G26 Q25:Q26 G55:G57 Q55:Q56 AA25:AA26 X56 AC56" xr:uid="{BAE49E63-CA3B-41C4-B9B6-43A31757F0BC}">
      <formula1>#REF!</formula1>
    </dataValidation>
  </dataValidations>
  <hyperlinks>
    <hyperlink ref="N11" r:id="rId1" xr:uid="{74B1DDAD-E613-4B6B-8353-024F7271C970}"/>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2A27-2F08-4891-88AC-B6DA0C6DE5B8}">
  <dimension ref="B1:R117"/>
  <sheetViews>
    <sheetView zoomScale="85" zoomScaleNormal="85" workbookViewId="0">
      <selection activeCell="B2" sqref="B2"/>
    </sheetView>
  </sheetViews>
  <sheetFormatPr baseColWidth="10" defaultRowHeight="13.2"/>
  <cols>
    <col min="1" max="1" width="2" style="36" customWidth="1"/>
    <col min="2" max="2" width="91.77734375" style="36" bestFit="1" customWidth="1"/>
    <col min="3" max="3" width="21.33203125" style="37" customWidth="1"/>
    <col min="4" max="4" width="4.77734375" style="36" customWidth="1"/>
    <col min="5" max="5" width="8.33203125" style="36" customWidth="1"/>
    <col min="6" max="6" width="18" style="36" customWidth="1"/>
    <col min="7" max="7" width="7.44140625" style="36" bestFit="1" customWidth="1"/>
    <col min="8" max="8" width="5.33203125" style="36" bestFit="1" customWidth="1"/>
    <col min="9" max="9" width="15.6640625" style="36" customWidth="1"/>
    <col min="10" max="10" width="16.44140625" style="36" bestFit="1" customWidth="1"/>
    <col min="11" max="13" width="11.5546875" style="36"/>
    <col min="14" max="14" width="15.44140625" style="36" bestFit="1" customWidth="1"/>
    <col min="15" max="256" width="11.5546875" style="36"/>
    <col min="257" max="257" width="2" style="36" customWidth="1"/>
    <col min="258" max="258" width="64.44140625" style="36" customWidth="1"/>
    <col min="259" max="259" width="21.33203125" style="36" customWidth="1"/>
    <col min="260" max="260" width="4.77734375" style="36" customWidth="1"/>
    <col min="261" max="261" width="8.33203125" style="36" customWidth="1"/>
    <col min="262" max="262" width="18" style="36" customWidth="1"/>
    <col min="263" max="263" width="7.44140625" style="36" bestFit="1" customWidth="1"/>
    <col min="264" max="264" width="4.44140625" style="36" customWidth="1"/>
    <col min="265" max="265" width="15.6640625" style="36" customWidth="1"/>
    <col min="266" max="266" width="16.44140625" style="36" bestFit="1" customWidth="1"/>
    <col min="267" max="512" width="11.5546875" style="36"/>
    <col min="513" max="513" width="2" style="36" customWidth="1"/>
    <col min="514" max="514" width="64.44140625" style="36" customWidth="1"/>
    <col min="515" max="515" width="21.33203125" style="36" customWidth="1"/>
    <col min="516" max="516" width="4.77734375" style="36" customWidth="1"/>
    <col min="517" max="517" width="8.33203125" style="36" customWidth="1"/>
    <col min="518" max="518" width="18" style="36" customWidth="1"/>
    <col min="519" max="519" width="7.44140625" style="36" bestFit="1" customWidth="1"/>
    <col min="520" max="520" width="4.44140625" style="36" customWidth="1"/>
    <col min="521" max="521" width="15.6640625" style="36" customWidth="1"/>
    <col min="522" max="522" width="16.44140625" style="36" bestFit="1" customWidth="1"/>
    <col min="523" max="768" width="11.5546875" style="36"/>
    <col min="769" max="769" width="2" style="36" customWidth="1"/>
    <col min="770" max="770" width="64.44140625" style="36" customWidth="1"/>
    <col min="771" max="771" width="21.33203125" style="36" customWidth="1"/>
    <col min="772" max="772" width="4.77734375" style="36" customWidth="1"/>
    <col min="773" max="773" width="8.33203125" style="36" customWidth="1"/>
    <col min="774" max="774" width="18" style="36" customWidth="1"/>
    <col min="775" max="775" width="7.44140625" style="36" bestFit="1" customWidth="1"/>
    <col min="776" max="776" width="4.44140625" style="36" customWidth="1"/>
    <col min="777" max="777" width="15.6640625" style="36" customWidth="1"/>
    <col min="778" max="778" width="16.44140625" style="36" bestFit="1" customWidth="1"/>
    <col min="779" max="1024" width="11.5546875" style="36"/>
    <col min="1025" max="1025" width="2" style="36" customWidth="1"/>
    <col min="1026" max="1026" width="64.44140625" style="36" customWidth="1"/>
    <col min="1027" max="1027" width="21.33203125" style="36" customWidth="1"/>
    <col min="1028" max="1028" width="4.77734375" style="36" customWidth="1"/>
    <col min="1029" max="1029" width="8.33203125" style="36" customWidth="1"/>
    <col min="1030" max="1030" width="18" style="36" customWidth="1"/>
    <col min="1031" max="1031" width="7.44140625" style="36" bestFit="1" customWidth="1"/>
    <col min="1032" max="1032" width="4.44140625" style="36" customWidth="1"/>
    <col min="1033" max="1033" width="15.6640625" style="36" customWidth="1"/>
    <col min="1034" max="1034" width="16.44140625" style="36" bestFit="1" customWidth="1"/>
    <col min="1035" max="1280" width="11.5546875" style="36"/>
    <col min="1281" max="1281" width="2" style="36" customWidth="1"/>
    <col min="1282" max="1282" width="64.44140625" style="36" customWidth="1"/>
    <col min="1283" max="1283" width="21.33203125" style="36" customWidth="1"/>
    <col min="1284" max="1284" width="4.77734375" style="36" customWidth="1"/>
    <col min="1285" max="1285" width="8.33203125" style="36" customWidth="1"/>
    <col min="1286" max="1286" width="18" style="36" customWidth="1"/>
    <col min="1287" max="1287" width="7.44140625" style="36" bestFit="1" customWidth="1"/>
    <col min="1288" max="1288" width="4.44140625" style="36" customWidth="1"/>
    <col min="1289" max="1289" width="15.6640625" style="36" customWidth="1"/>
    <col min="1290" max="1290" width="16.44140625" style="36" bestFit="1" customWidth="1"/>
    <col min="1291" max="1536" width="11.5546875" style="36"/>
    <col min="1537" max="1537" width="2" style="36" customWidth="1"/>
    <col min="1538" max="1538" width="64.44140625" style="36" customWidth="1"/>
    <col min="1539" max="1539" width="21.33203125" style="36" customWidth="1"/>
    <col min="1540" max="1540" width="4.77734375" style="36" customWidth="1"/>
    <col min="1541" max="1541" width="8.33203125" style="36" customWidth="1"/>
    <col min="1542" max="1542" width="18" style="36" customWidth="1"/>
    <col min="1543" max="1543" width="7.44140625" style="36" bestFit="1" customWidth="1"/>
    <col min="1544" max="1544" width="4.44140625" style="36" customWidth="1"/>
    <col min="1545" max="1545" width="15.6640625" style="36" customWidth="1"/>
    <col min="1546" max="1546" width="16.44140625" style="36" bestFit="1" customWidth="1"/>
    <col min="1547" max="1792" width="11.5546875" style="36"/>
    <col min="1793" max="1793" width="2" style="36" customWidth="1"/>
    <col min="1794" max="1794" width="64.44140625" style="36" customWidth="1"/>
    <col min="1795" max="1795" width="21.33203125" style="36" customWidth="1"/>
    <col min="1796" max="1796" width="4.77734375" style="36" customWidth="1"/>
    <col min="1797" max="1797" width="8.33203125" style="36" customWidth="1"/>
    <col min="1798" max="1798" width="18" style="36" customWidth="1"/>
    <col min="1799" max="1799" width="7.44140625" style="36" bestFit="1" customWidth="1"/>
    <col min="1800" max="1800" width="4.44140625" style="36" customWidth="1"/>
    <col min="1801" max="1801" width="15.6640625" style="36" customWidth="1"/>
    <col min="1802" max="1802" width="16.44140625" style="36" bestFit="1" customWidth="1"/>
    <col min="1803" max="2048" width="11.5546875" style="36"/>
    <col min="2049" max="2049" width="2" style="36" customWidth="1"/>
    <col min="2050" max="2050" width="64.44140625" style="36" customWidth="1"/>
    <col min="2051" max="2051" width="21.33203125" style="36" customWidth="1"/>
    <col min="2052" max="2052" width="4.77734375" style="36" customWidth="1"/>
    <col min="2053" max="2053" width="8.33203125" style="36" customWidth="1"/>
    <col min="2054" max="2054" width="18" style="36" customWidth="1"/>
    <col min="2055" max="2055" width="7.44140625" style="36" bestFit="1" customWidth="1"/>
    <col min="2056" max="2056" width="4.44140625" style="36" customWidth="1"/>
    <col min="2057" max="2057" width="15.6640625" style="36" customWidth="1"/>
    <col min="2058" max="2058" width="16.44140625" style="36" bestFit="1" customWidth="1"/>
    <col min="2059" max="2304" width="11.5546875" style="36"/>
    <col min="2305" max="2305" width="2" style="36" customWidth="1"/>
    <col min="2306" max="2306" width="64.44140625" style="36" customWidth="1"/>
    <col min="2307" max="2307" width="21.33203125" style="36" customWidth="1"/>
    <col min="2308" max="2308" width="4.77734375" style="36" customWidth="1"/>
    <col min="2309" max="2309" width="8.33203125" style="36" customWidth="1"/>
    <col min="2310" max="2310" width="18" style="36" customWidth="1"/>
    <col min="2311" max="2311" width="7.44140625" style="36" bestFit="1" customWidth="1"/>
    <col min="2312" max="2312" width="4.44140625" style="36" customWidth="1"/>
    <col min="2313" max="2313" width="15.6640625" style="36" customWidth="1"/>
    <col min="2314" max="2314" width="16.44140625" style="36" bestFit="1" customWidth="1"/>
    <col min="2315" max="2560" width="11.5546875" style="36"/>
    <col min="2561" max="2561" width="2" style="36" customWidth="1"/>
    <col min="2562" max="2562" width="64.44140625" style="36" customWidth="1"/>
    <col min="2563" max="2563" width="21.33203125" style="36" customWidth="1"/>
    <col min="2564" max="2564" width="4.77734375" style="36" customWidth="1"/>
    <col min="2565" max="2565" width="8.33203125" style="36" customWidth="1"/>
    <col min="2566" max="2566" width="18" style="36" customWidth="1"/>
    <col min="2567" max="2567" width="7.44140625" style="36" bestFit="1" customWidth="1"/>
    <col min="2568" max="2568" width="4.44140625" style="36" customWidth="1"/>
    <col min="2569" max="2569" width="15.6640625" style="36" customWidth="1"/>
    <col min="2570" max="2570" width="16.44140625" style="36" bestFit="1" customWidth="1"/>
    <col min="2571" max="2816" width="11.5546875" style="36"/>
    <col min="2817" max="2817" width="2" style="36" customWidth="1"/>
    <col min="2818" max="2818" width="64.44140625" style="36" customWidth="1"/>
    <col min="2819" max="2819" width="21.33203125" style="36" customWidth="1"/>
    <col min="2820" max="2820" width="4.77734375" style="36" customWidth="1"/>
    <col min="2821" max="2821" width="8.33203125" style="36" customWidth="1"/>
    <col min="2822" max="2822" width="18" style="36" customWidth="1"/>
    <col min="2823" max="2823" width="7.44140625" style="36" bestFit="1" customWidth="1"/>
    <col min="2824" max="2824" width="4.44140625" style="36" customWidth="1"/>
    <col min="2825" max="2825" width="15.6640625" style="36" customWidth="1"/>
    <col min="2826" max="2826" width="16.44140625" style="36" bestFit="1" customWidth="1"/>
    <col min="2827" max="3072" width="11.5546875" style="36"/>
    <col min="3073" max="3073" width="2" style="36" customWidth="1"/>
    <col min="3074" max="3074" width="64.44140625" style="36" customWidth="1"/>
    <col min="3075" max="3075" width="21.33203125" style="36" customWidth="1"/>
    <col min="3076" max="3076" width="4.77734375" style="36" customWidth="1"/>
    <col min="3077" max="3077" width="8.33203125" style="36" customWidth="1"/>
    <col min="3078" max="3078" width="18" style="36" customWidth="1"/>
    <col min="3079" max="3079" width="7.44140625" style="36" bestFit="1" customWidth="1"/>
    <col min="3080" max="3080" width="4.44140625" style="36" customWidth="1"/>
    <col min="3081" max="3081" width="15.6640625" style="36" customWidth="1"/>
    <col min="3082" max="3082" width="16.44140625" style="36" bestFit="1" customWidth="1"/>
    <col min="3083" max="3328" width="11.5546875" style="36"/>
    <col min="3329" max="3329" width="2" style="36" customWidth="1"/>
    <col min="3330" max="3330" width="64.44140625" style="36" customWidth="1"/>
    <col min="3331" max="3331" width="21.33203125" style="36" customWidth="1"/>
    <col min="3332" max="3332" width="4.77734375" style="36" customWidth="1"/>
    <col min="3333" max="3333" width="8.33203125" style="36" customWidth="1"/>
    <col min="3334" max="3334" width="18" style="36" customWidth="1"/>
    <col min="3335" max="3335" width="7.44140625" style="36" bestFit="1" customWidth="1"/>
    <col min="3336" max="3336" width="4.44140625" style="36" customWidth="1"/>
    <col min="3337" max="3337" width="15.6640625" style="36" customWidth="1"/>
    <col min="3338" max="3338" width="16.44140625" style="36" bestFit="1" customWidth="1"/>
    <col min="3339" max="3584" width="11.5546875" style="36"/>
    <col min="3585" max="3585" width="2" style="36" customWidth="1"/>
    <col min="3586" max="3586" width="64.44140625" style="36" customWidth="1"/>
    <col min="3587" max="3587" width="21.33203125" style="36" customWidth="1"/>
    <col min="3588" max="3588" width="4.77734375" style="36" customWidth="1"/>
    <col min="3589" max="3589" width="8.33203125" style="36" customWidth="1"/>
    <col min="3590" max="3590" width="18" style="36" customWidth="1"/>
    <col min="3591" max="3591" width="7.44140625" style="36" bestFit="1" customWidth="1"/>
    <col min="3592" max="3592" width="4.44140625" style="36" customWidth="1"/>
    <col min="3593" max="3593" width="15.6640625" style="36" customWidth="1"/>
    <col min="3594" max="3594" width="16.44140625" style="36" bestFit="1" customWidth="1"/>
    <col min="3595" max="3840" width="11.5546875" style="36"/>
    <col min="3841" max="3841" width="2" style="36" customWidth="1"/>
    <col min="3842" max="3842" width="64.44140625" style="36" customWidth="1"/>
    <col min="3843" max="3843" width="21.33203125" style="36" customWidth="1"/>
    <col min="3844" max="3844" width="4.77734375" style="36" customWidth="1"/>
    <col min="3845" max="3845" width="8.33203125" style="36" customWidth="1"/>
    <col min="3846" max="3846" width="18" style="36" customWidth="1"/>
    <col min="3847" max="3847" width="7.44140625" style="36" bestFit="1" customWidth="1"/>
    <col min="3848" max="3848" width="4.44140625" style="36" customWidth="1"/>
    <col min="3849" max="3849" width="15.6640625" style="36" customWidth="1"/>
    <col min="3850" max="3850" width="16.44140625" style="36" bestFit="1" customWidth="1"/>
    <col min="3851" max="4096" width="11.5546875" style="36"/>
    <col min="4097" max="4097" width="2" style="36" customWidth="1"/>
    <col min="4098" max="4098" width="64.44140625" style="36" customWidth="1"/>
    <col min="4099" max="4099" width="21.33203125" style="36" customWidth="1"/>
    <col min="4100" max="4100" width="4.77734375" style="36" customWidth="1"/>
    <col min="4101" max="4101" width="8.33203125" style="36" customWidth="1"/>
    <col min="4102" max="4102" width="18" style="36" customWidth="1"/>
    <col min="4103" max="4103" width="7.44140625" style="36" bestFit="1" customWidth="1"/>
    <col min="4104" max="4104" width="4.44140625" style="36" customWidth="1"/>
    <col min="4105" max="4105" width="15.6640625" style="36" customWidth="1"/>
    <col min="4106" max="4106" width="16.44140625" style="36" bestFit="1" customWidth="1"/>
    <col min="4107" max="4352" width="11.5546875" style="36"/>
    <col min="4353" max="4353" width="2" style="36" customWidth="1"/>
    <col min="4354" max="4354" width="64.44140625" style="36" customWidth="1"/>
    <col min="4355" max="4355" width="21.33203125" style="36" customWidth="1"/>
    <col min="4356" max="4356" width="4.77734375" style="36" customWidth="1"/>
    <col min="4357" max="4357" width="8.33203125" style="36" customWidth="1"/>
    <col min="4358" max="4358" width="18" style="36" customWidth="1"/>
    <col min="4359" max="4359" width="7.44140625" style="36" bestFit="1" customWidth="1"/>
    <col min="4360" max="4360" width="4.44140625" style="36" customWidth="1"/>
    <col min="4361" max="4361" width="15.6640625" style="36" customWidth="1"/>
    <col min="4362" max="4362" width="16.44140625" style="36" bestFit="1" customWidth="1"/>
    <col min="4363" max="4608" width="11.5546875" style="36"/>
    <col min="4609" max="4609" width="2" style="36" customWidth="1"/>
    <col min="4610" max="4610" width="64.44140625" style="36" customWidth="1"/>
    <col min="4611" max="4611" width="21.33203125" style="36" customWidth="1"/>
    <col min="4612" max="4612" width="4.77734375" style="36" customWidth="1"/>
    <col min="4613" max="4613" width="8.33203125" style="36" customWidth="1"/>
    <col min="4614" max="4614" width="18" style="36" customWidth="1"/>
    <col min="4615" max="4615" width="7.44140625" style="36" bestFit="1" customWidth="1"/>
    <col min="4616" max="4616" width="4.44140625" style="36" customWidth="1"/>
    <col min="4617" max="4617" width="15.6640625" style="36" customWidth="1"/>
    <col min="4618" max="4618" width="16.44140625" style="36" bestFit="1" customWidth="1"/>
    <col min="4619" max="4864" width="11.5546875" style="36"/>
    <col min="4865" max="4865" width="2" style="36" customWidth="1"/>
    <col min="4866" max="4866" width="64.44140625" style="36" customWidth="1"/>
    <col min="4867" max="4867" width="21.33203125" style="36" customWidth="1"/>
    <col min="4868" max="4868" width="4.77734375" style="36" customWidth="1"/>
    <col min="4869" max="4869" width="8.33203125" style="36" customWidth="1"/>
    <col min="4870" max="4870" width="18" style="36" customWidth="1"/>
    <col min="4871" max="4871" width="7.44140625" style="36" bestFit="1" customWidth="1"/>
    <col min="4872" max="4872" width="4.44140625" style="36" customWidth="1"/>
    <col min="4873" max="4873" width="15.6640625" style="36" customWidth="1"/>
    <col min="4874" max="4874" width="16.44140625" style="36" bestFit="1" customWidth="1"/>
    <col min="4875" max="5120" width="11.5546875" style="36"/>
    <col min="5121" max="5121" width="2" style="36" customWidth="1"/>
    <col min="5122" max="5122" width="64.44140625" style="36" customWidth="1"/>
    <col min="5123" max="5123" width="21.33203125" style="36" customWidth="1"/>
    <col min="5124" max="5124" width="4.77734375" style="36" customWidth="1"/>
    <col min="5125" max="5125" width="8.33203125" style="36" customWidth="1"/>
    <col min="5126" max="5126" width="18" style="36" customWidth="1"/>
    <col min="5127" max="5127" width="7.44140625" style="36" bestFit="1" customWidth="1"/>
    <col min="5128" max="5128" width="4.44140625" style="36" customWidth="1"/>
    <col min="5129" max="5129" width="15.6640625" style="36" customWidth="1"/>
    <col min="5130" max="5130" width="16.44140625" style="36" bestFit="1" customWidth="1"/>
    <col min="5131" max="5376" width="11.5546875" style="36"/>
    <col min="5377" max="5377" width="2" style="36" customWidth="1"/>
    <col min="5378" max="5378" width="64.44140625" style="36" customWidth="1"/>
    <col min="5379" max="5379" width="21.33203125" style="36" customWidth="1"/>
    <col min="5380" max="5380" width="4.77734375" style="36" customWidth="1"/>
    <col min="5381" max="5381" width="8.33203125" style="36" customWidth="1"/>
    <col min="5382" max="5382" width="18" style="36" customWidth="1"/>
    <col min="5383" max="5383" width="7.44140625" style="36" bestFit="1" customWidth="1"/>
    <col min="5384" max="5384" width="4.44140625" style="36" customWidth="1"/>
    <col min="5385" max="5385" width="15.6640625" style="36" customWidth="1"/>
    <col min="5386" max="5386" width="16.44140625" style="36" bestFit="1" customWidth="1"/>
    <col min="5387" max="5632" width="11.5546875" style="36"/>
    <col min="5633" max="5633" width="2" style="36" customWidth="1"/>
    <col min="5634" max="5634" width="64.44140625" style="36" customWidth="1"/>
    <col min="5635" max="5635" width="21.33203125" style="36" customWidth="1"/>
    <col min="5636" max="5636" width="4.77734375" style="36" customWidth="1"/>
    <col min="5637" max="5637" width="8.33203125" style="36" customWidth="1"/>
    <col min="5638" max="5638" width="18" style="36" customWidth="1"/>
    <col min="5639" max="5639" width="7.44140625" style="36" bestFit="1" customWidth="1"/>
    <col min="5640" max="5640" width="4.44140625" style="36" customWidth="1"/>
    <col min="5641" max="5641" width="15.6640625" style="36" customWidth="1"/>
    <col min="5642" max="5642" width="16.44140625" style="36" bestFit="1" customWidth="1"/>
    <col min="5643" max="5888" width="11.5546875" style="36"/>
    <col min="5889" max="5889" width="2" style="36" customWidth="1"/>
    <col min="5890" max="5890" width="64.44140625" style="36" customWidth="1"/>
    <col min="5891" max="5891" width="21.33203125" style="36" customWidth="1"/>
    <col min="5892" max="5892" width="4.77734375" style="36" customWidth="1"/>
    <col min="5893" max="5893" width="8.33203125" style="36" customWidth="1"/>
    <col min="5894" max="5894" width="18" style="36" customWidth="1"/>
    <col min="5895" max="5895" width="7.44140625" style="36" bestFit="1" customWidth="1"/>
    <col min="5896" max="5896" width="4.44140625" style="36" customWidth="1"/>
    <col min="5897" max="5897" width="15.6640625" style="36" customWidth="1"/>
    <col min="5898" max="5898" width="16.44140625" style="36" bestFit="1" customWidth="1"/>
    <col min="5899" max="6144" width="11.5546875" style="36"/>
    <col min="6145" max="6145" width="2" style="36" customWidth="1"/>
    <col min="6146" max="6146" width="64.44140625" style="36" customWidth="1"/>
    <col min="6147" max="6147" width="21.33203125" style="36" customWidth="1"/>
    <col min="6148" max="6148" width="4.77734375" style="36" customWidth="1"/>
    <col min="6149" max="6149" width="8.33203125" style="36" customWidth="1"/>
    <col min="6150" max="6150" width="18" style="36" customWidth="1"/>
    <col min="6151" max="6151" width="7.44140625" style="36" bestFit="1" customWidth="1"/>
    <col min="6152" max="6152" width="4.44140625" style="36" customWidth="1"/>
    <col min="6153" max="6153" width="15.6640625" style="36" customWidth="1"/>
    <col min="6154" max="6154" width="16.44140625" style="36" bestFit="1" customWidth="1"/>
    <col min="6155" max="6400" width="11.5546875" style="36"/>
    <col min="6401" max="6401" width="2" style="36" customWidth="1"/>
    <col min="6402" max="6402" width="64.44140625" style="36" customWidth="1"/>
    <col min="6403" max="6403" width="21.33203125" style="36" customWidth="1"/>
    <col min="6404" max="6404" width="4.77734375" style="36" customWidth="1"/>
    <col min="6405" max="6405" width="8.33203125" style="36" customWidth="1"/>
    <col min="6406" max="6406" width="18" style="36" customWidth="1"/>
    <col min="6407" max="6407" width="7.44140625" style="36" bestFit="1" customWidth="1"/>
    <col min="6408" max="6408" width="4.44140625" style="36" customWidth="1"/>
    <col min="6409" max="6409" width="15.6640625" style="36" customWidth="1"/>
    <col min="6410" max="6410" width="16.44140625" style="36" bestFit="1" customWidth="1"/>
    <col min="6411" max="6656" width="11.5546875" style="36"/>
    <col min="6657" max="6657" width="2" style="36" customWidth="1"/>
    <col min="6658" max="6658" width="64.44140625" style="36" customWidth="1"/>
    <col min="6659" max="6659" width="21.33203125" style="36" customWidth="1"/>
    <col min="6660" max="6660" width="4.77734375" style="36" customWidth="1"/>
    <col min="6661" max="6661" width="8.33203125" style="36" customWidth="1"/>
    <col min="6662" max="6662" width="18" style="36" customWidth="1"/>
    <col min="6663" max="6663" width="7.44140625" style="36" bestFit="1" customWidth="1"/>
    <col min="6664" max="6664" width="4.44140625" style="36" customWidth="1"/>
    <col min="6665" max="6665" width="15.6640625" style="36" customWidth="1"/>
    <col min="6666" max="6666" width="16.44140625" style="36" bestFit="1" customWidth="1"/>
    <col min="6667" max="6912" width="11.5546875" style="36"/>
    <col min="6913" max="6913" width="2" style="36" customWidth="1"/>
    <col min="6914" max="6914" width="64.44140625" style="36" customWidth="1"/>
    <col min="6915" max="6915" width="21.33203125" style="36" customWidth="1"/>
    <col min="6916" max="6916" width="4.77734375" style="36" customWidth="1"/>
    <col min="6917" max="6917" width="8.33203125" style="36" customWidth="1"/>
    <col min="6918" max="6918" width="18" style="36" customWidth="1"/>
    <col min="6919" max="6919" width="7.44140625" style="36" bestFit="1" customWidth="1"/>
    <col min="6920" max="6920" width="4.44140625" style="36" customWidth="1"/>
    <col min="6921" max="6921" width="15.6640625" style="36" customWidth="1"/>
    <col min="6922" max="6922" width="16.44140625" style="36" bestFit="1" customWidth="1"/>
    <col min="6923" max="7168" width="11.5546875" style="36"/>
    <col min="7169" max="7169" width="2" style="36" customWidth="1"/>
    <col min="7170" max="7170" width="64.44140625" style="36" customWidth="1"/>
    <col min="7171" max="7171" width="21.33203125" style="36" customWidth="1"/>
    <col min="7172" max="7172" width="4.77734375" style="36" customWidth="1"/>
    <col min="7173" max="7173" width="8.33203125" style="36" customWidth="1"/>
    <col min="7174" max="7174" width="18" style="36" customWidth="1"/>
    <col min="7175" max="7175" width="7.44140625" style="36" bestFit="1" customWidth="1"/>
    <col min="7176" max="7176" width="4.44140625" style="36" customWidth="1"/>
    <col min="7177" max="7177" width="15.6640625" style="36" customWidth="1"/>
    <col min="7178" max="7178" width="16.44140625" style="36" bestFit="1" customWidth="1"/>
    <col min="7179" max="7424" width="11.5546875" style="36"/>
    <col min="7425" max="7425" width="2" style="36" customWidth="1"/>
    <col min="7426" max="7426" width="64.44140625" style="36" customWidth="1"/>
    <col min="7427" max="7427" width="21.33203125" style="36" customWidth="1"/>
    <col min="7428" max="7428" width="4.77734375" style="36" customWidth="1"/>
    <col min="7429" max="7429" width="8.33203125" style="36" customWidth="1"/>
    <col min="7430" max="7430" width="18" style="36" customWidth="1"/>
    <col min="7431" max="7431" width="7.44140625" style="36" bestFit="1" customWidth="1"/>
    <col min="7432" max="7432" width="4.44140625" style="36" customWidth="1"/>
    <col min="7433" max="7433" width="15.6640625" style="36" customWidth="1"/>
    <col min="7434" max="7434" width="16.44140625" style="36" bestFit="1" customWidth="1"/>
    <col min="7435" max="7680" width="11.5546875" style="36"/>
    <col min="7681" max="7681" width="2" style="36" customWidth="1"/>
    <col min="7682" max="7682" width="64.44140625" style="36" customWidth="1"/>
    <col min="7683" max="7683" width="21.33203125" style="36" customWidth="1"/>
    <col min="7684" max="7684" width="4.77734375" style="36" customWidth="1"/>
    <col min="7685" max="7685" width="8.33203125" style="36" customWidth="1"/>
    <col min="7686" max="7686" width="18" style="36" customWidth="1"/>
    <col min="7687" max="7687" width="7.44140625" style="36" bestFit="1" customWidth="1"/>
    <col min="7688" max="7688" width="4.44140625" style="36" customWidth="1"/>
    <col min="7689" max="7689" width="15.6640625" style="36" customWidth="1"/>
    <col min="7690" max="7690" width="16.44140625" style="36" bestFit="1" customWidth="1"/>
    <col min="7691" max="7936" width="11.5546875" style="36"/>
    <col min="7937" max="7937" width="2" style="36" customWidth="1"/>
    <col min="7938" max="7938" width="64.44140625" style="36" customWidth="1"/>
    <col min="7939" max="7939" width="21.33203125" style="36" customWidth="1"/>
    <col min="7940" max="7940" width="4.77734375" style="36" customWidth="1"/>
    <col min="7941" max="7941" width="8.33203125" style="36" customWidth="1"/>
    <col min="7942" max="7942" width="18" style="36" customWidth="1"/>
    <col min="7943" max="7943" width="7.44140625" style="36" bestFit="1" customWidth="1"/>
    <col min="7944" max="7944" width="4.44140625" style="36" customWidth="1"/>
    <col min="7945" max="7945" width="15.6640625" style="36" customWidth="1"/>
    <col min="7946" max="7946" width="16.44140625" style="36" bestFit="1" customWidth="1"/>
    <col min="7947" max="8192" width="11.5546875" style="36"/>
    <col min="8193" max="8193" width="2" style="36" customWidth="1"/>
    <col min="8194" max="8194" width="64.44140625" style="36" customWidth="1"/>
    <col min="8195" max="8195" width="21.33203125" style="36" customWidth="1"/>
    <col min="8196" max="8196" width="4.77734375" style="36" customWidth="1"/>
    <col min="8197" max="8197" width="8.33203125" style="36" customWidth="1"/>
    <col min="8198" max="8198" width="18" style="36" customWidth="1"/>
    <col min="8199" max="8199" width="7.44140625" style="36" bestFit="1" customWidth="1"/>
    <col min="8200" max="8200" width="4.44140625" style="36" customWidth="1"/>
    <col min="8201" max="8201" width="15.6640625" style="36" customWidth="1"/>
    <col min="8202" max="8202" width="16.44140625" style="36" bestFit="1" customWidth="1"/>
    <col min="8203" max="8448" width="11.5546875" style="36"/>
    <col min="8449" max="8449" width="2" style="36" customWidth="1"/>
    <col min="8450" max="8450" width="64.44140625" style="36" customWidth="1"/>
    <col min="8451" max="8451" width="21.33203125" style="36" customWidth="1"/>
    <col min="8452" max="8452" width="4.77734375" style="36" customWidth="1"/>
    <col min="8453" max="8453" width="8.33203125" style="36" customWidth="1"/>
    <col min="8454" max="8454" width="18" style="36" customWidth="1"/>
    <col min="8455" max="8455" width="7.44140625" style="36" bestFit="1" customWidth="1"/>
    <col min="8456" max="8456" width="4.44140625" style="36" customWidth="1"/>
    <col min="8457" max="8457" width="15.6640625" style="36" customWidth="1"/>
    <col min="8458" max="8458" width="16.44140625" style="36" bestFit="1" customWidth="1"/>
    <col min="8459" max="8704" width="11.5546875" style="36"/>
    <col min="8705" max="8705" width="2" style="36" customWidth="1"/>
    <col min="8706" max="8706" width="64.44140625" style="36" customWidth="1"/>
    <col min="8707" max="8707" width="21.33203125" style="36" customWidth="1"/>
    <col min="8708" max="8708" width="4.77734375" style="36" customWidth="1"/>
    <col min="8709" max="8709" width="8.33203125" style="36" customWidth="1"/>
    <col min="8710" max="8710" width="18" style="36" customWidth="1"/>
    <col min="8711" max="8711" width="7.44140625" style="36" bestFit="1" customWidth="1"/>
    <col min="8712" max="8712" width="4.44140625" style="36" customWidth="1"/>
    <col min="8713" max="8713" width="15.6640625" style="36" customWidth="1"/>
    <col min="8714" max="8714" width="16.44140625" style="36" bestFit="1" customWidth="1"/>
    <col min="8715" max="8960" width="11.5546875" style="36"/>
    <col min="8961" max="8961" width="2" style="36" customWidth="1"/>
    <col min="8962" max="8962" width="64.44140625" style="36" customWidth="1"/>
    <col min="8963" max="8963" width="21.33203125" style="36" customWidth="1"/>
    <col min="8964" max="8964" width="4.77734375" style="36" customWidth="1"/>
    <col min="8965" max="8965" width="8.33203125" style="36" customWidth="1"/>
    <col min="8966" max="8966" width="18" style="36" customWidth="1"/>
    <col min="8967" max="8967" width="7.44140625" style="36" bestFit="1" customWidth="1"/>
    <col min="8968" max="8968" width="4.44140625" style="36" customWidth="1"/>
    <col min="8969" max="8969" width="15.6640625" style="36" customWidth="1"/>
    <col min="8970" max="8970" width="16.44140625" style="36" bestFit="1" customWidth="1"/>
    <col min="8971" max="9216" width="11.5546875" style="36"/>
    <col min="9217" max="9217" width="2" style="36" customWidth="1"/>
    <col min="9218" max="9218" width="64.44140625" style="36" customWidth="1"/>
    <col min="9219" max="9219" width="21.33203125" style="36" customWidth="1"/>
    <col min="9220" max="9220" width="4.77734375" style="36" customWidth="1"/>
    <col min="9221" max="9221" width="8.33203125" style="36" customWidth="1"/>
    <col min="9222" max="9222" width="18" style="36" customWidth="1"/>
    <col min="9223" max="9223" width="7.44140625" style="36" bestFit="1" customWidth="1"/>
    <col min="9224" max="9224" width="4.44140625" style="36" customWidth="1"/>
    <col min="9225" max="9225" width="15.6640625" style="36" customWidth="1"/>
    <col min="9226" max="9226" width="16.44140625" style="36" bestFit="1" customWidth="1"/>
    <col min="9227" max="9472" width="11.5546875" style="36"/>
    <col min="9473" max="9473" width="2" style="36" customWidth="1"/>
    <col min="9474" max="9474" width="64.44140625" style="36" customWidth="1"/>
    <col min="9475" max="9475" width="21.33203125" style="36" customWidth="1"/>
    <col min="9476" max="9476" width="4.77734375" style="36" customWidth="1"/>
    <col min="9477" max="9477" width="8.33203125" style="36" customWidth="1"/>
    <col min="9478" max="9478" width="18" style="36" customWidth="1"/>
    <col min="9479" max="9479" width="7.44140625" style="36" bestFit="1" customWidth="1"/>
    <col min="9480" max="9480" width="4.44140625" style="36" customWidth="1"/>
    <col min="9481" max="9481" width="15.6640625" style="36" customWidth="1"/>
    <col min="9482" max="9482" width="16.44140625" style="36" bestFit="1" customWidth="1"/>
    <col min="9483" max="9728" width="11.5546875" style="36"/>
    <col min="9729" max="9729" width="2" style="36" customWidth="1"/>
    <col min="9730" max="9730" width="64.44140625" style="36" customWidth="1"/>
    <col min="9731" max="9731" width="21.33203125" style="36" customWidth="1"/>
    <col min="9732" max="9732" width="4.77734375" style="36" customWidth="1"/>
    <col min="9733" max="9733" width="8.33203125" style="36" customWidth="1"/>
    <col min="9734" max="9734" width="18" style="36" customWidth="1"/>
    <col min="9735" max="9735" width="7.44140625" style="36" bestFit="1" customWidth="1"/>
    <col min="9736" max="9736" width="4.44140625" style="36" customWidth="1"/>
    <col min="9737" max="9737" width="15.6640625" style="36" customWidth="1"/>
    <col min="9738" max="9738" width="16.44140625" style="36" bestFit="1" customWidth="1"/>
    <col min="9739" max="9984" width="11.5546875" style="36"/>
    <col min="9985" max="9985" width="2" style="36" customWidth="1"/>
    <col min="9986" max="9986" width="64.44140625" style="36" customWidth="1"/>
    <col min="9987" max="9987" width="21.33203125" style="36" customWidth="1"/>
    <col min="9988" max="9988" width="4.77734375" style="36" customWidth="1"/>
    <col min="9989" max="9989" width="8.33203125" style="36" customWidth="1"/>
    <col min="9990" max="9990" width="18" style="36" customWidth="1"/>
    <col min="9991" max="9991" width="7.44140625" style="36" bestFit="1" customWidth="1"/>
    <col min="9992" max="9992" width="4.44140625" style="36" customWidth="1"/>
    <col min="9993" max="9993" width="15.6640625" style="36" customWidth="1"/>
    <col min="9994" max="9994" width="16.44140625" style="36" bestFit="1" customWidth="1"/>
    <col min="9995" max="10240" width="11.5546875" style="36"/>
    <col min="10241" max="10241" width="2" style="36" customWidth="1"/>
    <col min="10242" max="10242" width="64.44140625" style="36" customWidth="1"/>
    <col min="10243" max="10243" width="21.33203125" style="36" customWidth="1"/>
    <col min="10244" max="10244" width="4.77734375" style="36" customWidth="1"/>
    <col min="10245" max="10245" width="8.33203125" style="36" customWidth="1"/>
    <col min="10246" max="10246" width="18" style="36" customWidth="1"/>
    <col min="10247" max="10247" width="7.44140625" style="36" bestFit="1" customWidth="1"/>
    <col min="10248" max="10248" width="4.44140625" style="36" customWidth="1"/>
    <col min="10249" max="10249" width="15.6640625" style="36" customWidth="1"/>
    <col min="10250" max="10250" width="16.44140625" style="36" bestFit="1" customWidth="1"/>
    <col min="10251" max="10496" width="11.5546875" style="36"/>
    <col min="10497" max="10497" width="2" style="36" customWidth="1"/>
    <col min="10498" max="10498" width="64.44140625" style="36" customWidth="1"/>
    <col min="10499" max="10499" width="21.33203125" style="36" customWidth="1"/>
    <col min="10500" max="10500" width="4.77734375" style="36" customWidth="1"/>
    <col min="10501" max="10501" width="8.33203125" style="36" customWidth="1"/>
    <col min="10502" max="10502" width="18" style="36" customWidth="1"/>
    <col min="10503" max="10503" width="7.44140625" style="36" bestFit="1" customWidth="1"/>
    <col min="10504" max="10504" width="4.44140625" style="36" customWidth="1"/>
    <col min="10505" max="10505" width="15.6640625" style="36" customWidth="1"/>
    <col min="10506" max="10506" width="16.44140625" style="36" bestFit="1" customWidth="1"/>
    <col min="10507" max="10752" width="11.5546875" style="36"/>
    <col min="10753" max="10753" width="2" style="36" customWidth="1"/>
    <col min="10754" max="10754" width="64.44140625" style="36" customWidth="1"/>
    <col min="10755" max="10755" width="21.33203125" style="36" customWidth="1"/>
    <col min="10756" max="10756" width="4.77734375" style="36" customWidth="1"/>
    <col min="10757" max="10757" width="8.33203125" style="36" customWidth="1"/>
    <col min="10758" max="10758" width="18" style="36" customWidth="1"/>
    <col min="10759" max="10759" width="7.44140625" style="36" bestFit="1" customWidth="1"/>
    <col min="10760" max="10760" width="4.44140625" style="36" customWidth="1"/>
    <col min="10761" max="10761" width="15.6640625" style="36" customWidth="1"/>
    <col min="10762" max="10762" width="16.44140625" style="36" bestFit="1" customWidth="1"/>
    <col min="10763" max="11008" width="11.5546875" style="36"/>
    <col min="11009" max="11009" width="2" style="36" customWidth="1"/>
    <col min="11010" max="11010" width="64.44140625" style="36" customWidth="1"/>
    <col min="11011" max="11011" width="21.33203125" style="36" customWidth="1"/>
    <col min="11012" max="11012" width="4.77734375" style="36" customWidth="1"/>
    <col min="11013" max="11013" width="8.33203125" style="36" customWidth="1"/>
    <col min="11014" max="11014" width="18" style="36" customWidth="1"/>
    <col min="11015" max="11015" width="7.44140625" style="36" bestFit="1" customWidth="1"/>
    <col min="11016" max="11016" width="4.44140625" style="36" customWidth="1"/>
    <col min="11017" max="11017" width="15.6640625" style="36" customWidth="1"/>
    <col min="11018" max="11018" width="16.44140625" style="36" bestFit="1" customWidth="1"/>
    <col min="11019" max="11264" width="11.5546875" style="36"/>
    <col min="11265" max="11265" width="2" style="36" customWidth="1"/>
    <col min="11266" max="11266" width="64.44140625" style="36" customWidth="1"/>
    <col min="11267" max="11267" width="21.33203125" style="36" customWidth="1"/>
    <col min="11268" max="11268" width="4.77734375" style="36" customWidth="1"/>
    <col min="11269" max="11269" width="8.33203125" style="36" customWidth="1"/>
    <col min="11270" max="11270" width="18" style="36" customWidth="1"/>
    <col min="11271" max="11271" width="7.44140625" style="36" bestFit="1" customWidth="1"/>
    <col min="11272" max="11272" width="4.44140625" style="36" customWidth="1"/>
    <col min="11273" max="11273" width="15.6640625" style="36" customWidth="1"/>
    <col min="11274" max="11274" width="16.44140625" style="36" bestFit="1" customWidth="1"/>
    <col min="11275" max="11520" width="11.5546875" style="36"/>
    <col min="11521" max="11521" width="2" style="36" customWidth="1"/>
    <col min="11522" max="11522" width="64.44140625" style="36" customWidth="1"/>
    <col min="11523" max="11523" width="21.33203125" style="36" customWidth="1"/>
    <col min="11524" max="11524" width="4.77734375" style="36" customWidth="1"/>
    <col min="11525" max="11525" width="8.33203125" style="36" customWidth="1"/>
    <col min="11526" max="11526" width="18" style="36" customWidth="1"/>
    <col min="11527" max="11527" width="7.44140625" style="36" bestFit="1" customWidth="1"/>
    <col min="11528" max="11528" width="4.44140625" style="36" customWidth="1"/>
    <col min="11529" max="11529" width="15.6640625" style="36" customWidth="1"/>
    <col min="11530" max="11530" width="16.44140625" style="36" bestFit="1" customWidth="1"/>
    <col min="11531" max="11776" width="11.5546875" style="36"/>
    <col min="11777" max="11777" width="2" style="36" customWidth="1"/>
    <col min="11778" max="11778" width="64.44140625" style="36" customWidth="1"/>
    <col min="11779" max="11779" width="21.33203125" style="36" customWidth="1"/>
    <col min="11780" max="11780" width="4.77734375" style="36" customWidth="1"/>
    <col min="11781" max="11781" width="8.33203125" style="36" customWidth="1"/>
    <col min="11782" max="11782" width="18" style="36" customWidth="1"/>
    <col min="11783" max="11783" width="7.44140625" style="36" bestFit="1" customWidth="1"/>
    <col min="11784" max="11784" width="4.44140625" style="36" customWidth="1"/>
    <col min="11785" max="11785" width="15.6640625" style="36" customWidth="1"/>
    <col min="11786" max="11786" width="16.44140625" style="36" bestFit="1" customWidth="1"/>
    <col min="11787" max="12032" width="11.5546875" style="36"/>
    <col min="12033" max="12033" width="2" style="36" customWidth="1"/>
    <col min="12034" max="12034" width="64.44140625" style="36" customWidth="1"/>
    <col min="12035" max="12035" width="21.33203125" style="36" customWidth="1"/>
    <col min="12036" max="12036" width="4.77734375" style="36" customWidth="1"/>
    <col min="12037" max="12037" width="8.33203125" style="36" customWidth="1"/>
    <col min="12038" max="12038" width="18" style="36" customWidth="1"/>
    <col min="12039" max="12039" width="7.44140625" style="36" bestFit="1" customWidth="1"/>
    <col min="12040" max="12040" width="4.44140625" style="36" customWidth="1"/>
    <col min="12041" max="12041" width="15.6640625" style="36" customWidth="1"/>
    <col min="12042" max="12042" width="16.44140625" style="36" bestFit="1" customWidth="1"/>
    <col min="12043" max="12288" width="11.5546875" style="36"/>
    <col min="12289" max="12289" width="2" style="36" customWidth="1"/>
    <col min="12290" max="12290" width="64.44140625" style="36" customWidth="1"/>
    <col min="12291" max="12291" width="21.33203125" style="36" customWidth="1"/>
    <col min="12292" max="12292" width="4.77734375" style="36" customWidth="1"/>
    <col min="12293" max="12293" width="8.33203125" style="36" customWidth="1"/>
    <col min="12294" max="12294" width="18" style="36" customWidth="1"/>
    <col min="12295" max="12295" width="7.44140625" style="36" bestFit="1" customWidth="1"/>
    <col min="12296" max="12296" width="4.44140625" style="36" customWidth="1"/>
    <col min="12297" max="12297" width="15.6640625" style="36" customWidth="1"/>
    <col min="12298" max="12298" width="16.44140625" style="36" bestFit="1" customWidth="1"/>
    <col min="12299" max="12544" width="11.5546875" style="36"/>
    <col min="12545" max="12545" width="2" style="36" customWidth="1"/>
    <col min="12546" max="12546" width="64.44140625" style="36" customWidth="1"/>
    <col min="12547" max="12547" width="21.33203125" style="36" customWidth="1"/>
    <col min="12548" max="12548" width="4.77734375" style="36" customWidth="1"/>
    <col min="12549" max="12549" width="8.33203125" style="36" customWidth="1"/>
    <col min="12550" max="12550" width="18" style="36" customWidth="1"/>
    <col min="12551" max="12551" width="7.44140625" style="36" bestFit="1" customWidth="1"/>
    <col min="12552" max="12552" width="4.44140625" style="36" customWidth="1"/>
    <col min="12553" max="12553" width="15.6640625" style="36" customWidth="1"/>
    <col min="12554" max="12554" width="16.44140625" style="36" bestFit="1" customWidth="1"/>
    <col min="12555" max="12800" width="11.5546875" style="36"/>
    <col min="12801" max="12801" width="2" style="36" customWidth="1"/>
    <col min="12802" max="12802" width="64.44140625" style="36" customWidth="1"/>
    <col min="12803" max="12803" width="21.33203125" style="36" customWidth="1"/>
    <col min="12804" max="12804" width="4.77734375" style="36" customWidth="1"/>
    <col min="12805" max="12805" width="8.33203125" style="36" customWidth="1"/>
    <col min="12806" max="12806" width="18" style="36" customWidth="1"/>
    <col min="12807" max="12807" width="7.44140625" style="36" bestFit="1" customWidth="1"/>
    <col min="12808" max="12808" width="4.44140625" style="36" customWidth="1"/>
    <col min="12809" max="12809" width="15.6640625" style="36" customWidth="1"/>
    <col min="12810" max="12810" width="16.44140625" style="36" bestFit="1" customWidth="1"/>
    <col min="12811" max="13056" width="11.5546875" style="36"/>
    <col min="13057" max="13057" width="2" style="36" customWidth="1"/>
    <col min="13058" max="13058" width="64.44140625" style="36" customWidth="1"/>
    <col min="13059" max="13059" width="21.33203125" style="36" customWidth="1"/>
    <col min="13060" max="13060" width="4.77734375" style="36" customWidth="1"/>
    <col min="13061" max="13061" width="8.33203125" style="36" customWidth="1"/>
    <col min="13062" max="13062" width="18" style="36" customWidth="1"/>
    <col min="13063" max="13063" width="7.44140625" style="36" bestFit="1" customWidth="1"/>
    <col min="13064" max="13064" width="4.44140625" style="36" customWidth="1"/>
    <col min="13065" max="13065" width="15.6640625" style="36" customWidth="1"/>
    <col min="13066" max="13066" width="16.44140625" style="36" bestFit="1" customWidth="1"/>
    <col min="13067" max="13312" width="11.5546875" style="36"/>
    <col min="13313" max="13313" width="2" style="36" customWidth="1"/>
    <col min="13314" max="13314" width="64.44140625" style="36" customWidth="1"/>
    <col min="13315" max="13315" width="21.33203125" style="36" customWidth="1"/>
    <col min="13316" max="13316" width="4.77734375" style="36" customWidth="1"/>
    <col min="13317" max="13317" width="8.33203125" style="36" customWidth="1"/>
    <col min="13318" max="13318" width="18" style="36" customWidth="1"/>
    <col min="13319" max="13319" width="7.44140625" style="36" bestFit="1" customWidth="1"/>
    <col min="13320" max="13320" width="4.44140625" style="36" customWidth="1"/>
    <col min="13321" max="13321" width="15.6640625" style="36" customWidth="1"/>
    <col min="13322" max="13322" width="16.44140625" style="36" bestFit="1" customWidth="1"/>
    <col min="13323" max="13568" width="11.5546875" style="36"/>
    <col min="13569" max="13569" width="2" style="36" customWidth="1"/>
    <col min="13570" max="13570" width="64.44140625" style="36" customWidth="1"/>
    <col min="13571" max="13571" width="21.33203125" style="36" customWidth="1"/>
    <col min="13572" max="13572" width="4.77734375" style="36" customWidth="1"/>
    <col min="13573" max="13573" width="8.33203125" style="36" customWidth="1"/>
    <col min="13574" max="13574" width="18" style="36" customWidth="1"/>
    <col min="13575" max="13575" width="7.44140625" style="36" bestFit="1" customWidth="1"/>
    <col min="13576" max="13576" width="4.44140625" style="36" customWidth="1"/>
    <col min="13577" max="13577" width="15.6640625" style="36" customWidth="1"/>
    <col min="13578" max="13578" width="16.44140625" style="36" bestFit="1" customWidth="1"/>
    <col min="13579" max="13824" width="11.5546875" style="36"/>
    <col min="13825" max="13825" width="2" style="36" customWidth="1"/>
    <col min="13826" max="13826" width="64.44140625" style="36" customWidth="1"/>
    <col min="13827" max="13827" width="21.33203125" style="36" customWidth="1"/>
    <col min="13828" max="13828" width="4.77734375" style="36" customWidth="1"/>
    <col min="13829" max="13829" width="8.33203125" style="36" customWidth="1"/>
    <col min="13830" max="13830" width="18" style="36" customWidth="1"/>
    <col min="13831" max="13831" width="7.44140625" style="36" bestFit="1" customWidth="1"/>
    <col min="13832" max="13832" width="4.44140625" style="36" customWidth="1"/>
    <col min="13833" max="13833" width="15.6640625" style="36" customWidth="1"/>
    <col min="13834" max="13834" width="16.44140625" style="36" bestFit="1" customWidth="1"/>
    <col min="13835" max="14080" width="11.5546875" style="36"/>
    <col min="14081" max="14081" width="2" style="36" customWidth="1"/>
    <col min="14082" max="14082" width="64.44140625" style="36" customWidth="1"/>
    <col min="14083" max="14083" width="21.33203125" style="36" customWidth="1"/>
    <col min="14084" max="14084" width="4.77734375" style="36" customWidth="1"/>
    <col min="14085" max="14085" width="8.33203125" style="36" customWidth="1"/>
    <col min="14086" max="14086" width="18" style="36" customWidth="1"/>
    <col min="14087" max="14087" width="7.44140625" style="36" bestFit="1" customWidth="1"/>
    <col min="14088" max="14088" width="4.44140625" style="36" customWidth="1"/>
    <col min="14089" max="14089" width="15.6640625" style="36" customWidth="1"/>
    <col min="14090" max="14090" width="16.44140625" style="36" bestFit="1" customWidth="1"/>
    <col min="14091" max="14336" width="11.5546875" style="36"/>
    <col min="14337" max="14337" width="2" style="36" customWidth="1"/>
    <col min="14338" max="14338" width="64.44140625" style="36" customWidth="1"/>
    <col min="14339" max="14339" width="21.33203125" style="36" customWidth="1"/>
    <col min="14340" max="14340" width="4.77734375" style="36" customWidth="1"/>
    <col min="14341" max="14341" width="8.33203125" style="36" customWidth="1"/>
    <col min="14342" max="14342" width="18" style="36" customWidth="1"/>
    <col min="14343" max="14343" width="7.44140625" style="36" bestFit="1" customWidth="1"/>
    <col min="14344" max="14344" width="4.44140625" style="36" customWidth="1"/>
    <col min="14345" max="14345" width="15.6640625" style="36" customWidth="1"/>
    <col min="14346" max="14346" width="16.44140625" style="36" bestFit="1" customWidth="1"/>
    <col min="14347" max="14592" width="11.5546875" style="36"/>
    <col min="14593" max="14593" width="2" style="36" customWidth="1"/>
    <col min="14594" max="14594" width="64.44140625" style="36" customWidth="1"/>
    <col min="14595" max="14595" width="21.33203125" style="36" customWidth="1"/>
    <col min="14596" max="14596" width="4.77734375" style="36" customWidth="1"/>
    <col min="14597" max="14597" width="8.33203125" style="36" customWidth="1"/>
    <col min="14598" max="14598" width="18" style="36" customWidth="1"/>
    <col min="14599" max="14599" width="7.44140625" style="36" bestFit="1" customWidth="1"/>
    <col min="14600" max="14600" width="4.44140625" style="36" customWidth="1"/>
    <col min="14601" max="14601" width="15.6640625" style="36" customWidth="1"/>
    <col min="14602" max="14602" width="16.44140625" style="36" bestFit="1" customWidth="1"/>
    <col min="14603" max="14848" width="11.5546875" style="36"/>
    <col min="14849" max="14849" width="2" style="36" customWidth="1"/>
    <col min="14850" max="14850" width="64.44140625" style="36" customWidth="1"/>
    <col min="14851" max="14851" width="21.33203125" style="36" customWidth="1"/>
    <col min="14852" max="14852" width="4.77734375" style="36" customWidth="1"/>
    <col min="14853" max="14853" width="8.33203125" style="36" customWidth="1"/>
    <col min="14854" max="14854" width="18" style="36" customWidth="1"/>
    <col min="14855" max="14855" width="7.44140625" style="36" bestFit="1" customWidth="1"/>
    <col min="14856" max="14856" width="4.44140625" style="36" customWidth="1"/>
    <col min="14857" max="14857" width="15.6640625" style="36" customWidth="1"/>
    <col min="14858" max="14858" width="16.44140625" style="36" bestFit="1" customWidth="1"/>
    <col min="14859" max="15104" width="11.5546875" style="36"/>
    <col min="15105" max="15105" width="2" style="36" customWidth="1"/>
    <col min="15106" max="15106" width="64.44140625" style="36" customWidth="1"/>
    <col min="15107" max="15107" width="21.33203125" style="36" customWidth="1"/>
    <col min="15108" max="15108" width="4.77734375" style="36" customWidth="1"/>
    <col min="15109" max="15109" width="8.33203125" style="36" customWidth="1"/>
    <col min="15110" max="15110" width="18" style="36" customWidth="1"/>
    <col min="15111" max="15111" width="7.44140625" style="36" bestFit="1" customWidth="1"/>
    <col min="15112" max="15112" width="4.44140625" style="36" customWidth="1"/>
    <col min="15113" max="15113" width="15.6640625" style="36" customWidth="1"/>
    <col min="15114" max="15114" width="16.44140625" style="36" bestFit="1" customWidth="1"/>
    <col min="15115" max="15360" width="11.5546875" style="36"/>
    <col min="15361" max="15361" width="2" style="36" customWidth="1"/>
    <col min="15362" max="15362" width="64.44140625" style="36" customWidth="1"/>
    <col min="15363" max="15363" width="21.33203125" style="36" customWidth="1"/>
    <col min="15364" max="15364" width="4.77734375" style="36" customWidth="1"/>
    <col min="15365" max="15365" width="8.33203125" style="36" customWidth="1"/>
    <col min="15366" max="15366" width="18" style="36" customWidth="1"/>
    <col min="15367" max="15367" width="7.44140625" style="36" bestFit="1" customWidth="1"/>
    <col min="15368" max="15368" width="4.44140625" style="36" customWidth="1"/>
    <col min="15369" max="15369" width="15.6640625" style="36" customWidth="1"/>
    <col min="15370" max="15370" width="16.44140625" style="36" bestFit="1" customWidth="1"/>
    <col min="15371" max="15616" width="11.5546875" style="36"/>
    <col min="15617" max="15617" width="2" style="36" customWidth="1"/>
    <col min="15618" max="15618" width="64.44140625" style="36" customWidth="1"/>
    <col min="15619" max="15619" width="21.33203125" style="36" customWidth="1"/>
    <col min="15620" max="15620" width="4.77734375" style="36" customWidth="1"/>
    <col min="15621" max="15621" width="8.33203125" style="36" customWidth="1"/>
    <col min="15622" max="15622" width="18" style="36" customWidth="1"/>
    <col min="15623" max="15623" width="7.44140625" style="36" bestFit="1" customWidth="1"/>
    <col min="15624" max="15624" width="4.44140625" style="36" customWidth="1"/>
    <col min="15625" max="15625" width="15.6640625" style="36" customWidth="1"/>
    <col min="15626" max="15626" width="16.44140625" style="36" bestFit="1" customWidth="1"/>
    <col min="15627" max="15872" width="11.5546875" style="36"/>
    <col min="15873" max="15873" width="2" style="36" customWidth="1"/>
    <col min="15874" max="15874" width="64.44140625" style="36" customWidth="1"/>
    <col min="15875" max="15875" width="21.33203125" style="36" customWidth="1"/>
    <col min="15876" max="15876" width="4.77734375" style="36" customWidth="1"/>
    <col min="15877" max="15877" width="8.33203125" style="36" customWidth="1"/>
    <col min="15878" max="15878" width="18" style="36" customWidth="1"/>
    <col min="15879" max="15879" width="7.44140625" style="36" bestFit="1" customWidth="1"/>
    <col min="15880" max="15880" width="4.44140625" style="36" customWidth="1"/>
    <col min="15881" max="15881" width="15.6640625" style="36" customWidth="1"/>
    <col min="15882" max="15882" width="16.44140625" style="36" bestFit="1" customWidth="1"/>
    <col min="15883" max="16128" width="11.5546875" style="36"/>
    <col min="16129" max="16129" width="2" style="36" customWidth="1"/>
    <col min="16130" max="16130" width="64.44140625" style="36" customWidth="1"/>
    <col min="16131" max="16131" width="21.33203125" style="36" customWidth="1"/>
    <col min="16132" max="16132" width="4.77734375" style="36" customWidth="1"/>
    <col min="16133" max="16133" width="8.33203125" style="36" customWidth="1"/>
    <col min="16134" max="16134" width="18" style="36" customWidth="1"/>
    <col min="16135" max="16135" width="7.44140625" style="36" bestFit="1" customWidth="1"/>
    <col min="16136" max="16136" width="4.44140625" style="36" customWidth="1"/>
    <col min="16137" max="16137" width="15.6640625" style="36" customWidth="1"/>
    <col min="16138" max="16138" width="16.44140625" style="36" bestFit="1" customWidth="1"/>
    <col min="16139" max="16384" width="11.5546875" style="36"/>
  </cols>
  <sheetData>
    <row r="1" spans="2:9" ht="6.75" customHeight="1"/>
    <row r="2" spans="2:9" ht="15.75" customHeight="1">
      <c r="B2" s="38" t="s">
        <v>42</v>
      </c>
      <c r="C2" s="39" t="s">
        <v>43</v>
      </c>
      <c r="D2" s="36" t="s">
        <v>1</v>
      </c>
      <c r="F2" s="40"/>
    </row>
    <row r="3" spans="2:9">
      <c r="B3" s="559" t="s">
        <v>44</v>
      </c>
      <c r="C3" s="560" t="s">
        <v>117</v>
      </c>
      <c r="D3" s="561"/>
      <c r="F3" s="40"/>
      <c r="G3" s="40"/>
    </row>
    <row r="4" spans="2:9">
      <c r="B4" s="562" t="s">
        <v>45</v>
      </c>
      <c r="C4" s="554" t="s">
        <v>116</v>
      </c>
      <c r="D4" s="524"/>
    </row>
    <row r="5" spans="2:9">
      <c r="B5" s="55" t="s">
        <v>161</v>
      </c>
      <c r="C5" s="528" t="s">
        <v>116</v>
      </c>
      <c r="D5" s="524"/>
    </row>
    <row r="6" spans="2:9">
      <c r="B6" s="55" t="s">
        <v>160</v>
      </c>
      <c r="C6" s="528" t="s">
        <v>117</v>
      </c>
      <c r="D6" s="524"/>
    </row>
    <row r="7" spans="2:9">
      <c r="B7" s="55" t="s">
        <v>275</v>
      </c>
      <c r="C7" s="554" t="s">
        <v>117</v>
      </c>
      <c r="D7" s="524"/>
      <c r="I7"/>
    </row>
    <row r="8" spans="2:9">
      <c r="B8" s="55" t="s">
        <v>243</v>
      </c>
      <c r="C8" s="554" t="s">
        <v>117</v>
      </c>
      <c r="D8" s="524"/>
      <c r="I8"/>
    </row>
    <row r="9" spans="2:9">
      <c r="B9" s="55" t="s">
        <v>203</v>
      </c>
      <c r="C9" s="554" t="s">
        <v>116</v>
      </c>
      <c r="D9" s="524"/>
      <c r="I9"/>
    </row>
    <row r="10" spans="2:9">
      <c r="B10" s="522" t="s">
        <v>159</v>
      </c>
      <c r="C10" s="530" t="s">
        <v>116</v>
      </c>
      <c r="D10" s="524"/>
    </row>
    <row r="11" spans="2:9">
      <c r="B11" s="52"/>
      <c r="C11" s="42" t="s">
        <v>46</v>
      </c>
    </row>
    <row r="12" spans="2:9">
      <c r="B12" s="522" t="s">
        <v>47</v>
      </c>
      <c r="C12" s="530" t="s">
        <v>199</v>
      </c>
      <c r="D12" s="524"/>
      <c r="I12"/>
    </row>
    <row r="13" spans="2:9">
      <c r="B13" s="522" t="s">
        <v>244</v>
      </c>
      <c r="C13" s="530" t="s">
        <v>202</v>
      </c>
      <c r="D13" s="524"/>
    </row>
    <row r="14" spans="2:9">
      <c r="B14" s="522" t="s">
        <v>273</v>
      </c>
      <c r="C14" s="530" t="s">
        <v>270</v>
      </c>
      <c r="D14" s="524"/>
    </row>
    <row r="15" spans="2:9">
      <c r="B15" s="522" t="s">
        <v>246</v>
      </c>
      <c r="C15" s="530" t="s">
        <v>168</v>
      </c>
      <c r="D15" s="524"/>
    </row>
    <row r="16" spans="2:9">
      <c r="B16" s="522" t="s">
        <v>245</v>
      </c>
      <c r="C16" s="530" t="s">
        <v>264</v>
      </c>
      <c r="D16" s="524"/>
    </row>
    <row r="17" spans="2:8">
      <c r="B17" s="522" t="s">
        <v>49</v>
      </c>
      <c r="C17" s="530" t="s">
        <v>199</v>
      </c>
      <c r="D17" s="524"/>
    </row>
    <row r="18" spans="2:8">
      <c r="B18" s="522" t="s">
        <v>50</v>
      </c>
      <c r="C18" s="530" t="s">
        <v>202</v>
      </c>
      <c r="D18" s="524"/>
    </row>
    <row r="19" spans="2:8">
      <c r="B19" s="531" t="s">
        <v>51</v>
      </c>
      <c r="C19" s="530">
        <v>8</v>
      </c>
      <c r="D19" s="524"/>
    </row>
    <row r="20" spans="2:8">
      <c r="B20" s="52"/>
      <c r="C20" s="42" t="s">
        <v>52</v>
      </c>
    </row>
    <row r="21" spans="2:8">
      <c r="B21" s="522" t="s">
        <v>48</v>
      </c>
      <c r="C21" s="530" t="s">
        <v>270</v>
      </c>
      <c r="D21" s="524"/>
    </row>
    <row r="22" spans="2:8">
      <c r="B22" s="532" t="s">
        <v>212</v>
      </c>
      <c r="C22" s="530" t="s">
        <v>168</v>
      </c>
      <c r="D22" s="533"/>
    </row>
    <row r="23" spans="2:8">
      <c r="B23" s="532" t="s">
        <v>53</v>
      </c>
      <c r="C23" s="530">
        <v>16</v>
      </c>
      <c r="D23" s="533"/>
    </row>
    <row r="24" spans="2:8" ht="13.8" thickBot="1">
      <c r="B24" s="532" t="s">
        <v>54</v>
      </c>
      <c r="C24" s="530">
        <v>6</v>
      </c>
      <c r="D24" s="533"/>
    </row>
    <row r="25" spans="2:8" ht="13.8" thickBot="1">
      <c r="C25" s="43"/>
      <c r="D25" s="171">
        <f>SUM(D3:D24)</f>
        <v>0</v>
      </c>
    </row>
    <row r="26" spans="2:8">
      <c r="C26" s="43"/>
    </row>
    <row r="27" spans="2:8" ht="13.5" customHeight="1">
      <c r="B27" s="38" t="s">
        <v>55</v>
      </c>
      <c r="C27" s="42" t="s">
        <v>43</v>
      </c>
      <c r="D27" s="36" t="s">
        <v>1</v>
      </c>
      <c r="H27" s="73"/>
    </row>
    <row r="28" spans="2:8">
      <c r="B28" s="522" t="s">
        <v>122</v>
      </c>
      <c r="C28" s="530" t="s">
        <v>116</v>
      </c>
      <c r="D28" s="524"/>
      <c r="H28" s="73"/>
    </row>
    <row r="29" spans="2:8">
      <c r="B29" s="522" t="s">
        <v>64</v>
      </c>
      <c r="C29" s="530">
        <v>7</v>
      </c>
      <c r="D29" s="524"/>
      <c r="H29" s="73"/>
    </row>
    <row r="30" spans="2:8">
      <c r="B30" s="522" t="s">
        <v>178</v>
      </c>
      <c r="C30" s="530" t="s">
        <v>183</v>
      </c>
      <c r="D30" s="524"/>
      <c r="F30" s="534" t="s">
        <v>66</v>
      </c>
      <c r="G30" s="533">
        <f>[9]ROI!H72</f>
        <v>0</v>
      </c>
      <c r="H30" s="73"/>
    </row>
    <row r="31" spans="2:8">
      <c r="B31" s="522" t="s">
        <v>164</v>
      </c>
      <c r="C31" s="530" t="s">
        <v>183</v>
      </c>
      <c r="D31" s="524"/>
      <c r="F31" s="534" t="s">
        <v>57</v>
      </c>
      <c r="G31" s="533">
        <f>[9]ROI!AB53+[9]ROI!AC53</f>
        <v>0</v>
      </c>
    </row>
    <row r="32" spans="2:8">
      <c r="B32" s="522" t="s">
        <v>128</v>
      </c>
      <c r="C32" s="530">
        <v>6</v>
      </c>
      <c r="D32" s="524"/>
      <c r="F32" s="534" t="s">
        <v>58</v>
      </c>
      <c r="G32" s="533">
        <f>SUM([9]ROI!R60:R64)*40</f>
        <v>0</v>
      </c>
    </row>
    <row r="33" spans="2:9">
      <c r="B33" s="522" t="s">
        <v>129</v>
      </c>
      <c r="C33" s="530">
        <v>4</v>
      </c>
      <c r="D33" s="524"/>
      <c r="F33" s="534" t="s">
        <v>130</v>
      </c>
      <c r="G33" s="533">
        <f>SUM([9]ROI!AA61:AA63)*30+SUM([9]ROI!AB61:AB63)*40</f>
        <v>0</v>
      </c>
      <c r="H33" s="40"/>
      <c r="I33" s="40"/>
    </row>
    <row r="34" spans="2:9" ht="13.8" thickBot="1">
      <c r="B34" s="52"/>
      <c r="C34" s="42" t="s">
        <v>46</v>
      </c>
      <c r="F34" s="534" t="s">
        <v>59</v>
      </c>
      <c r="G34" s="533">
        <f>G59</f>
        <v>0</v>
      </c>
      <c r="H34" s="40"/>
      <c r="I34" s="40"/>
    </row>
    <row r="35" spans="2:9" ht="18" thickBot="1">
      <c r="B35" s="522" t="s">
        <v>61</v>
      </c>
      <c r="C35" s="530">
        <v>6</v>
      </c>
      <c r="D35" s="524"/>
      <c r="F35" s="48" t="s">
        <v>60</v>
      </c>
      <c r="G35" s="49">
        <f>SUM(G28:G34)</f>
        <v>0</v>
      </c>
      <c r="H35" s="40"/>
      <c r="I35" s="40"/>
    </row>
    <row r="36" spans="2:9">
      <c r="B36" s="522" t="s">
        <v>62</v>
      </c>
      <c r="C36" s="530" t="s">
        <v>17</v>
      </c>
      <c r="D36" s="524"/>
      <c r="H36" s="40"/>
      <c r="I36" s="40"/>
    </row>
    <row r="37" spans="2:9">
      <c r="B37" s="522" t="s">
        <v>209</v>
      </c>
      <c r="C37" s="530" t="s">
        <v>15</v>
      </c>
      <c r="D37" s="524"/>
      <c r="H37" s="40"/>
      <c r="I37" s="40"/>
    </row>
    <row r="38" spans="2:9">
      <c r="B38" s="522" t="s">
        <v>208</v>
      </c>
      <c r="C38" s="530" t="s">
        <v>235</v>
      </c>
      <c r="D38" s="524"/>
      <c r="H38" s="40"/>
      <c r="I38" s="40"/>
    </row>
    <row r="39" spans="2:9">
      <c r="B39" s="522" t="s">
        <v>63</v>
      </c>
      <c r="C39" s="530" t="s">
        <v>235</v>
      </c>
      <c r="D39" s="524"/>
      <c r="H39" s="40"/>
      <c r="I39" s="40"/>
    </row>
    <row r="40" spans="2:9">
      <c r="B40" s="522" t="s">
        <v>163</v>
      </c>
      <c r="C40" s="530" t="s">
        <v>19</v>
      </c>
      <c r="D40" s="524"/>
      <c r="H40" s="40"/>
      <c r="I40" s="40"/>
    </row>
    <row r="41" spans="2:9">
      <c r="B41" s="522" t="s">
        <v>162</v>
      </c>
      <c r="C41" s="530" t="s">
        <v>223</v>
      </c>
      <c r="D41" s="524"/>
      <c r="H41" s="40"/>
      <c r="I41" s="40"/>
    </row>
    <row r="42" spans="2:9">
      <c r="B42" s="522" t="s">
        <v>56</v>
      </c>
      <c r="C42" s="530" t="s">
        <v>116</v>
      </c>
      <c r="D42" s="524"/>
      <c r="H42" s="40"/>
      <c r="I42" s="40"/>
    </row>
    <row r="43" spans="2:9">
      <c r="B43" s="522" t="s">
        <v>278</v>
      </c>
      <c r="C43" s="530" t="s">
        <v>276</v>
      </c>
      <c r="D43" s="524"/>
      <c r="H43" s="40"/>
      <c r="I43" s="40"/>
    </row>
    <row r="44" spans="2:9">
      <c r="B44" s="522" t="s">
        <v>280</v>
      </c>
      <c r="C44" s="530" t="s">
        <v>235</v>
      </c>
      <c r="D44" s="524"/>
      <c r="H44" s="40"/>
      <c r="I44" s="40"/>
    </row>
    <row r="45" spans="2:9">
      <c r="B45" s="522" t="s">
        <v>279</v>
      </c>
      <c r="C45" s="530" t="s">
        <v>14</v>
      </c>
      <c r="D45" s="524"/>
      <c r="H45" s="40"/>
      <c r="I45" s="40"/>
    </row>
    <row r="46" spans="2:9">
      <c r="B46" s="522" t="s">
        <v>281</v>
      </c>
      <c r="C46" s="530" t="s">
        <v>18</v>
      </c>
      <c r="D46" s="524"/>
      <c r="H46" s="40"/>
      <c r="I46" s="40"/>
    </row>
    <row r="47" spans="2:9">
      <c r="B47" s="522" t="s">
        <v>282</v>
      </c>
      <c r="C47" s="530" t="s">
        <v>17</v>
      </c>
      <c r="D47" s="524"/>
      <c r="H47" s="40"/>
      <c r="I47" s="40"/>
    </row>
    <row r="48" spans="2:9">
      <c r="B48" s="522" t="s">
        <v>247</v>
      </c>
      <c r="C48" s="530" t="s">
        <v>211</v>
      </c>
      <c r="D48" s="524"/>
    </row>
    <row r="49" spans="2:7">
      <c r="B49" s="522" t="s">
        <v>248</v>
      </c>
      <c r="C49" s="530" t="s">
        <v>255</v>
      </c>
      <c r="D49" s="524"/>
      <c r="F49" s="40"/>
    </row>
    <row r="50" spans="2:7">
      <c r="B50" s="522" t="s">
        <v>249</v>
      </c>
      <c r="C50" s="530" t="s">
        <v>192</v>
      </c>
      <c r="D50" s="524"/>
      <c r="F50" s="40"/>
    </row>
    <row r="51" spans="2:7">
      <c r="B51" s="522" t="s">
        <v>251</v>
      </c>
      <c r="C51" s="530" t="s">
        <v>127</v>
      </c>
      <c r="D51" s="524"/>
    </row>
    <row r="52" spans="2:7">
      <c r="B52" s="522" t="s">
        <v>250</v>
      </c>
      <c r="C52" s="530" t="s">
        <v>258</v>
      </c>
      <c r="D52" s="524"/>
    </row>
    <row r="53" spans="2:7">
      <c r="B53" s="522" t="s">
        <v>283</v>
      </c>
      <c r="C53" s="530" t="s">
        <v>230</v>
      </c>
      <c r="D53" s="524"/>
    </row>
    <row r="54" spans="2:7" ht="14.25" customHeight="1">
      <c r="B54" s="52"/>
      <c r="C54" s="42" t="s">
        <v>52</v>
      </c>
    </row>
    <row r="55" spans="2:7">
      <c r="B55" s="532" t="s">
        <v>123</v>
      </c>
      <c r="C55" s="535" t="s">
        <v>270</v>
      </c>
      <c r="D55" s="524"/>
    </row>
    <row r="56" spans="2:7" ht="13.8" thickBot="1">
      <c r="B56" s="55" t="s">
        <v>124</v>
      </c>
      <c r="C56" s="535" t="s">
        <v>474</v>
      </c>
      <c r="D56" s="524"/>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522" t="s">
        <v>205</v>
      </c>
      <c r="C60" s="530" t="s">
        <v>18</v>
      </c>
      <c r="D60" s="524"/>
    </row>
    <row r="61" spans="2:7">
      <c r="B61" s="522" t="s">
        <v>204</v>
      </c>
      <c r="C61" s="535" t="s">
        <v>464</v>
      </c>
      <c r="D61" s="524"/>
    </row>
    <row r="62" spans="2:7">
      <c r="B62" s="522" t="s">
        <v>125</v>
      </c>
      <c r="C62" s="530" t="s">
        <v>77</v>
      </c>
      <c r="D62" s="524"/>
    </row>
    <row r="63" spans="2:7">
      <c r="B63" s="522" t="s">
        <v>118</v>
      </c>
      <c r="C63" s="530" t="s">
        <v>120</v>
      </c>
      <c r="D63" s="524"/>
    </row>
    <row r="64" spans="2:7" ht="13.8" hidden="1" thickBot="1">
      <c r="D64" s="171">
        <f>SUM(D60:D63)</f>
        <v>0</v>
      </c>
    </row>
    <row r="65" spans="2:18" hidden="1">
      <c r="B65" s="40"/>
      <c r="J65" s="32" t="s">
        <v>40</v>
      </c>
      <c r="K65" s="36" t="s">
        <v>119</v>
      </c>
      <c r="L65" s="36" t="s">
        <v>255</v>
      </c>
      <c r="M65" s="36" t="s">
        <v>193</v>
      </c>
      <c r="N65" s="36" t="s">
        <v>130</v>
      </c>
      <c r="O65" s="36" t="str">
        <f>[9]ROI!AH30</f>
        <v>España</v>
      </c>
      <c r="P65" s="36" t="s">
        <v>127</v>
      </c>
      <c r="Q65" s="36" t="s">
        <v>272</v>
      </c>
      <c r="R65" s="36" t="s">
        <v>168</v>
      </c>
    </row>
    <row r="66" spans="2:18" hidden="1">
      <c r="B66" s="40"/>
      <c r="J66" s="32" t="s">
        <v>80</v>
      </c>
      <c r="K66" s="36" t="s">
        <v>120</v>
      </c>
      <c r="L66" s="36" t="s">
        <v>207</v>
      </c>
      <c r="M66" s="36" t="s">
        <v>191</v>
      </c>
      <c r="N66" s="36" t="s">
        <v>166</v>
      </c>
      <c r="O66" s="36" t="str">
        <f>[9]ROI!AH31</f>
        <v>Canadá</v>
      </c>
      <c r="P66" s="36" t="s">
        <v>165</v>
      </c>
      <c r="Q66" s="36" t="s">
        <v>271</v>
      </c>
      <c r="R66" s="36" t="s">
        <v>259</v>
      </c>
    </row>
    <row r="67" spans="2:18" hidden="1">
      <c r="C67" s="36"/>
      <c r="J67" s="32" t="s">
        <v>74</v>
      </c>
      <c r="K67" s="36" t="s">
        <v>121</v>
      </c>
      <c r="L67" s="36" t="s">
        <v>126</v>
      </c>
      <c r="M67" s="36" t="s">
        <v>192</v>
      </c>
      <c r="N67" s="36" t="s">
        <v>195</v>
      </c>
      <c r="O67" s="36" t="str">
        <f>[9]ROI!AH32</f>
        <v>Argentina</v>
      </c>
      <c r="P67" s="36" t="s">
        <v>257</v>
      </c>
      <c r="Q67" s="36" t="s">
        <v>202</v>
      </c>
      <c r="R67" s="36" t="s">
        <v>266</v>
      </c>
    </row>
    <row r="68" spans="2:18" hidden="1">
      <c r="F68" s="32" t="s">
        <v>92</v>
      </c>
      <c r="G68" s="32"/>
      <c r="I68" s="516" t="s">
        <v>237</v>
      </c>
      <c r="J68" s="59" t="s">
        <v>72</v>
      </c>
      <c r="N68" s="36" t="s">
        <v>260</v>
      </c>
      <c r="O68" s="36" t="str">
        <f>[9]ROI!AH33</f>
        <v>Portugal</v>
      </c>
    </row>
    <row r="69" spans="2:18" hidden="1">
      <c r="F69" s="516" t="s">
        <v>183</v>
      </c>
      <c r="G69" s="1039" t="s">
        <v>110</v>
      </c>
      <c r="I69" s="516" t="s">
        <v>230</v>
      </c>
      <c r="J69" s="32" t="s">
        <v>70</v>
      </c>
      <c r="L69" s="36" t="s">
        <v>210</v>
      </c>
      <c r="M69" s="36" t="s">
        <v>258</v>
      </c>
      <c r="O69" s="36" t="str">
        <f>[9]ROI!AI30</f>
        <v>Austria</v>
      </c>
      <c r="P69" s="36" t="s">
        <v>127</v>
      </c>
      <c r="R69" s="36" t="s">
        <v>270</v>
      </c>
    </row>
    <row r="70" spans="2:18" hidden="1">
      <c r="F70" s="516" t="s">
        <v>240</v>
      </c>
      <c r="G70" s="894"/>
      <c r="I70" s="517" t="s">
        <v>234</v>
      </c>
      <c r="J70" s="32" t="s">
        <v>71</v>
      </c>
      <c r="L70" s="36" t="s">
        <v>256</v>
      </c>
      <c r="M70" s="36" t="s">
        <v>259</v>
      </c>
      <c r="N70" s="36" t="s">
        <v>131</v>
      </c>
      <c r="O70" s="36" t="str">
        <f>[9]ROI!AI31</f>
        <v>Nueva Zelanda</v>
      </c>
      <c r="P70" s="36" t="s">
        <v>165</v>
      </c>
      <c r="R70" s="36" t="s">
        <v>200</v>
      </c>
    </row>
    <row r="71" spans="2:18" hidden="1">
      <c r="F71" s="516" t="s">
        <v>186</v>
      </c>
      <c r="G71" s="894"/>
      <c r="I71" s="517" t="s">
        <v>142</v>
      </c>
      <c r="J71" s="32" t="s">
        <v>76</v>
      </c>
      <c r="L71" s="36" t="s">
        <v>211</v>
      </c>
      <c r="M71" s="36" t="s">
        <v>194</v>
      </c>
      <c r="N71" s="36" t="s">
        <v>261</v>
      </c>
      <c r="O71" s="36" t="str">
        <f>[9]ROI!AI32</f>
        <v>Uruguay</v>
      </c>
      <c r="P71" s="36" t="s">
        <v>257</v>
      </c>
      <c r="R71" s="36" t="s">
        <v>259</v>
      </c>
    </row>
    <row r="72" spans="2:18" hidden="1">
      <c r="C72" s="37" t="s">
        <v>116</v>
      </c>
      <c r="D72" s="36">
        <v>0</v>
      </c>
      <c r="F72" s="516" t="s">
        <v>214</v>
      </c>
      <c r="G72" s="895"/>
      <c r="I72" s="519" t="s">
        <v>224</v>
      </c>
      <c r="J72" s="59" t="s">
        <v>69</v>
      </c>
      <c r="N72" s="36" t="s">
        <v>198</v>
      </c>
      <c r="O72" s="36" t="str">
        <f>[9]ROI!AI33</f>
        <v>Ghana</v>
      </c>
    </row>
    <row r="73" spans="2:18" hidden="1">
      <c r="C73" s="37" t="s">
        <v>117</v>
      </c>
      <c r="D73" s="36">
        <v>1</v>
      </c>
      <c r="F73" s="517" t="s">
        <v>179</v>
      </c>
      <c r="G73" s="1040" t="s">
        <v>111</v>
      </c>
      <c r="I73" s="519" t="s">
        <v>175</v>
      </c>
      <c r="J73" s="59" t="s">
        <v>77</v>
      </c>
      <c r="N73" s="36" t="s">
        <v>197</v>
      </c>
      <c r="R73" s="36" t="s">
        <v>264</v>
      </c>
    </row>
    <row r="74" spans="2:18" hidden="1">
      <c r="D74" s="36">
        <v>2</v>
      </c>
      <c r="F74" s="517" t="s">
        <v>223</v>
      </c>
      <c r="G74" s="897"/>
      <c r="I74" s="518" t="s">
        <v>228</v>
      </c>
      <c r="J74" s="59" t="s">
        <v>79</v>
      </c>
      <c r="N74" s="36" t="s">
        <v>262</v>
      </c>
      <c r="R74" s="36" t="s">
        <v>261</v>
      </c>
    </row>
    <row r="75" spans="2:18" hidden="1">
      <c r="D75" s="36">
        <v>3</v>
      </c>
      <c r="F75" s="517" t="s">
        <v>225</v>
      </c>
      <c r="G75" s="897"/>
      <c r="I75" s="518" t="s">
        <v>238</v>
      </c>
      <c r="J75" s="59" t="s">
        <v>68</v>
      </c>
      <c r="N75" s="36" t="s">
        <v>263</v>
      </c>
      <c r="R75" s="36" t="s">
        <v>274</v>
      </c>
    </row>
    <row r="76" spans="2:18" hidden="1">
      <c r="D76" s="36">
        <v>4</v>
      </c>
      <c r="F76" s="517" t="s">
        <v>19</v>
      </c>
      <c r="G76" s="898"/>
      <c r="I76" s="520" t="s">
        <v>225</v>
      </c>
      <c r="J76" s="59" t="s">
        <v>82</v>
      </c>
      <c r="N76" s="36" t="s">
        <v>167</v>
      </c>
    </row>
    <row r="77" spans="2:18" hidden="1">
      <c r="D77" s="36">
        <v>5</v>
      </c>
      <c r="F77" s="519" t="s">
        <v>184</v>
      </c>
      <c r="G77" s="1041" t="s">
        <v>112</v>
      </c>
      <c r="I77" s="520" t="s">
        <v>174</v>
      </c>
      <c r="J77" s="59" t="s">
        <v>75</v>
      </c>
      <c r="N77" s="36" t="s">
        <v>264</v>
      </c>
      <c r="Q77" s="36" t="s">
        <v>232</v>
      </c>
      <c r="R77" s="36" t="s">
        <v>17</v>
      </c>
    </row>
    <row r="78" spans="2:18" hidden="1">
      <c r="D78" s="36">
        <v>6</v>
      </c>
      <c r="F78" s="519" t="s">
        <v>177</v>
      </c>
      <c r="G78" s="900"/>
      <c r="I78" s="521" t="s">
        <v>240</v>
      </c>
      <c r="J78" s="59" t="s">
        <v>84</v>
      </c>
      <c r="N78" s="36" t="s">
        <v>265</v>
      </c>
      <c r="Q78" s="36" t="s">
        <v>227</v>
      </c>
      <c r="R78" s="36" t="s">
        <v>16</v>
      </c>
    </row>
    <row r="79" spans="2:18" hidden="1">
      <c r="D79" s="36">
        <v>7</v>
      </c>
      <c r="F79" s="519" t="s">
        <v>276</v>
      </c>
      <c r="G79" s="900"/>
      <c r="I79" s="521" t="s">
        <v>235</v>
      </c>
      <c r="J79" s="59" t="s">
        <v>78</v>
      </c>
      <c r="Q79" s="36" t="s">
        <v>276</v>
      </c>
      <c r="R79" s="36" t="s">
        <v>190</v>
      </c>
    </row>
    <row r="80" spans="2:18" hidden="1">
      <c r="D80" s="36">
        <v>8</v>
      </c>
      <c r="F80" s="519" t="s">
        <v>142</v>
      </c>
      <c r="G80" s="901"/>
      <c r="I80" s="536" t="s">
        <v>229</v>
      </c>
      <c r="J80" s="59" t="s">
        <v>83</v>
      </c>
      <c r="N80" s="36" t="s">
        <v>132</v>
      </c>
    </row>
    <row r="81" spans="3:18" hidden="1">
      <c r="D81" s="36">
        <v>9</v>
      </c>
      <c r="F81" s="518" t="s">
        <v>172</v>
      </c>
      <c r="G81" s="1042" t="s">
        <v>113</v>
      </c>
      <c r="I81" s="536" t="s">
        <v>187</v>
      </c>
      <c r="J81" s="59" t="s">
        <v>85</v>
      </c>
      <c r="N81" s="36" t="s">
        <v>256</v>
      </c>
      <c r="Q81" s="36" t="s">
        <v>235</v>
      </c>
      <c r="R81" s="36" t="s">
        <v>18</v>
      </c>
    </row>
    <row r="82" spans="3:18" hidden="1">
      <c r="D82" s="36">
        <v>10</v>
      </c>
      <c r="F82" s="518" t="s">
        <v>224</v>
      </c>
      <c r="G82" s="903"/>
      <c r="I82" s="537" t="s">
        <v>227</v>
      </c>
      <c r="J82" s="59" t="s">
        <v>81</v>
      </c>
      <c r="N82" s="36" t="s">
        <v>266</v>
      </c>
      <c r="Q82" s="36" t="s">
        <v>238</v>
      </c>
      <c r="R82" s="36" t="s">
        <v>173</v>
      </c>
    </row>
    <row r="83" spans="3:18" hidden="1">
      <c r="D83" s="36">
        <v>11</v>
      </c>
      <c r="F83" s="518" t="s">
        <v>176</v>
      </c>
      <c r="G83" s="903"/>
      <c r="I83" s="36" t="s">
        <v>276</v>
      </c>
      <c r="J83" s="59" t="s">
        <v>86</v>
      </c>
      <c r="N83" s="36" t="s">
        <v>168</v>
      </c>
      <c r="Q83" s="36" t="s">
        <v>240</v>
      </c>
      <c r="R83" s="36" t="s">
        <v>15</v>
      </c>
    </row>
    <row r="84" spans="3:18" hidden="1">
      <c r="D84" s="36">
        <v>12</v>
      </c>
      <c r="F84" s="518" t="s">
        <v>134</v>
      </c>
      <c r="G84" s="904"/>
      <c r="I84" s="36" t="s">
        <v>231</v>
      </c>
      <c r="J84" s="59" t="s">
        <v>96</v>
      </c>
      <c r="N84" s="36" t="s">
        <v>267</v>
      </c>
    </row>
    <row r="85" spans="3:18" hidden="1">
      <c r="D85" s="36">
        <v>13</v>
      </c>
      <c r="F85" s="520" t="s">
        <v>16</v>
      </c>
      <c r="G85" s="1043" t="s">
        <v>114</v>
      </c>
      <c r="I85" s="36" t="s">
        <v>223</v>
      </c>
      <c r="J85" s="59" t="s">
        <v>97</v>
      </c>
      <c r="N85" s="36" t="s">
        <v>268</v>
      </c>
      <c r="R85" s="36" t="s">
        <v>14</v>
      </c>
    </row>
    <row r="86" spans="3:18" hidden="1">
      <c r="D86" s="36">
        <v>14</v>
      </c>
      <c r="F86" s="520" t="s">
        <v>227</v>
      </c>
      <c r="G86" s="906"/>
      <c r="I86" s="36" t="s">
        <v>236</v>
      </c>
      <c r="J86" s="59" t="s">
        <v>88</v>
      </c>
      <c r="N86" s="36" t="s">
        <v>196</v>
      </c>
      <c r="R86" s="36" t="s">
        <v>184</v>
      </c>
    </row>
    <row r="87" spans="3:18" hidden="1">
      <c r="D87" s="36">
        <v>15</v>
      </c>
      <c r="F87" s="520" t="s">
        <v>228</v>
      </c>
      <c r="G87" s="906"/>
      <c r="H87" s="51"/>
      <c r="I87" s="36" t="s">
        <v>232</v>
      </c>
      <c r="J87" s="59" t="s">
        <v>98</v>
      </c>
      <c r="N87" s="36" t="s">
        <v>269</v>
      </c>
      <c r="R87" s="36" t="s">
        <v>15</v>
      </c>
    </row>
    <row r="88" spans="3:18" hidden="1">
      <c r="D88" s="36">
        <v>16</v>
      </c>
      <c r="F88" s="520" t="s">
        <v>169</v>
      </c>
      <c r="G88" s="907"/>
      <c r="J88" s="59" t="s">
        <v>99</v>
      </c>
    </row>
    <row r="89" spans="3:18" hidden="1">
      <c r="D89" s="36">
        <v>17</v>
      </c>
      <c r="F89" s="521" t="s">
        <v>190</v>
      </c>
      <c r="G89" s="1044" t="s">
        <v>115</v>
      </c>
      <c r="J89" s="59" t="s">
        <v>100</v>
      </c>
      <c r="N89" s="36" t="s">
        <v>133</v>
      </c>
    </row>
    <row r="90" spans="3:18" hidden="1">
      <c r="D90" s="36">
        <v>18</v>
      </c>
      <c r="F90" s="521" t="s">
        <v>180</v>
      </c>
      <c r="G90" s="891"/>
      <c r="J90" s="59" t="s">
        <v>89</v>
      </c>
      <c r="N90" s="36" t="s">
        <v>270</v>
      </c>
    </row>
    <row r="91" spans="3:18" hidden="1">
      <c r="D91" s="36">
        <v>19</v>
      </c>
      <c r="F91" s="521" t="s">
        <v>38</v>
      </c>
      <c r="G91" s="891"/>
      <c r="J91" s="59" t="s">
        <v>93</v>
      </c>
      <c r="N91" s="36" t="s">
        <v>259</v>
      </c>
    </row>
    <row r="92" spans="3:18" hidden="1">
      <c r="C92" s="36"/>
      <c r="D92" s="36">
        <v>20</v>
      </c>
      <c r="F92" s="521" t="s">
        <v>175</v>
      </c>
      <c r="G92" s="892"/>
      <c r="J92" s="59" t="s">
        <v>101</v>
      </c>
      <c r="N92" s="36" t="s">
        <v>199</v>
      </c>
    </row>
    <row r="93" spans="3:18" hidden="1">
      <c r="F93" s="536" t="s">
        <v>39</v>
      </c>
      <c r="G93" s="1045" t="s">
        <v>188</v>
      </c>
      <c r="J93" s="59" t="s">
        <v>102</v>
      </c>
      <c r="N93" s="36" t="s">
        <v>271</v>
      </c>
    </row>
    <row r="94" spans="3:18" hidden="1">
      <c r="F94" s="536" t="s">
        <v>230</v>
      </c>
      <c r="G94" s="1045"/>
      <c r="J94" s="59" t="s">
        <v>103</v>
      </c>
      <c r="N94" s="36" t="s">
        <v>200</v>
      </c>
    </row>
    <row r="95" spans="3:18" hidden="1">
      <c r="F95" s="536" t="s">
        <v>171</v>
      </c>
      <c r="G95" s="1045"/>
      <c r="J95" s="59" t="s">
        <v>104</v>
      </c>
      <c r="N95" s="36" t="s">
        <v>272</v>
      </c>
    </row>
    <row r="96" spans="3:18" hidden="1">
      <c r="F96" s="536" t="s">
        <v>231</v>
      </c>
      <c r="G96" s="1045"/>
      <c r="J96" s="59" t="s">
        <v>105</v>
      </c>
      <c r="N96" s="36" t="s">
        <v>201</v>
      </c>
    </row>
    <row r="97" spans="6:14" hidden="1">
      <c r="F97" s="537" t="s">
        <v>18</v>
      </c>
      <c r="G97" s="1038" t="s">
        <v>189</v>
      </c>
      <c r="J97" s="59" t="s">
        <v>106</v>
      </c>
      <c r="N97" s="36" t="s">
        <v>202</v>
      </c>
    </row>
    <row r="98" spans="6:14" hidden="1">
      <c r="F98" s="537" t="s">
        <v>229</v>
      </c>
      <c r="G98" s="1038"/>
      <c r="J98" s="59" t="s">
        <v>107</v>
      </c>
    </row>
    <row r="99" spans="6:14" hidden="1">
      <c r="F99" s="537" t="s">
        <v>174</v>
      </c>
      <c r="G99" s="1038"/>
      <c r="J99" s="59" t="s">
        <v>90</v>
      </c>
    </row>
    <row r="100" spans="6:14" hidden="1">
      <c r="F100" s="537" t="s">
        <v>185</v>
      </c>
      <c r="G100" s="1038"/>
      <c r="J100" s="59" t="s">
        <v>108</v>
      </c>
    </row>
    <row r="101" spans="6:14" hidden="1">
      <c r="F101" s="36" t="s">
        <v>14</v>
      </c>
      <c r="G101" s="1038" t="s">
        <v>252</v>
      </c>
      <c r="J101" s="59" t="s">
        <v>87</v>
      </c>
    </row>
    <row r="102" spans="6:14" hidden="1">
      <c r="F102" s="36" t="s">
        <v>170</v>
      </c>
      <c r="G102" s="1038"/>
      <c r="J102" s="59" t="s">
        <v>109</v>
      </c>
    </row>
    <row r="103" spans="6:14" hidden="1">
      <c r="F103" s="36" t="s">
        <v>232</v>
      </c>
      <c r="G103" s="1038"/>
      <c r="J103" s="59" t="s">
        <v>94</v>
      </c>
    </row>
    <row r="104" spans="6:14" hidden="1">
      <c r="F104" s="36" t="s">
        <v>233</v>
      </c>
      <c r="G104" s="1038"/>
      <c r="J104" s="32" t="s">
        <v>95</v>
      </c>
    </row>
    <row r="105" spans="6:14" hidden="1">
      <c r="F105" s="36" t="s">
        <v>173</v>
      </c>
      <c r="G105" s="1038" t="s">
        <v>254</v>
      </c>
    </row>
    <row r="106" spans="6:14" hidden="1">
      <c r="F106" s="36" t="s">
        <v>234</v>
      </c>
      <c r="G106" s="1038"/>
    </row>
    <row r="107" spans="6:14" hidden="1">
      <c r="F107" s="36" t="s">
        <v>138</v>
      </c>
      <c r="G107" s="1038"/>
    </row>
    <row r="108" spans="6:14" hidden="1">
      <c r="F108" s="36" t="s">
        <v>235</v>
      </c>
      <c r="G108" s="1038"/>
    </row>
    <row r="109" spans="6:14" hidden="1">
      <c r="F109" s="36" t="s">
        <v>17</v>
      </c>
      <c r="G109" s="1038" t="s">
        <v>253</v>
      </c>
    </row>
    <row r="110" spans="6:14" hidden="1">
      <c r="F110" s="36" t="s">
        <v>236</v>
      </c>
      <c r="G110" s="1038"/>
    </row>
    <row r="111" spans="6:14" hidden="1">
      <c r="F111" s="36" t="s">
        <v>238</v>
      </c>
      <c r="G111" s="1038"/>
    </row>
    <row r="112" spans="6:14" hidden="1">
      <c r="F112" s="36" t="s">
        <v>239</v>
      </c>
      <c r="G112" s="1038"/>
    </row>
    <row r="113" spans="6:7" hidden="1">
      <c r="F113" s="36" t="s">
        <v>15</v>
      </c>
      <c r="G113" s="1038" t="s">
        <v>253</v>
      </c>
    </row>
    <row r="114" spans="6:7" hidden="1">
      <c r="F114" s="36" t="s">
        <v>32</v>
      </c>
      <c r="G114" s="1038"/>
    </row>
    <row r="115" spans="6:7" hidden="1">
      <c r="F115" s="36" t="s">
        <v>187</v>
      </c>
      <c r="G115" s="1038"/>
    </row>
    <row r="116" spans="6:7" hidden="1">
      <c r="F116" s="36" t="s">
        <v>277</v>
      </c>
      <c r="G116" s="1038"/>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7B22733D-91EB-4028-BBFE-4E40BB3A760B}">
      <formula1>$R$77:$R$79</formula1>
    </dataValidation>
    <dataValidation type="list" allowBlank="1" showInputMessage="1" showErrorMessage="1" sqref="C46" xr:uid="{13B382BC-E4CC-4494-A91A-63F8F629E656}">
      <formula1>$R$81:$R$83</formula1>
    </dataValidation>
    <dataValidation type="list" allowBlank="1" showInputMessage="1" showErrorMessage="1" sqref="C45" xr:uid="{00D88346-11D3-4CAE-97B7-5DA09B0DE7DA}">
      <formula1>$R$85:$R$87</formula1>
    </dataValidation>
    <dataValidation type="list" allowBlank="1" showInputMessage="1" showErrorMessage="1" sqref="C44" xr:uid="{33A63E22-9B03-4576-9032-C2B32F42D0B6}">
      <formula1>$Q$81:$Q$83</formula1>
    </dataValidation>
    <dataValidation type="list" allowBlank="1" showInputMessage="1" showErrorMessage="1" sqref="C43" xr:uid="{7F547F1B-60CC-4D5E-A0C1-C973EA66BFA6}">
      <formula1>$Q$77:$Q$79</formula1>
    </dataValidation>
    <dataValidation type="list" allowBlank="1" showInputMessage="1" showErrorMessage="1" sqref="C30:C31 C36:C41" xr:uid="{867D9091-3138-4539-B875-DC3B466CCAF9}">
      <formula1>$F$69:$F$116</formula1>
    </dataValidation>
    <dataValidation type="list" allowBlank="1" showInputMessage="1" showErrorMessage="1" sqref="C16" xr:uid="{097505AE-6ED3-4506-8B02-1E6BAD752DDA}">
      <formula1>$R$73:$R$75</formula1>
    </dataValidation>
    <dataValidation type="list" allowBlank="1" showInputMessage="1" showErrorMessage="1" sqref="C14" xr:uid="{33D602FD-0492-4459-8769-B37757A37DD7}">
      <formula1>$R$69:$R$71</formula1>
    </dataValidation>
    <dataValidation type="list" allowBlank="1" showInputMessage="1" showErrorMessage="1" sqref="C48" xr:uid="{3726348F-665B-4364-9C7E-930372324982}">
      <formula1>$L$69:$L$71</formula1>
    </dataValidation>
    <dataValidation type="list" allowBlank="1" showInputMessage="1" showErrorMessage="1" sqref="C15" xr:uid="{EFCCA9AC-807F-4775-BD1F-65BC56506B54}">
      <formula1>$R$65:$R$67</formula1>
    </dataValidation>
    <dataValidation type="list" allowBlank="1" showInputMessage="1" showErrorMessage="1" sqref="C13" xr:uid="{378410AC-AA6D-47ED-B6B0-B06B69D45005}">
      <formula1>$Q$65:$Q$67</formula1>
    </dataValidation>
    <dataValidation type="list" allowBlank="1" showInputMessage="1" showErrorMessage="1" sqref="C21:C22 C17:C18 C12" xr:uid="{6F652917-604A-4A7E-98AE-7DD3B44723E4}">
      <formula1>$N$65:$N$97</formula1>
    </dataValidation>
    <dataValidation type="list" allowBlank="1" showInputMessage="1" showErrorMessage="1" sqref="C60" xr:uid="{E13BEC89-E8AC-4947-9906-AAAAE04243F9}">
      <formula1>$F$69:$F$100</formula1>
    </dataValidation>
    <dataValidation type="list" allowBlank="1" showInputMessage="1" showErrorMessage="1" sqref="C51" xr:uid="{AC5A67DD-C0A5-4AD3-A3E3-D07EBF645BC4}">
      <formula1>$P$65:$P$67</formula1>
    </dataValidation>
    <dataValidation type="list" allowBlank="1" showInputMessage="1" showErrorMessage="1" sqref="C52" xr:uid="{6ACCF8E7-CEE4-4415-B384-D85B6EA80839}">
      <formula1>$M$69:$M$71</formula1>
    </dataValidation>
    <dataValidation type="list" allowBlank="1" showInputMessage="1" showErrorMessage="1" sqref="C50" xr:uid="{D8163D02-25EC-480D-AF34-526EB0CCE689}">
      <formula1>$M$65:$M$67</formula1>
    </dataValidation>
    <dataValidation type="list" allowBlank="1" showInputMessage="1" showErrorMessage="1" sqref="C49" xr:uid="{3344F01D-B64E-4CF6-800F-FF139AD766A0}">
      <formula1>$L$65:$L$67</formula1>
    </dataValidation>
    <dataValidation type="list" allowBlank="1" showInputMessage="1" showErrorMessage="1" sqref="C63" xr:uid="{158B00BF-9EFF-4888-A744-F59C2868AD77}">
      <formula1>$K$65:$K$67</formula1>
    </dataValidation>
    <dataValidation type="list" allowBlank="1" showInputMessage="1" showErrorMessage="1" sqref="C62" xr:uid="{FB82F658-7B67-4526-A028-7DB23C5D3756}">
      <formula1>$J$66:$J$104</formula1>
    </dataValidation>
    <dataValidation type="list" allowBlank="1" showInputMessage="1" showErrorMessage="1" sqref="C53" xr:uid="{CA5FCB3E-5681-4102-9B58-3BBCEA93A005}">
      <formula1>$I$68:$I$87</formula1>
    </dataValidation>
    <dataValidation type="list" allowBlank="1" showInputMessage="1" showErrorMessage="1" sqref="C32:C33 C35 C29 C23:C24" xr:uid="{D0DF6EF2-6356-43E2-9789-C2F70E19EA33}">
      <formula1>$D$72:$D$92</formula1>
    </dataValidation>
    <dataValidation type="list" allowBlank="1" showInputMessage="1" showErrorMessage="1" sqref="C19" xr:uid="{3F935D76-9E91-4982-8AAB-A4BB6ECE8E19}">
      <formula1>$D$75:$D$80</formula1>
    </dataValidation>
    <dataValidation type="list" allowBlank="1" showInputMessage="1" showErrorMessage="1" sqref="C28 C3:C10 C42" xr:uid="{677D5BED-F92D-4D5E-A64A-7E1D6BA48531}">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B74AA19A-0F0E-4971-9E66-C5C35AB980A2}">
      <formula1>#REF!</formula1>
    </dataValidation>
  </dataValidation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ED51-2A9B-4DCF-BFAE-9635E84D1F83}">
  <dimension ref="A2:BA184"/>
  <sheetViews>
    <sheetView zoomScale="80" zoomScaleNormal="80" zoomScaleSheetLayoutView="100" workbookViewId="0">
      <selection activeCell="V73" sqref="V73"/>
    </sheetView>
  </sheetViews>
  <sheetFormatPr baseColWidth="10" defaultColWidth="11.44140625" defaultRowHeight="11.4"/>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5" width="15.21875" style="1" customWidth="1"/>
    <col min="36" max="36" width="10" style="1" customWidth="1"/>
    <col min="37" max="37" width="6.7773437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475</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190" t="s">
        <v>476</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498">
        <v>46184</v>
      </c>
      <c r="C19" s="499">
        <v>0.875</v>
      </c>
      <c r="D19" s="500" t="s">
        <v>183</v>
      </c>
      <c r="E19" s="501" t="s">
        <v>74</v>
      </c>
      <c r="F19" s="500" t="s">
        <v>240</v>
      </c>
      <c r="G19" s="502">
        <v>1</v>
      </c>
      <c r="H19" s="500"/>
      <c r="I19" s="500"/>
      <c r="J19" s="6"/>
      <c r="K19" s="6"/>
      <c r="L19" s="503">
        <v>46185</v>
      </c>
      <c r="M19" s="499">
        <v>0.875</v>
      </c>
      <c r="N19" s="500" t="s">
        <v>179</v>
      </c>
      <c r="O19" s="501" t="s">
        <v>74</v>
      </c>
      <c r="P19" s="500" t="s">
        <v>223</v>
      </c>
      <c r="Q19" s="502">
        <v>1</v>
      </c>
      <c r="R19" s="500"/>
      <c r="S19" s="500"/>
      <c r="T19" s="23"/>
      <c r="U19" s="79"/>
      <c r="V19" s="503">
        <v>46187</v>
      </c>
      <c r="W19" s="499">
        <v>0</v>
      </c>
      <c r="X19" s="500" t="s">
        <v>184</v>
      </c>
      <c r="Y19" s="501" t="s">
        <v>78</v>
      </c>
      <c r="Z19" s="500" t="s">
        <v>177</v>
      </c>
      <c r="AA19" s="502">
        <v>1</v>
      </c>
      <c r="AB19" s="500"/>
      <c r="AC19" s="500"/>
      <c r="AD19" s="19"/>
      <c r="AE19" s="105">
        <v>73</v>
      </c>
      <c r="AF19" s="504">
        <v>46201</v>
      </c>
      <c r="AG19" s="499">
        <v>0.875</v>
      </c>
      <c r="AH19" s="505" t="s">
        <v>308</v>
      </c>
      <c r="AI19" s="563" t="s">
        <v>317</v>
      </c>
      <c r="AJ19" s="506"/>
    </row>
    <row r="20" spans="2:36" ht="13.5" customHeight="1">
      <c r="B20" s="498">
        <v>46185</v>
      </c>
      <c r="C20" s="499">
        <v>0.16666666666666666</v>
      </c>
      <c r="D20" s="500" t="s">
        <v>186</v>
      </c>
      <c r="E20" s="501" t="s">
        <v>72</v>
      </c>
      <c r="F20" s="500" t="s">
        <v>214</v>
      </c>
      <c r="G20" s="502" t="s">
        <v>73</v>
      </c>
      <c r="H20" s="500"/>
      <c r="I20" s="500"/>
      <c r="J20" s="6"/>
      <c r="K20" s="6"/>
      <c r="L20" s="503">
        <v>46186</v>
      </c>
      <c r="M20" s="499">
        <v>0.875</v>
      </c>
      <c r="N20" s="500" t="s">
        <v>225</v>
      </c>
      <c r="O20" s="501" t="s">
        <v>76</v>
      </c>
      <c r="P20" s="500" t="s">
        <v>19</v>
      </c>
      <c r="Q20" s="502">
        <v>2</v>
      </c>
      <c r="R20" s="500"/>
      <c r="S20" s="500"/>
      <c r="T20" s="23"/>
      <c r="U20" s="79"/>
      <c r="V20" s="503">
        <v>46187</v>
      </c>
      <c r="W20" s="499">
        <v>0.125</v>
      </c>
      <c r="X20" s="500" t="s">
        <v>226</v>
      </c>
      <c r="Y20" s="501" t="s">
        <v>76</v>
      </c>
      <c r="Z20" s="500" t="s">
        <v>142</v>
      </c>
      <c r="AA20" s="502">
        <v>2</v>
      </c>
      <c r="AB20" s="500"/>
      <c r="AC20" s="500"/>
      <c r="AD20" s="19"/>
      <c r="AE20" s="105">
        <v>74</v>
      </c>
      <c r="AF20" s="504">
        <v>46202</v>
      </c>
      <c r="AG20" s="507">
        <v>0.9375</v>
      </c>
      <c r="AH20" s="505" t="s">
        <v>303</v>
      </c>
      <c r="AI20" s="563" t="s">
        <v>326</v>
      </c>
      <c r="AJ20" s="506"/>
    </row>
    <row r="21" spans="2:36" ht="13.5" customHeight="1">
      <c r="B21" s="498">
        <v>46191</v>
      </c>
      <c r="C21" s="499">
        <v>0.75</v>
      </c>
      <c r="D21" s="500" t="s">
        <v>214</v>
      </c>
      <c r="E21" s="501" t="s">
        <v>77</v>
      </c>
      <c r="F21" s="500" t="s">
        <v>240</v>
      </c>
      <c r="G21" s="501">
        <v>1</v>
      </c>
      <c r="H21" s="500"/>
      <c r="I21" s="500"/>
      <c r="J21" s="6"/>
      <c r="K21" s="6"/>
      <c r="L21" s="503">
        <v>46191</v>
      </c>
      <c r="M21" s="499">
        <v>0.875</v>
      </c>
      <c r="N21" s="500" t="s">
        <v>19</v>
      </c>
      <c r="O21" s="501" t="s">
        <v>72</v>
      </c>
      <c r="P21" s="500" t="s">
        <v>223</v>
      </c>
      <c r="Q21" s="502" t="s">
        <v>73</v>
      </c>
      <c r="R21" s="500"/>
      <c r="S21" s="500"/>
      <c r="T21" s="23"/>
      <c r="U21" s="79"/>
      <c r="V21" s="503">
        <v>46193</v>
      </c>
      <c r="W21" s="499">
        <v>0</v>
      </c>
      <c r="X21" s="500" t="s">
        <v>142</v>
      </c>
      <c r="Y21" s="501" t="s">
        <v>75</v>
      </c>
      <c r="Z21" s="500" t="s">
        <v>177</v>
      </c>
      <c r="AA21" s="502">
        <v>2</v>
      </c>
      <c r="AB21" s="500"/>
      <c r="AC21" s="500"/>
      <c r="AD21" s="19"/>
      <c r="AE21" s="105">
        <v>75</v>
      </c>
      <c r="AF21" s="504">
        <v>46203</v>
      </c>
      <c r="AG21" s="499">
        <v>0.125</v>
      </c>
      <c r="AH21" s="505" t="s">
        <v>321</v>
      </c>
      <c r="AI21" s="563" t="s">
        <v>320</v>
      </c>
      <c r="AJ21" s="506"/>
    </row>
    <row r="22" spans="2:36" ht="13.5" customHeight="1">
      <c r="B22" s="498">
        <v>46192</v>
      </c>
      <c r="C22" s="499">
        <v>0.125</v>
      </c>
      <c r="D22" s="500" t="s">
        <v>183</v>
      </c>
      <c r="E22" s="501" t="s">
        <v>75</v>
      </c>
      <c r="F22" s="500" t="s">
        <v>186</v>
      </c>
      <c r="G22" s="502">
        <v>2</v>
      </c>
      <c r="H22" s="500"/>
      <c r="I22" s="500"/>
      <c r="J22" s="6"/>
      <c r="K22" s="6"/>
      <c r="L22" s="503">
        <v>46192</v>
      </c>
      <c r="M22" s="499">
        <v>0</v>
      </c>
      <c r="N22" s="500" t="s">
        <v>179</v>
      </c>
      <c r="O22" s="501" t="s">
        <v>71</v>
      </c>
      <c r="P22" s="500" t="s">
        <v>225</v>
      </c>
      <c r="Q22" s="502">
        <v>1</v>
      </c>
      <c r="R22" s="500"/>
      <c r="S22" s="500"/>
      <c r="T22" s="23"/>
      <c r="U22" s="79"/>
      <c r="V22" s="503">
        <v>46193</v>
      </c>
      <c r="W22" s="499">
        <v>0.10416666666666667</v>
      </c>
      <c r="X22" s="500" t="s">
        <v>184</v>
      </c>
      <c r="Y22" s="501" t="s">
        <v>85</v>
      </c>
      <c r="Z22" s="500" t="s">
        <v>226</v>
      </c>
      <c r="AA22" s="502">
        <v>1</v>
      </c>
      <c r="AB22" s="500"/>
      <c r="AC22" s="500"/>
      <c r="AD22" s="19"/>
      <c r="AE22" s="105">
        <v>76</v>
      </c>
      <c r="AF22" s="504">
        <v>46202</v>
      </c>
      <c r="AG22" s="507">
        <v>0.79166666666666663</v>
      </c>
      <c r="AH22" s="505" t="s">
        <v>305</v>
      </c>
      <c r="AI22" s="563" t="s">
        <v>319</v>
      </c>
      <c r="AJ22" s="506"/>
    </row>
    <row r="23" spans="2:36" ht="13.5" customHeight="1">
      <c r="B23" s="498">
        <v>46198</v>
      </c>
      <c r="C23" s="499">
        <v>0.125</v>
      </c>
      <c r="D23" s="500" t="s">
        <v>214</v>
      </c>
      <c r="E23" s="501" t="s">
        <v>69</v>
      </c>
      <c r="F23" s="500" t="s">
        <v>183</v>
      </c>
      <c r="G23" s="502">
        <v>2</v>
      </c>
      <c r="H23" s="500"/>
      <c r="I23" s="500"/>
      <c r="J23" s="6"/>
      <c r="K23" s="6"/>
      <c r="L23" s="503">
        <v>46197</v>
      </c>
      <c r="M23" s="499">
        <v>0.875</v>
      </c>
      <c r="N23" s="500" t="s">
        <v>223</v>
      </c>
      <c r="O23" s="501" t="s">
        <v>72</v>
      </c>
      <c r="P23" s="500" t="s">
        <v>225</v>
      </c>
      <c r="Q23" s="502" t="s">
        <v>73</v>
      </c>
      <c r="R23" s="500"/>
      <c r="S23" s="500"/>
      <c r="T23" s="23"/>
      <c r="U23" s="79"/>
      <c r="V23" s="503">
        <v>46198</v>
      </c>
      <c r="W23" s="499">
        <v>0</v>
      </c>
      <c r="X23" s="500" t="s">
        <v>142</v>
      </c>
      <c r="Y23" s="501" t="s">
        <v>76</v>
      </c>
      <c r="Z23" s="500" t="s">
        <v>184</v>
      </c>
      <c r="AA23" s="502">
        <v>2</v>
      </c>
      <c r="AB23" s="500"/>
      <c r="AC23" s="500"/>
      <c r="AD23" s="19"/>
      <c r="AE23" s="105">
        <v>77</v>
      </c>
      <c r="AF23" s="504">
        <v>46203</v>
      </c>
      <c r="AG23" s="499">
        <v>0.95833333333333337</v>
      </c>
      <c r="AH23" s="505" t="s">
        <v>306</v>
      </c>
      <c r="AI23" s="505" t="s">
        <v>409</v>
      </c>
      <c r="AJ23" s="506"/>
    </row>
    <row r="24" spans="2:36" ht="13.5" customHeight="1">
      <c r="B24" s="498">
        <v>46198</v>
      </c>
      <c r="C24" s="499">
        <v>0.125</v>
      </c>
      <c r="D24" s="500" t="s">
        <v>240</v>
      </c>
      <c r="E24" s="501" t="s">
        <v>70</v>
      </c>
      <c r="F24" s="500" t="s">
        <v>186</v>
      </c>
      <c r="G24" s="501">
        <v>2</v>
      </c>
      <c r="H24" s="500"/>
      <c r="I24" s="500"/>
      <c r="J24" s="6"/>
      <c r="K24" s="6"/>
      <c r="L24" s="503">
        <v>46197</v>
      </c>
      <c r="M24" s="499">
        <v>0.875</v>
      </c>
      <c r="N24" s="500" t="s">
        <v>19</v>
      </c>
      <c r="O24" s="501" t="s">
        <v>79</v>
      </c>
      <c r="P24" s="500" t="s">
        <v>179</v>
      </c>
      <c r="Q24" s="502" t="s">
        <v>73</v>
      </c>
      <c r="R24" s="500"/>
      <c r="S24" s="500"/>
      <c r="T24" s="23"/>
      <c r="U24" s="79"/>
      <c r="V24" s="503">
        <v>46198</v>
      </c>
      <c r="W24" s="499">
        <v>0</v>
      </c>
      <c r="X24" s="500" t="s">
        <v>177</v>
      </c>
      <c r="Y24" s="501" t="s">
        <v>68</v>
      </c>
      <c r="Z24" s="500" t="s">
        <v>226</v>
      </c>
      <c r="AA24" s="502">
        <v>1</v>
      </c>
      <c r="AB24" s="500"/>
      <c r="AC24" s="500"/>
      <c r="AD24" s="19"/>
      <c r="AE24" s="105">
        <v>78</v>
      </c>
      <c r="AF24" s="504">
        <v>46203</v>
      </c>
      <c r="AG24" s="499">
        <v>0.79166666666666663</v>
      </c>
      <c r="AH24" s="505" t="s">
        <v>318</v>
      </c>
      <c r="AI24" s="563" t="s">
        <v>323</v>
      </c>
      <c r="AJ24" s="506"/>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504">
        <v>46204</v>
      </c>
      <c r="AG25" s="499">
        <v>4.1666666666666664E-2</v>
      </c>
      <c r="AH25" s="505" t="s">
        <v>408</v>
      </c>
      <c r="AI25" s="563" t="s">
        <v>324</v>
      </c>
      <c r="AJ25" s="506"/>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504">
        <v>46204</v>
      </c>
      <c r="AG26" s="507">
        <v>0.75</v>
      </c>
      <c r="AH26" s="563" t="s">
        <v>327</v>
      </c>
      <c r="AI26" s="563" t="s">
        <v>325</v>
      </c>
      <c r="AJ26" s="506"/>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504">
        <v>46205</v>
      </c>
      <c r="AG27" s="499">
        <v>8.3333333333333329E-2</v>
      </c>
      <c r="AH27" s="505" t="s">
        <v>310</v>
      </c>
      <c r="AI27" s="563" t="s">
        <v>416</v>
      </c>
      <c r="AJ27" s="506"/>
    </row>
    <row r="28" spans="2:36" ht="13.5" customHeight="1">
      <c r="B28" s="498">
        <v>46186</v>
      </c>
      <c r="C28" s="499">
        <v>0.125</v>
      </c>
      <c r="D28" s="500" t="s">
        <v>172</v>
      </c>
      <c r="E28" s="501" t="s">
        <v>72</v>
      </c>
      <c r="F28" s="500" t="s">
        <v>224</v>
      </c>
      <c r="G28" s="502" t="s">
        <v>73</v>
      </c>
      <c r="H28" s="500"/>
      <c r="I28" s="500"/>
      <c r="J28" s="6"/>
      <c r="K28" s="6"/>
      <c r="L28" s="503">
        <v>46187</v>
      </c>
      <c r="M28" s="499">
        <v>0.79166666666666663</v>
      </c>
      <c r="N28" s="500" t="s">
        <v>16</v>
      </c>
      <c r="O28" s="501" t="s">
        <v>87</v>
      </c>
      <c r="P28" s="500" t="s">
        <v>227</v>
      </c>
      <c r="Q28" s="502">
        <v>1</v>
      </c>
      <c r="R28" s="500"/>
      <c r="S28" s="500"/>
      <c r="T28" s="23"/>
      <c r="U28" s="23"/>
      <c r="V28" s="503">
        <v>46187</v>
      </c>
      <c r="W28" s="499">
        <v>0.91666666666666663</v>
      </c>
      <c r="X28" s="500" t="s">
        <v>190</v>
      </c>
      <c r="Y28" s="501" t="s">
        <v>71</v>
      </c>
      <c r="Z28" s="500" t="s">
        <v>180</v>
      </c>
      <c r="AA28" s="501">
        <v>1</v>
      </c>
      <c r="AB28" s="500"/>
      <c r="AC28" s="500"/>
      <c r="AD28" s="19"/>
      <c r="AE28" s="105">
        <v>82</v>
      </c>
      <c r="AF28" s="504">
        <v>46204</v>
      </c>
      <c r="AG28" s="507">
        <v>0.91666666666666663</v>
      </c>
      <c r="AH28" s="505" t="s">
        <v>311</v>
      </c>
      <c r="AI28" s="563" t="s">
        <v>328</v>
      </c>
      <c r="AJ28" s="506"/>
    </row>
    <row r="29" spans="2:36" ht="13.5" customHeight="1">
      <c r="B29" s="498">
        <v>46187</v>
      </c>
      <c r="C29" s="499">
        <v>0.25</v>
      </c>
      <c r="D29" s="500" t="s">
        <v>176</v>
      </c>
      <c r="E29" s="501" t="s">
        <v>75</v>
      </c>
      <c r="F29" s="500" t="s">
        <v>134</v>
      </c>
      <c r="G29" s="501">
        <v>2</v>
      </c>
      <c r="H29" s="500"/>
      <c r="I29" s="500"/>
      <c r="J29" s="6"/>
      <c r="K29" s="6"/>
      <c r="L29" s="503">
        <v>46188</v>
      </c>
      <c r="M29" s="499">
        <v>4.1666666666666664E-2</v>
      </c>
      <c r="N29" s="500" t="s">
        <v>228</v>
      </c>
      <c r="O29" s="501" t="s">
        <v>69</v>
      </c>
      <c r="P29" s="500" t="s">
        <v>169</v>
      </c>
      <c r="Q29" s="502">
        <v>2</v>
      </c>
      <c r="R29" s="500"/>
      <c r="S29" s="500"/>
      <c r="T29" s="23"/>
      <c r="U29" s="23"/>
      <c r="V29" s="503">
        <v>46188</v>
      </c>
      <c r="W29" s="499">
        <v>0.16666666666666666</v>
      </c>
      <c r="X29" s="500" t="s">
        <v>38</v>
      </c>
      <c r="Y29" s="501" t="s">
        <v>78</v>
      </c>
      <c r="Z29" s="500" t="s">
        <v>175</v>
      </c>
      <c r="AA29" s="502">
        <v>1</v>
      </c>
      <c r="AB29" s="500"/>
      <c r="AC29" s="500"/>
      <c r="AD29" s="19"/>
      <c r="AE29" s="105">
        <v>83</v>
      </c>
      <c r="AF29" s="504">
        <v>46206</v>
      </c>
      <c r="AG29" s="499">
        <v>4.1666666666666664E-2</v>
      </c>
      <c r="AH29" s="505" t="s">
        <v>312</v>
      </c>
      <c r="AI29" s="563" t="s">
        <v>309</v>
      </c>
      <c r="AJ29" s="506"/>
    </row>
    <row r="30" spans="2:36" ht="13.5" customHeight="1">
      <c r="B30" s="498">
        <v>46192</v>
      </c>
      <c r="C30" s="499">
        <v>0.875</v>
      </c>
      <c r="D30" s="500" t="s">
        <v>172</v>
      </c>
      <c r="E30" s="501" t="s">
        <v>77</v>
      </c>
      <c r="F30" s="500" t="s">
        <v>176</v>
      </c>
      <c r="G30" s="502">
        <v>1</v>
      </c>
      <c r="H30" s="500"/>
      <c r="I30" s="500"/>
      <c r="J30" s="6"/>
      <c r="K30" s="6"/>
      <c r="L30" s="503">
        <v>46193</v>
      </c>
      <c r="M30" s="499">
        <v>0.91666666666666663</v>
      </c>
      <c r="N30" s="500" t="s">
        <v>16</v>
      </c>
      <c r="O30" s="501" t="s">
        <v>78</v>
      </c>
      <c r="P30" s="500" t="s">
        <v>228</v>
      </c>
      <c r="Q30" s="502">
        <v>1</v>
      </c>
      <c r="R30" s="500"/>
      <c r="S30" s="500"/>
      <c r="T30" s="23"/>
      <c r="U30" s="79"/>
      <c r="V30" s="503">
        <v>46193</v>
      </c>
      <c r="W30" s="499">
        <v>0.79166666666666663</v>
      </c>
      <c r="X30" s="500" t="s">
        <v>190</v>
      </c>
      <c r="Y30" s="501" t="s">
        <v>71</v>
      </c>
      <c r="Z30" s="500" t="s">
        <v>38</v>
      </c>
      <c r="AA30" s="502">
        <v>1</v>
      </c>
      <c r="AB30" s="500"/>
      <c r="AC30" s="500"/>
      <c r="AD30" s="19"/>
      <c r="AE30" s="105">
        <v>84</v>
      </c>
      <c r="AF30" s="504">
        <v>46205</v>
      </c>
      <c r="AG30" s="507">
        <v>0.875</v>
      </c>
      <c r="AH30" s="505" t="s">
        <v>313</v>
      </c>
      <c r="AI30" s="563" t="s">
        <v>328</v>
      </c>
      <c r="AJ30" s="506"/>
    </row>
    <row r="31" spans="2:36" ht="13.5" customHeight="1">
      <c r="B31" s="498">
        <v>46193</v>
      </c>
      <c r="C31" s="499">
        <v>0.20833333333333334</v>
      </c>
      <c r="D31" s="500" t="s">
        <v>134</v>
      </c>
      <c r="E31" s="501" t="s">
        <v>74</v>
      </c>
      <c r="F31" s="500" t="s">
        <v>224</v>
      </c>
      <c r="G31" s="502">
        <v>1</v>
      </c>
      <c r="H31" s="500"/>
      <c r="I31" s="500"/>
      <c r="J31" s="6"/>
      <c r="K31" s="6"/>
      <c r="L31" s="503">
        <v>46194</v>
      </c>
      <c r="M31" s="499">
        <v>8.3333333333333329E-2</v>
      </c>
      <c r="N31" s="500" t="s">
        <v>169</v>
      </c>
      <c r="O31" s="501" t="s">
        <v>85</v>
      </c>
      <c r="P31" s="500" t="s">
        <v>227</v>
      </c>
      <c r="Q31" s="502">
        <v>1</v>
      </c>
      <c r="R31" s="500"/>
      <c r="S31" s="500"/>
      <c r="T31" s="23"/>
      <c r="U31" s="79"/>
      <c r="V31" s="503">
        <v>46194</v>
      </c>
      <c r="W31" s="499">
        <v>0.25</v>
      </c>
      <c r="X31" s="500" t="s">
        <v>175</v>
      </c>
      <c r="Y31" s="501" t="s">
        <v>72</v>
      </c>
      <c r="Z31" s="500" t="s">
        <v>180</v>
      </c>
      <c r="AA31" s="502" t="s">
        <v>73</v>
      </c>
      <c r="AB31" s="500"/>
      <c r="AC31" s="500"/>
      <c r="AD31" s="19"/>
      <c r="AE31" s="105">
        <v>85</v>
      </c>
      <c r="AF31" s="504">
        <v>46206</v>
      </c>
      <c r="AG31" s="499">
        <v>0.20833333333333334</v>
      </c>
      <c r="AH31" s="505" t="s">
        <v>314</v>
      </c>
      <c r="AI31" s="563" t="s">
        <v>477</v>
      </c>
      <c r="AJ31" s="506"/>
    </row>
    <row r="32" spans="2:36" ht="13.5" customHeight="1">
      <c r="B32" s="498">
        <v>46199</v>
      </c>
      <c r="C32" s="499">
        <v>0.16666666666666666</v>
      </c>
      <c r="D32" s="500" t="s">
        <v>134</v>
      </c>
      <c r="E32" s="501" t="s">
        <v>72</v>
      </c>
      <c r="F32" s="500" t="s">
        <v>172</v>
      </c>
      <c r="G32" s="502" t="s">
        <v>73</v>
      </c>
      <c r="H32" s="500"/>
      <c r="I32" s="500"/>
      <c r="J32" s="6"/>
      <c r="K32" s="6"/>
      <c r="L32" s="503">
        <v>46198</v>
      </c>
      <c r="M32" s="499">
        <v>0.91666666666666663</v>
      </c>
      <c r="N32" s="500" t="s">
        <v>227</v>
      </c>
      <c r="O32" s="501" t="s">
        <v>82</v>
      </c>
      <c r="P32" s="500" t="s">
        <v>228</v>
      </c>
      <c r="Q32" s="502">
        <v>2</v>
      </c>
      <c r="R32" s="500"/>
      <c r="S32" s="500"/>
      <c r="T32" s="23"/>
      <c r="U32" s="79"/>
      <c r="V32" s="503">
        <v>46199</v>
      </c>
      <c r="W32" s="499">
        <v>4.1666666666666664E-2</v>
      </c>
      <c r="X32" s="500" t="s">
        <v>180</v>
      </c>
      <c r="Y32" s="501" t="s">
        <v>69</v>
      </c>
      <c r="Z32" s="500" t="s">
        <v>38</v>
      </c>
      <c r="AA32" s="502">
        <v>2</v>
      </c>
      <c r="AB32" s="500"/>
      <c r="AC32" s="500"/>
      <c r="AD32" s="19"/>
      <c r="AE32" s="105">
        <v>86</v>
      </c>
      <c r="AF32" s="504">
        <v>46207</v>
      </c>
      <c r="AG32" s="507">
        <v>0</v>
      </c>
      <c r="AH32" s="505" t="s">
        <v>315</v>
      </c>
      <c r="AI32" s="563" t="s">
        <v>329</v>
      </c>
      <c r="AJ32" s="506"/>
    </row>
    <row r="33" spans="2:36" ht="13.5" customHeight="1">
      <c r="B33" s="498">
        <v>46199</v>
      </c>
      <c r="C33" s="499">
        <v>0.16666666666666666</v>
      </c>
      <c r="D33" s="500" t="s">
        <v>224</v>
      </c>
      <c r="E33" s="501" t="s">
        <v>71</v>
      </c>
      <c r="F33" s="500" t="s">
        <v>176</v>
      </c>
      <c r="G33" s="501">
        <v>1</v>
      </c>
      <c r="H33" s="500"/>
      <c r="I33" s="500"/>
      <c r="J33" s="6"/>
      <c r="K33" s="6"/>
      <c r="L33" s="503">
        <v>46198</v>
      </c>
      <c r="M33" s="499">
        <v>0.91666666666666663</v>
      </c>
      <c r="N33" s="500" t="s">
        <v>169</v>
      </c>
      <c r="O33" s="501" t="s">
        <v>72</v>
      </c>
      <c r="P33" s="500" t="s">
        <v>16</v>
      </c>
      <c r="Q33" s="502" t="s">
        <v>73</v>
      </c>
      <c r="R33" s="500"/>
      <c r="S33" s="500"/>
      <c r="T33" s="23"/>
      <c r="U33" s="79"/>
      <c r="V33" s="503">
        <v>46199</v>
      </c>
      <c r="W33" s="499">
        <v>4.1666666666666664E-2</v>
      </c>
      <c r="X33" s="500" t="s">
        <v>175</v>
      </c>
      <c r="Y33" s="501" t="s">
        <v>70</v>
      </c>
      <c r="Z33" s="500" t="s">
        <v>190</v>
      </c>
      <c r="AA33" s="502">
        <v>2</v>
      </c>
      <c r="AB33" s="500"/>
      <c r="AC33" s="500"/>
      <c r="AD33" s="19"/>
      <c r="AE33" s="105">
        <v>87</v>
      </c>
      <c r="AF33" s="504">
        <v>46207</v>
      </c>
      <c r="AG33" s="499">
        <v>0.14583333333333334</v>
      </c>
      <c r="AH33" s="563" t="s">
        <v>316</v>
      </c>
      <c r="AI33" s="563" t="s">
        <v>172</v>
      </c>
      <c r="AJ33" s="506"/>
    </row>
    <row r="34" spans="2:36" ht="13.5" customHeight="1">
      <c r="B34" s="5"/>
      <c r="T34" s="23"/>
      <c r="U34" s="79"/>
      <c r="AD34" s="19"/>
      <c r="AE34" s="105">
        <v>88</v>
      </c>
      <c r="AF34" s="504">
        <v>46206</v>
      </c>
      <c r="AG34" s="507">
        <v>0.83333333333333337</v>
      </c>
      <c r="AH34" s="505" t="s">
        <v>331</v>
      </c>
      <c r="AI34" s="505" t="s">
        <v>330</v>
      </c>
      <c r="AJ34" s="506"/>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498">
        <v>46188</v>
      </c>
      <c r="C37" s="499">
        <v>0.875</v>
      </c>
      <c r="D37" s="500" t="s">
        <v>39</v>
      </c>
      <c r="E37" s="501" t="s">
        <v>78</v>
      </c>
      <c r="F37" s="500" t="s">
        <v>230</v>
      </c>
      <c r="G37" s="502">
        <v>1</v>
      </c>
      <c r="H37" s="500"/>
      <c r="I37" s="500"/>
      <c r="J37" s="6"/>
      <c r="K37" s="6"/>
      <c r="L37" s="503">
        <v>46188</v>
      </c>
      <c r="M37" s="499">
        <v>0.75</v>
      </c>
      <c r="N37" s="500" t="s">
        <v>18</v>
      </c>
      <c r="O37" s="501" t="s">
        <v>89</v>
      </c>
      <c r="P37" s="500" t="s">
        <v>229</v>
      </c>
      <c r="Q37" s="502">
        <v>1</v>
      </c>
      <c r="R37" s="500"/>
      <c r="S37" s="500"/>
      <c r="T37" s="23"/>
      <c r="U37" s="79"/>
      <c r="V37" s="503">
        <v>46189</v>
      </c>
      <c r="W37" s="499">
        <v>0.875</v>
      </c>
      <c r="X37" s="500" t="s">
        <v>14</v>
      </c>
      <c r="Y37" s="501" t="s">
        <v>71</v>
      </c>
      <c r="Z37" s="500" t="s">
        <v>170</v>
      </c>
      <c r="AA37" s="502">
        <v>1</v>
      </c>
      <c r="AB37" s="500"/>
      <c r="AC37" s="500"/>
      <c r="AD37" s="19"/>
      <c r="AE37" s="106"/>
      <c r="AF37" s="22" t="s">
        <v>290</v>
      </c>
      <c r="AG37" s="19"/>
      <c r="AH37" s="19"/>
      <c r="AI37" s="19"/>
      <c r="AJ37" s="20" t="s">
        <v>1</v>
      </c>
    </row>
    <row r="38" spans="2:36" ht="13.5" customHeight="1">
      <c r="B38" s="498">
        <v>46189</v>
      </c>
      <c r="C38" s="499">
        <v>0.125</v>
      </c>
      <c r="D38" s="500" t="s">
        <v>171</v>
      </c>
      <c r="E38" s="501" t="s">
        <v>72</v>
      </c>
      <c r="F38" s="500" t="s">
        <v>231</v>
      </c>
      <c r="G38" s="502" t="s">
        <v>73</v>
      </c>
      <c r="H38" s="500"/>
      <c r="I38" s="500"/>
      <c r="J38" s="6"/>
      <c r="K38" s="6"/>
      <c r="L38" s="503">
        <v>46189</v>
      </c>
      <c r="M38" s="499">
        <v>0</v>
      </c>
      <c r="N38" s="500" t="s">
        <v>174</v>
      </c>
      <c r="O38" s="501" t="s">
        <v>82</v>
      </c>
      <c r="P38" s="500" t="s">
        <v>185</v>
      </c>
      <c r="Q38" s="502">
        <v>2</v>
      </c>
      <c r="R38" s="500"/>
      <c r="S38" s="500"/>
      <c r="T38" s="23"/>
      <c r="U38" s="79"/>
      <c r="V38" s="503">
        <v>46190</v>
      </c>
      <c r="W38" s="499">
        <v>0</v>
      </c>
      <c r="X38" s="500" t="s">
        <v>232</v>
      </c>
      <c r="Y38" s="501" t="s">
        <v>81</v>
      </c>
      <c r="Z38" s="500" t="s">
        <v>233</v>
      </c>
      <c r="AA38" s="501">
        <v>2</v>
      </c>
      <c r="AB38" s="500"/>
      <c r="AC38" s="500"/>
      <c r="AD38" s="19"/>
      <c r="AE38" s="105">
        <v>89</v>
      </c>
      <c r="AF38" s="504">
        <v>46207</v>
      </c>
      <c r="AG38" s="499">
        <v>0.95833333333333337</v>
      </c>
      <c r="AH38" s="513" t="s">
        <v>303</v>
      </c>
      <c r="AI38" s="558" t="s">
        <v>306</v>
      </c>
      <c r="AJ38" s="506"/>
    </row>
    <row r="39" spans="2:36" ht="13.5" customHeight="1">
      <c r="B39" s="498">
        <v>46194</v>
      </c>
      <c r="C39" s="499">
        <v>0.875</v>
      </c>
      <c r="D39" s="500" t="s">
        <v>39</v>
      </c>
      <c r="E39" s="501" t="s">
        <v>71</v>
      </c>
      <c r="F39" s="500" t="s">
        <v>171</v>
      </c>
      <c r="G39" s="502">
        <v>1</v>
      </c>
      <c r="H39" s="500"/>
      <c r="I39" s="500"/>
      <c r="J39" s="6"/>
      <c r="K39" s="6"/>
      <c r="L39" s="503">
        <v>46194</v>
      </c>
      <c r="M39" s="499">
        <v>0.75</v>
      </c>
      <c r="N39" s="500" t="s">
        <v>18</v>
      </c>
      <c r="O39" s="501" t="s">
        <v>88</v>
      </c>
      <c r="P39" s="500" t="s">
        <v>174</v>
      </c>
      <c r="Q39" s="502">
        <v>1</v>
      </c>
      <c r="R39" s="500"/>
      <c r="S39" s="500"/>
      <c r="T39" s="23"/>
      <c r="U39" s="7"/>
      <c r="V39" s="503">
        <v>46195</v>
      </c>
      <c r="W39" s="499">
        <v>0.95833333333333337</v>
      </c>
      <c r="X39" s="500" t="s">
        <v>14</v>
      </c>
      <c r="Y39" s="501" t="s">
        <v>85</v>
      </c>
      <c r="Z39" s="500" t="s">
        <v>232</v>
      </c>
      <c r="AA39" s="501">
        <v>1</v>
      </c>
      <c r="AB39" s="500"/>
      <c r="AC39" s="500"/>
      <c r="AD39" s="19"/>
      <c r="AE39" s="105">
        <v>90</v>
      </c>
      <c r="AF39" s="504">
        <v>46207</v>
      </c>
      <c r="AG39" s="507">
        <v>0.79166666666666663</v>
      </c>
      <c r="AH39" s="513" t="s">
        <v>308</v>
      </c>
      <c r="AI39" s="558" t="s">
        <v>321</v>
      </c>
      <c r="AJ39" s="506"/>
    </row>
    <row r="40" spans="2:36" ht="13.5" customHeight="1">
      <c r="B40" s="498">
        <v>46195</v>
      </c>
      <c r="C40" s="499">
        <v>0.125</v>
      </c>
      <c r="D40" s="500" t="s">
        <v>231</v>
      </c>
      <c r="E40" s="501" t="s">
        <v>76</v>
      </c>
      <c r="F40" s="500" t="s">
        <v>230</v>
      </c>
      <c r="G40" s="501">
        <v>2</v>
      </c>
      <c r="H40" s="500"/>
      <c r="I40" s="500"/>
      <c r="J40" s="6"/>
      <c r="K40" s="6"/>
      <c r="L40" s="503">
        <v>46195</v>
      </c>
      <c r="M40" s="499">
        <v>0</v>
      </c>
      <c r="N40" s="500" t="s">
        <v>185</v>
      </c>
      <c r="O40" s="501" t="s">
        <v>68</v>
      </c>
      <c r="P40" s="500" t="s">
        <v>229</v>
      </c>
      <c r="Q40" s="502">
        <v>1</v>
      </c>
      <c r="R40" s="500"/>
      <c r="S40" s="500"/>
      <c r="U40" s="80"/>
      <c r="V40" s="503">
        <v>46196</v>
      </c>
      <c r="W40" s="499">
        <v>8.3333333333333329E-2</v>
      </c>
      <c r="X40" s="500" t="s">
        <v>233</v>
      </c>
      <c r="Y40" s="501" t="s">
        <v>78</v>
      </c>
      <c r="Z40" s="500" t="s">
        <v>170</v>
      </c>
      <c r="AA40" s="501">
        <v>1</v>
      </c>
      <c r="AB40" s="500"/>
      <c r="AC40" s="500"/>
      <c r="AD40" s="19"/>
      <c r="AE40" s="105">
        <v>91</v>
      </c>
      <c r="AF40" s="504">
        <v>46208</v>
      </c>
      <c r="AG40" s="499">
        <v>0.91666666666666663</v>
      </c>
      <c r="AH40" s="513" t="s">
        <v>305</v>
      </c>
      <c r="AI40" s="558" t="s">
        <v>323</v>
      </c>
      <c r="AJ40" s="506"/>
    </row>
    <row r="41" spans="2:36" ht="13.5" customHeight="1">
      <c r="B41" s="498">
        <v>46200</v>
      </c>
      <c r="C41" s="499">
        <v>0.20833333333333334</v>
      </c>
      <c r="D41" s="500" t="s">
        <v>230</v>
      </c>
      <c r="E41" s="501" t="s">
        <v>74</v>
      </c>
      <c r="F41" s="500" t="s">
        <v>171</v>
      </c>
      <c r="G41" s="502">
        <v>1</v>
      </c>
      <c r="H41" s="500"/>
      <c r="I41" s="500"/>
      <c r="J41" s="6"/>
      <c r="K41" s="6"/>
      <c r="L41" s="503">
        <v>46200</v>
      </c>
      <c r="M41" s="499">
        <v>8.3333333333333329E-2</v>
      </c>
      <c r="N41" s="500" t="s">
        <v>229</v>
      </c>
      <c r="O41" s="501" t="s">
        <v>76</v>
      </c>
      <c r="P41" s="500" t="s">
        <v>174</v>
      </c>
      <c r="Q41" s="502">
        <v>2</v>
      </c>
      <c r="R41" s="500"/>
      <c r="S41" s="500"/>
      <c r="T41" s="24"/>
      <c r="U41" s="80"/>
      <c r="V41" s="503">
        <v>46199</v>
      </c>
      <c r="W41" s="499">
        <v>0.875</v>
      </c>
      <c r="X41" s="500" t="s">
        <v>233</v>
      </c>
      <c r="Y41" s="501" t="s">
        <v>69</v>
      </c>
      <c r="Z41" s="500" t="s">
        <v>14</v>
      </c>
      <c r="AA41" s="502">
        <v>2</v>
      </c>
      <c r="AB41" s="500"/>
      <c r="AC41" s="500"/>
      <c r="AD41" s="19"/>
      <c r="AE41" s="105">
        <v>92</v>
      </c>
      <c r="AF41" s="504">
        <v>46209</v>
      </c>
      <c r="AG41" s="507">
        <v>8.3333333333333329E-2</v>
      </c>
      <c r="AH41" s="513" t="s">
        <v>408</v>
      </c>
      <c r="AI41" s="558" t="s">
        <v>327</v>
      </c>
      <c r="AJ41" s="506"/>
    </row>
    <row r="42" spans="2:36" ht="13.5" customHeight="1">
      <c r="B42" s="498">
        <v>46200</v>
      </c>
      <c r="C42" s="499">
        <v>0.20833333333333334</v>
      </c>
      <c r="D42" s="500" t="s">
        <v>231</v>
      </c>
      <c r="E42" s="501" t="s">
        <v>81</v>
      </c>
      <c r="F42" s="500" t="s">
        <v>39</v>
      </c>
      <c r="G42" s="502">
        <v>2</v>
      </c>
      <c r="H42" s="500"/>
      <c r="I42" s="500"/>
      <c r="J42" s="6"/>
      <c r="K42" s="6"/>
      <c r="L42" s="503">
        <v>46200</v>
      </c>
      <c r="M42" s="499">
        <v>8.3333333333333329E-2</v>
      </c>
      <c r="N42" s="500" t="s">
        <v>185</v>
      </c>
      <c r="O42" s="501" t="s">
        <v>79</v>
      </c>
      <c r="P42" s="500" t="s">
        <v>18</v>
      </c>
      <c r="Q42" s="502" t="s">
        <v>73</v>
      </c>
      <c r="R42" s="500"/>
      <c r="S42" s="500"/>
      <c r="T42" s="24"/>
      <c r="U42" s="80"/>
      <c r="V42" s="503">
        <v>46199</v>
      </c>
      <c r="W42" s="499">
        <v>0.875</v>
      </c>
      <c r="X42" s="500" t="s">
        <v>170</v>
      </c>
      <c r="Y42" s="501" t="s">
        <v>71</v>
      </c>
      <c r="Z42" s="500" t="s">
        <v>232</v>
      </c>
      <c r="AA42" s="501">
        <v>1</v>
      </c>
      <c r="AB42" s="500"/>
      <c r="AC42" s="500"/>
      <c r="AD42" s="19"/>
      <c r="AE42" s="105">
        <v>93</v>
      </c>
      <c r="AF42" s="504">
        <v>46209</v>
      </c>
      <c r="AG42" s="499">
        <v>0.875</v>
      </c>
      <c r="AH42" s="513" t="s">
        <v>312</v>
      </c>
      <c r="AI42" s="558" t="s">
        <v>313</v>
      </c>
      <c r="AJ42" s="506"/>
    </row>
    <row r="43" spans="2:36" ht="13.5" customHeight="1">
      <c r="B43" s="5"/>
      <c r="T43" s="23"/>
      <c r="U43" s="79"/>
      <c r="AD43" s="19"/>
      <c r="AE43" s="105">
        <v>94</v>
      </c>
      <c r="AF43" s="504">
        <v>46210</v>
      </c>
      <c r="AG43" s="507">
        <v>8.3333333333333329E-2</v>
      </c>
      <c r="AH43" s="513" t="s">
        <v>310</v>
      </c>
      <c r="AI43" s="558" t="s">
        <v>311</v>
      </c>
      <c r="AJ43" s="506"/>
    </row>
    <row r="44" spans="2:36" ht="13.5" customHeight="1">
      <c r="B44" s="5"/>
      <c r="T44" s="23"/>
      <c r="AD44" s="19"/>
      <c r="AE44" s="105">
        <v>95</v>
      </c>
      <c r="AF44" s="504">
        <v>46210</v>
      </c>
      <c r="AG44" s="499">
        <v>0.75</v>
      </c>
      <c r="AH44" s="513" t="s">
        <v>315</v>
      </c>
      <c r="AI44" s="558" t="s">
        <v>331</v>
      </c>
      <c r="AJ44" s="506"/>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504">
        <v>46210</v>
      </c>
      <c r="AG45" s="507">
        <v>0.91666666666666663</v>
      </c>
      <c r="AH45" s="513" t="s">
        <v>314</v>
      </c>
      <c r="AI45" s="558" t="s">
        <v>316</v>
      </c>
      <c r="AJ45" s="506"/>
    </row>
    <row r="46" spans="2:36" ht="13.5" customHeight="1">
      <c r="B46" s="498">
        <v>46190</v>
      </c>
      <c r="C46" s="499">
        <v>0.125</v>
      </c>
      <c r="D46" s="500" t="s">
        <v>173</v>
      </c>
      <c r="E46" s="501" t="s">
        <v>68</v>
      </c>
      <c r="F46" s="500" t="s">
        <v>234</v>
      </c>
      <c r="G46" s="502">
        <v>1</v>
      </c>
      <c r="H46" s="500"/>
      <c r="I46" s="500"/>
      <c r="J46" s="6"/>
      <c r="K46" s="6"/>
      <c r="L46" s="503">
        <v>46190</v>
      </c>
      <c r="M46" s="499">
        <v>0.79166666666666663</v>
      </c>
      <c r="N46" s="500" t="s">
        <v>17</v>
      </c>
      <c r="O46" s="501" t="s">
        <v>85</v>
      </c>
      <c r="P46" s="500" t="s">
        <v>236</v>
      </c>
      <c r="Q46" s="502">
        <v>1</v>
      </c>
      <c r="R46" s="500"/>
      <c r="S46" s="500"/>
      <c r="T46" s="23"/>
      <c r="U46" s="79"/>
      <c r="V46" s="503">
        <v>46190</v>
      </c>
      <c r="W46" s="499">
        <v>0.91666666666666663</v>
      </c>
      <c r="X46" s="500" t="s">
        <v>15</v>
      </c>
      <c r="Y46" s="501" t="s">
        <v>77</v>
      </c>
      <c r="Z46" s="500" t="s">
        <v>32</v>
      </c>
      <c r="AA46" s="502">
        <v>1</v>
      </c>
      <c r="AB46" s="500"/>
      <c r="AC46" s="500"/>
      <c r="AD46" s="19"/>
      <c r="AE46" s="78"/>
      <c r="AF46" s="21"/>
      <c r="AG46" s="19"/>
      <c r="AH46" s="19"/>
      <c r="AI46" s="19"/>
      <c r="AJ46" s="20"/>
    </row>
    <row r="47" spans="2:36" ht="13.5" customHeight="1">
      <c r="B47" s="498">
        <v>46190</v>
      </c>
      <c r="C47" s="499">
        <v>0.25</v>
      </c>
      <c r="D47" s="500" t="s">
        <v>138</v>
      </c>
      <c r="E47" s="501" t="s">
        <v>71</v>
      </c>
      <c r="F47" s="500" t="s">
        <v>235</v>
      </c>
      <c r="G47" s="502">
        <v>1</v>
      </c>
      <c r="H47" s="500"/>
      <c r="I47" s="500"/>
      <c r="J47" s="6"/>
      <c r="K47" s="6"/>
      <c r="L47" s="503">
        <v>46191</v>
      </c>
      <c r="M47" s="499">
        <v>0.16666666666666666</v>
      </c>
      <c r="N47" s="500" t="s">
        <v>238</v>
      </c>
      <c r="O47" s="501" t="s">
        <v>82</v>
      </c>
      <c r="P47" s="500" t="s">
        <v>239</v>
      </c>
      <c r="Q47" s="502">
        <v>2</v>
      </c>
      <c r="R47" s="500"/>
      <c r="S47" s="500"/>
      <c r="T47" s="23"/>
      <c r="U47" s="79"/>
      <c r="V47" s="503">
        <v>46191</v>
      </c>
      <c r="W47" s="499">
        <v>4.1666666666666664E-2</v>
      </c>
      <c r="X47" s="500" t="s">
        <v>187</v>
      </c>
      <c r="Y47" s="501" t="s">
        <v>71</v>
      </c>
      <c r="Z47" s="500" t="s">
        <v>237</v>
      </c>
      <c r="AA47" s="501">
        <v>1</v>
      </c>
      <c r="AB47" s="500"/>
      <c r="AC47" s="500"/>
      <c r="AD47" s="19"/>
      <c r="AE47" s="106"/>
      <c r="AF47" s="21" t="s">
        <v>11</v>
      </c>
      <c r="AG47" s="19"/>
      <c r="AH47" s="19"/>
      <c r="AI47" s="19"/>
      <c r="AJ47" s="20"/>
    </row>
    <row r="48" spans="2:36" ht="13.5" customHeight="1">
      <c r="B48" s="498">
        <v>46195</v>
      </c>
      <c r="C48" s="499">
        <v>0.79166666666666663</v>
      </c>
      <c r="D48" s="500" t="s">
        <v>173</v>
      </c>
      <c r="E48" s="501" t="s">
        <v>78</v>
      </c>
      <c r="F48" s="500" t="s">
        <v>138</v>
      </c>
      <c r="G48" s="502">
        <v>1</v>
      </c>
      <c r="H48" s="500"/>
      <c r="I48" s="500"/>
      <c r="J48" s="6"/>
      <c r="K48" s="6"/>
      <c r="L48" s="503">
        <v>46196</v>
      </c>
      <c r="M48" s="499">
        <v>0.79166666666666663</v>
      </c>
      <c r="N48" s="500" t="s">
        <v>17</v>
      </c>
      <c r="O48" s="501" t="s">
        <v>68</v>
      </c>
      <c r="P48" s="500" t="s">
        <v>238</v>
      </c>
      <c r="Q48" s="502">
        <v>1</v>
      </c>
      <c r="R48" s="500"/>
      <c r="S48" s="500"/>
      <c r="T48" s="23"/>
      <c r="U48" s="7"/>
      <c r="V48" s="503">
        <v>46196</v>
      </c>
      <c r="W48" s="499">
        <v>0.91666666666666663</v>
      </c>
      <c r="X48" s="500" t="s">
        <v>15</v>
      </c>
      <c r="Y48" s="501" t="s">
        <v>71</v>
      </c>
      <c r="Z48" s="500" t="s">
        <v>187</v>
      </c>
      <c r="AA48" s="501">
        <v>1</v>
      </c>
      <c r="AB48" s="500"/>
      <c r="AC48" s="500"/>
      <c r="AD48" s="19"/>
      <c r="AE48" s="106"/>
      <c r="AF48" s="22" t="s">
        <v>21</v>
      </c>
      <c r="AG48" s="19"/>
      <c r="AH48" s="19"/>
      <c r="AI48" s="19"/>
      <c r="AJ48" s="20" t="s">
        <v>1</v>
      </c>
    </row>
    <row r="49" spans="2:39" ht="13.5" customHeight="1">
      <c r="B49" s="498">
        <v>46196</v>
      </c>
      <c r="C49" s="499">
        <v>0.20833333333333334</v>
      </c>
      <c r="D49" s="500" t="s">
        <v>235</v>
      </c>
      <c r="E49" s="501" t="s">
        <v>76</v>
      </c>
      <c r="F49" s="500" t="s">
        <v>234</v>
      </c>
      <c r="G49" s="501">
        <v>2</v>
      </c>
      <c r="H49" s="500"/>
      <c r="I49" s="500"/>
      <c r="J49" s="6"/>
      <c r="K49" s="6"/>
      <c r="L49" s="503">
        <v>46197</v>
      </c>
      <c r="M49" s="499">
        <v>0.16666666666666666</v>
      </c>
      <c r="N49" s="500" t="s">
        <v>239</v>
      </c>
      <c r="O49" s="501" t="s">
        <v>71</v>
      </c>
      <c r="P49" s="500" t="s">
        <v>236</v>
      </c>
      <c r="Q49" s="502">
        <v>1</v>
      </c>
      <c r="R49" s="500"/>
      <c r="S49" s="500"/>
      <c r="U49" s="80"/>
      <c r="V49" s="503">
        <v>46197</v>
      </c>
      <c r="W49" s="499">
        <v>4.1666666666666664E-2</v>
      </c>
      <c r="X49" s="500" t="s">
        <v>237</v>
      </c>
      <c r="Y49" s="501" t="s">
        <v>82</v>
      </c>
      <c r="Z49" s="500" t="s">
        <v>32</v>
      </c>
      <c r="AA49" s="501">
        <v>2</v>
      </c>
      <c r="AB49" s="500"/>
      <c r="AC49" s="500"/>
      <c r="AD49" s="19"/>
      <c r="AE49" s="105">
        <v>97</v>
      </c>
      <c r="AF49" s="504">
        <v>46212</v>
      </c>
      <c r="AG49" s="499">
        <v>0.91666666666666663</v>
      </c>
      <c r="AH49" s="513" t="s">
        <v>303</v>
      </c>
      <c r="AI49" s="558" t="s">
        <v>321</v>
      </c>
      <c r="AJ49" s="506"/>
    </row>
    <row r="50" spans="2:39" ht="13.5" customHeight="1">
      <c r="B50" s="498">
        <v>46201</v>
      </c>
      <c r="C50" s="499">
        <v>0.16666666666666666</v>
      </c>
      <c r="D50" s="500" t="s">
        <v>234</v>
      </c>
      <c r="E50" s="501" t="s">
        <v>74</v>
      </c>
      <c r="F50" s="500" t="s">
        <v>138</v>
      </c>
      <c r="G50" s="502">
        <v>1</v>
      </c>
      <c r="H50" s="500"/>
      <c r="I50" s="500"/>
      <c r="J50" s="6"/>
      <c r="K50" s="6"/>
      <c r="L50" s="503">
        <v>46201</v>
      </c>
      <c r="M50" s="499">
        <v>6.25E-2</v>
      </c>
      <c r="N50" s="500" t="s">
        <v>239</v>
      </c>
      <c r="O50" s="501" t="s">
        <v>69</v>
      </c>
      <c r="P50" s="500" t="s">
        <v>17</v>
      </c>
      <c r="Q50" s="502">
        <v>2</v>
      </c>
      <c r="R50" s="500"/>
      <c r="S50" s="500"/>
      <c r="T50" s="24"/>
      <c r="V50" s="503">
        <v>46200</v>
      </c>
      <c r="W50" s="499">
        <v>0.95833333333333337</v>
      </c>
      <c r="X50" s="500" t="s">
        <v>237</v>
      </c>
      <c r="Y50" s="501" t="s">
        <v>82</v>
      </c>
      <c r="Z50" s="500" t="s">
        <v>15</v>
      </c>
      <c r="AA50" s="502">
        <v>2</v>
      </c>
      <c r="AB50" s="500"/>
      <c r="AC50" s="500"/>
      <c r="AD50" s="19"/>
      <c r="AE50" s="105">
        <v>98</v>
      </c>
      <c r="AF50" s="504">
        <v>46213</v>
      </c>
      <c r="AG50" s="499">
        <v>0.875</v>
      </c>
      <c r="AH50" s="513" t="s">
        <v>313</v>
      </c>
      <c r="AI50" s="558" t="s">
        <v>310</v>
      </c>
      <c r="AJ50" s="506"/>
    </row>
    <row r="51" spans="2:39" ht="13.5" customHeight="1">
      <c r="B51" s="498">
        <v>46201</v>
      </c>
      <c r="C51" s="499">
        <v>0.16666666666666666</v>
      </c>
      <c r="D51" s="500" t="s">
        <v>235</v>
      </c>
      <c r="E51" s="501" t="s">
        <v>82</v>
      </c>
      <c r="F51" s="500" t="s">
        <v>173</v>
      </c>
      <c r="G51" s="502">
        <v>2</v>
      </c>
      <c r="H51" s="500"/>
      <c r="I51" s="500"/>
      <c r="J51" s="6"/>
      <c r="K51" s="6"/>
      <c r="L51" s="503">
        <v>46201</v>
      </c>
      <c r="M51" s="499">
        <v>6.25E-2</v>
      </c>
      <c r="N51" s="500" t="s">
        <v>236</v>
      </c>
      <c r="O51" s="501" t="s">
        <v>77</v>
      </c>
      <c r="P51" s="500" t="s">
        <v>238</v>
      </c>
      <c r="Q51" s="502">
        <v>1</v>
      </c>
      <c r="R51" s="500"/>
      <c r="S51" s="500"/>
      <c r="T51" s="24"/>
      <c r="V51" s="503">
        <v>46200</v>
      </c>
      <c r="W51" s="499">
        <v>0.95833333333333337</v>
      </c>
      <c r="X51" s="500" t="s">
        <v>32</v>
      </c>
      <c r="Y51" s="501" t="s">
        <v>72</v>
      </c>
      <c r="Z51" s="500" t="s">
        <v>187</v>
      </c>
      <c r="AA51" s="501" t="s">
        <v>73</v>
      </c>
      <c r="AB51" s="500"/>
      <c r="AC51" s="500"/>
      <c r="AD51" s="19"/>
      <c r="AE51" s="105">
        <v>99</v>
      </c>
      <c r="AF51" s="504">
        <v>46214</v>
      </c>
      <c r="AG51" s="499">
        <v>0.95833333333333337</v>
      </c>
      <c r="AH51" s="513" t="s">
        <v>305</v>
      </c>
      <c r="AI51" s="558" t="s">
        <v>327</v>
      </c>
      <c r="AJ51" s="506"/>
    </row>
    <row r="52" spans="2:39" ht="13.5" customHeight="1">
      <c r="B52" s="5"/>
      <c r="T52" s="23"/>
      <c r="V52" s="21"/>
      <c r="W52" s="19"/>
      <c r="X52" s="19"/>
      <c r="Z52" s="21"/>
      <c r="AA52" s="19"/>
      <c r="AB52" s="19"/>
      <c r="AC52" s="19"/>
      <c r="AD52" s="19"/>
      <c r="AE52" s="105">
        <v>100</v>
      </c>
      <c r="AF52" s="504">
        <v>46215</v>
      </c>
      <c r="AG52" s="499">
        <v>0.125</v>
      </c>
      <c r="AH52" s="513" t="s">
        <v>315</v>
      </c>
      <c r="AI52" s="558" t="s">
        <v>316</v>
      </c>
      <c r="AJ52" s="506"/>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504">
        <v>46217</v>
      </c>
      <c r="AG56" s="499">
        <v>0.875</v>
      </c>
      <c r="AH56" s="513" t="s">
        <v>321</v>
      </c>
      <c r="AI56" s="558" t="s">
        <v>313</v>
      </c>
      <c r="AJ56" s="506"/>
    </row>
    <row r="57" spans="2:39" ht="13.5" customHeight="1" thickBot="1">
      <c r="B57" s="57"/>
      <c r="C57" s="25"/>
      <c r="D57" s="6"/>
      <c r="E57" s="26"/>
      <c r="F57" s="27"/>
      <c r="G57" s="26"/>
      <c r="H57" s="27"/>
      <c r="I57" s="27"/>
      <c r="J57" s="27"/>
      <c r="K57" s="27"/>
      <c r="L57" s="28"/>
      <c r="V57" s="7"/>
      <c r="Y57" s="7"/>
      <c r="AE57" s="105">
        <v>102</v>
      </c>
      <c r="AF57" s="504">
        <v>46218</v>
      </c>
      <c r="AG57" s="499">
        <v>0.875</v>
      </c>
      <c r="AH57" s="513" t="s">
        <v>305</v>
      </c>
      <c r="AI57" s="558" t="s">
        <v>316</v>
      </c>
      <c r="AJ57" s="506"/>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564" t="s">
        <v>2</v>
      </c>
      <c r="Q59" s="565"/>
      <c r="R59" s="510" t="s">
        <v>285</v>
      </c>
      <c r="T59" s="102"/>
      <c r="U59" s="7"/>
      <c r="V59" s="5"/>
      <c r="AA59" s="108"/>
      <c r="AC59" s="18"/>
      <c r="AE59" s="107"/>
      <c r="AF59" s="21" t="s">
        <v>289</v>
      </c>
      <c r="AG59" s="19"/>
      <c r="AH59" s="19"/>
      <c r="AI59" s="19"/>
      <c r="AJ59" s="20"/>
    </row>
    <row r="60" spans="2:39" ht="13.5" customHeight="1">
      <c r="B60" s="5"/>
      <c r="C60" s="13"/>
      <c r="D60" s="13">
        <v>1</v>
      </c>
      <c r="E60" s="1069" t="s">
        <v>166</v>
      </c>
      <c r="F60" s="1070"/>
      <c r="G60" s="14"/>
      <c r="H60" s="14"/>
      <c r="I60" s="14"/>
      <c r="J60" s="14"/>
      <c r="L60" s="8"/>
      <c r="M60" s="15"/>
      <c r="N60" s="5"/>
      <c r="P60" s="1077" t="s">
        <v>335</v>
      </c>
      <c r="Q60" s="1078"/>
      <c r="R60" s="511"/>
      <c r="S60" s="15"/>
      <c r="T60" s="18"/>
      <c r="U60" s="7"/>
      <c r="V60" s="5"/>
      <c r="Y60" s="1037" t="s">
        <v>222</v>
      </c>
      <c r="Z60" s="1037"/>
      <c r="AA60" s="510" t="s">
        <v>286</v>
      </c>
      <c r="AB60" s="510" t="s">
        <v>292</v>
      </c>
      <c r="AC60" s="102"/>
      <c r="AE60" s="107"/>
      <c r="AF60" s="22" t="s">
        <v>291</v>
      </c>
      <c r="AG60" s="19"/>
      <c r="AH60" s="19"/>
      <c r="AI60" s="19"/>
      <c r="AJ60" s="20" t="s">
        <v>1</v>
      </c>
    </row>
    <row r="61" spans="2:39" ht="13.5" customHeight="1">
      <c r="B61" s="5"/>
      <c r="C61" s="13"/>
      <c r="D61" s="13">
        <v>2</v>
      </c>
      <c r="E61" s="1069" t="s">
        <v>198</v>
      </c>
      <c r="F61" s="1070"/>
      <c r="G61" s="7"/>
      <c r="H61" s="7" t="s">
        <v>27</v>
      </c>
      <c r="I61" s="14"/>
      <c r="J61" s="14"/>
      <c r="K61" s="7">
        <v>160</v>
      </c>
      <c r="L61" s="18" t="s">
        <v>26</v>
      </c>
      <c r="M61" s="7"/>
      <c r="N61" s="5"/>
      <c r="P61" s="1077" t="s">
        <v>478</v>
      </c>
      <c r="Q61" s="1078"/>
      <c r="R61" s="511"/>
      <c r="T61" s="18"/>
      <c r="U61" s="7"/>
      <c r="V61" s="5"/>
      <c r="Y61" s="1077" t="s">
        <v>479</v>
      </c>
      <c r="Z61" s="1078"/>
      <c r="AA61" s="512"/>
      <c r="AB61" s="512"/>
      <c r="AC61" s="18"/>
      <c r="AE61" s="105">
        <v>103</v>
      </c>
      <c r="AF61" s="504">
        <v>46221</v>
      </c>
      <c r="AG61" s="507">
        <v>0.95833333333333337</v>
      </c>
      <c r="AH61" s="513" t="s">
        <v>321</v>
      </c>
      <c r="AI61" s="566" t="s">
        <v>305</v>
      </c>
      <c r="AJ61" s="506"/>
    </row>
    <row r="62" spans="2:39" ht="13.5" customHeight="1">
      <c r="B62" s="5"/>
      <c r="C62" s="13"/>
      <c r="D62" s="13">
        <v>3</v>
      </c>
      <c r="E62" s="1069" t="s">
        <v>262</v>
      </c>
      <c r="F62" s="1070"/>
      <c r="G62" s="7"/>
      <c r="H62" s="7" t="s">
        <v>28</v>
      </c>
      <c r="I62" s="14"/>
      <c r="J62" s="14"/>
      <c r="K62" s="7">
        <v>120</v>
      </c>
      <c r="L62" s="18" t="s">
        <v>26</v>
      </c>
      <c r="M62" s="7"/>
      <c r="N62" s="5"/>
      <c r="P62" s="1077"/>
      <c r="Q62" s="1078"/>
      <c r="R62" s="511"/>
      <c r="S62" s="15"/>
      <c r="T62" s="18"/>
      <c r="U62" s="7"/>
      <c r="V62" s="5"/>
      <c r="Y62" s="1077" t="s">
        <v>480</v>
      </c>
      <c r="Z62" s="1078"/>
      <c r="AA62" s="515"/>
      <c r="AB62" s="512"/>
      <c r="AC62" s="18"/>
      <c r="AE62" s="105"/>
      <c r="AF62" s="21"/>
      <c r="AG62" s="19"/>
      <c r="AH62" s="19"/>
      <c r="AI62" s="19"/>
      <c r="AJ62" s="20"/>
      <c r="AM62" s="33"/>
    </row>
    <row r="63" spans="2:39" ht="13.2">
      <c r="B63" s="5"/>
      <c r="C63" s="13"/>
      <c r="D63" s="13">
        <v>4</v>
      </c>
      <c r="E63" s="1069" t="s">
        <v>197</v>
      </c>
      <c r="F63" s="1070"/>
      <c r="G63" s="7"/>
      <c r="H63" s="7" t="s">
        <v>29</v>
      </c>
      <c r="I63" s="14"/>
      <c r="J63" s="14"/>
      <c r="K63" s="7">
        <v>90</v>
      </c>
      <c r="L63" s="18" t="s">
        <v>26</v>
      </c>
      <c r="M63" s="7"/>
      <c r="N63" s="5"/>
      <c r="P63" s="1077"/>
      <c r="Q63" s="1078"/>
      <c r="R63" s="511"/>
      <c r="S63" s="7"/>
      <c r="T63" s="102"/>
      <c r="V63" s="5"/>
      <c r="Y63" s="1077" t="s">
        <v>481</v>
      </c>
      <c r="Z63" s="1078"/>
      <c r="AA63" s="511"/>
      <c r="AB63" s="512"/>
      <c r="AC63" s="18"/>
      <c r="AE63" s="107"/>
      <c r="AF63" s="21" t="s">
        <v>13</v>
      </c>
      <c r="AG63" s="19"/>
      <c r="AH63" s="19"/>
      <c r="AI63" s="19"/>
      <c r="AJ63" s="20"/>
    </row>
    <row r="64" spans="2:39" s="32" customFormat="1" ht="13.2">
      <c r="B64" s="5"/>
      <c r="C64" s="13"/>
      <c r="D64" s="13">
        <v>5</v>
      </c>
      <c r="E64" s="1069" t="s">
        <v>264</v>
      </c>
      <c r="F64" s="1070"/>
      <c r="G64" s="7"/>
      <c r="H64" s="7" t="s">
        <v>156</v>
      </c>
      <c r="I64" s="14"/>
      <c r="J64" s="14"/>
      <c r="K64" s="7">
        <v>60</v>
      </c>
      <c r="L64" s="18" t="s">
        <v>26</v>
      </c>
      <c r="M64" s="7"/>
      <c r="N64" s="5"/>
      <c r="O64" s="1"/>
      <c r="P64" s="1077" t="s">
        <v>376</v>
      </c>
      <c r="Q64" s="1078"/>
      <c r="R64" s="511"/>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069" t="s">
        <v>256</v>
      </c>
      <c r="F65" s="1070"/>
      <c r="G65" s="7"/>
      <c r="H65" s="7" t="s">
        <v>157</v>
      </c>
      <c r="I65" s="1"/>
      <c r="J65" s="1"/>
      <c r="K65" s="7">
        <v>30</v>
      </c>
      <c r="L65" s="18" t="s">
        <v>26</v>
      </c>
      <c r="M65" s="7"/>
      <c r="N65" s="5"/>
      <c r="O65" s="1"/>
      <c r="P65" s="1077" t="s">
        <v>482</v>
      </c>
      <c r="Q65" s="1078"/>
      <c r="R65" s="511"/>
      <c r="S65" s="7"/>
      <c r="T65" s="18"/>
      <c r="U65" s="1"/>
      <c r="V65" s="5"/>
      <c r="W65" s="1"/>
      <c r="X65" s="1"/>
      <c r="Y65" s="14" t="s">
        <v>221</v>
      </c>
      <c r="Z65" s="14"/>
      <c r="AA65" s="1"/>
      <c r="AB65" s="1"/>
      <c r="AC65" s="18"/>
      <c r="AD65" s="1"/>
      <c r="AE65" s="105">
        <v>103</v>
      </c>
      <c r="AF65" s="504">
        <v>46222</v>
      </c>
      <c r="AG65" s="507">
        <v>0.875</v>
      </c>
      <c r="AH65" s="513" t="s">
        <v>313</v>
      </c>
      <c r="AI65" s="566" t="s">
        <v>316</v>
      </c>
      <c r="AJ65" s="506"/>
      <c r="AK65" s="1"/>
    </row>
    <row r="66" spans="2:37" s="32" customFormat="1" ht="13.2">
      <c r="B66" s="5"/>
      <c r="C66" s="13"/>
      <c r="D66" s="13">
        <v>7</v>
      </c>
      <c r="E66" s="1069" t="s">
        <v>267</v>
      </c>
      <c r="F66" s="1070"/>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069" t="s">
        <v>168</v>
      </c>
      <c r="F67" s="1070"/>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069" t="s">
        <v>270</v>
      </c>
      <c r="F68" s="1070"/>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069" t="s">
        <v>199</v>
      </c>
      <c r="F69" s="1070"/>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069" t="s">
        <v>202</v>
      </c>
      <c r="F70" s="1070"/>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313</v>
      </c>
      <c r="AG70" s="958"/>
      <c r="AH70" s="958"/>
      <c r="AI70" s="958"/>
      <c r="AJ70" s="1076"/>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516" t="s">
        <v>135</v>
      </c>
      <c r="G89" s="1071" t="s">
        <v>110</v>
      </c>
      <c r="J89" s="516" t="s">
        <v>135</v>
      </c>
      <c r="O89" s="35"/>
      <c r="P89" s="35"/>
    </row>
    <row r="90" spans="4:36" s="32" customFormat="1" hidden="1">
      <c r="D90" s="32" t="s">
        <v>74</v>
      </c>
      <c r="E90" s="32" t="s">
        <v>73</v>
      </c>
      <c r="F90" s="516" t="s">
        <v>19</v>
      </c>
      <c r="G90" s="894"/>
      <c r="J90" s="516" t="s">
        <v>19</v>
      </c>
    </row>
    <row r="91" spans="4:36" s="32" customFormat="1" hidden="1">
      <c r="D91" s="59" t="s">
        <v>72</v>
      </c>
      <c r="E91" s="32">
        <v>2</v>
      </c>
      <c r="F91" s="516" t="s">
        <v>134</v>
      </c>
      <c r="G91" s="894"/>
      <c r="J91" s="516" t="s">
        <v>134</v>
      </c>
    </row>
    <row r="92" spans="4:36" s="32" customFormat="1" hidden="1">
      <c r="D92" s="32" t="s">
        <v>70</v>
      </c>
      <c r="F92" s="516" t="s">
        <v>136</v>
      </c>
      <c r="G92" s="895"/>
      <c r="J92" s="516" t="s">
        <v>136</v>
      </c>
    </row>
    <row r="93" spans="4:36" s="32" customFormat="1" hidden="1">
      <c r="D93" s="32" t="s">
        <v>71</v>
      </c>
      <c r="F93" s="517" t="s">
        <v>39</v>
      </c>
      <c r="G93" s="1072" t="s">
        <v>111</v>
      </c>
      <c r="J93" s="518" t="s">
        <v>32</v>
      </c>
    </row>
    <row r="94" spans="4:36" s="32" customFormat="1" hidden="1">
      <c r="D94" s="32" t="s">
        <v>76</v>
      </c>
      <c r="F94" s="517" t="s">
        <v>91</v>
      </c>
      <c r="G94" s="897"/>
      <c r="J94" s="518" t="s">
        <v>141</v>
      </c>
    </row>
    <row r="95" spans="4:36" s="32" customFormat="1" hidden="1">
      <c r="D95" s="59" t="s">
        <v>69</v>
      </c>
      <c r="F95" s="517" t="s">
        <v>137</v>
      </c>
      <c r="G95" s="897"/>
      <c r="J95" s="518" t="s">
        <v>15</v>
      </c>
    </row>
    <row r="96" spans="4:36" s="32" customFormat="1" hidden="1">
      <c r="D96" s="59" t="s">
        <v>77</v>
      </c>
      <c r="F96" s="517" t="s">
        <v>33</v>
      </c>
      <c r="G96" s="898"/>
      <c r="J96" s="518" t="s">
        <v>142</v>
      </c>
    </row>
    <row r="97" spans="4:36" s="32" customFormat="1" hidden="1">
      <c r="D97" s="59" t="s">
        <v>79</v>
      </c>
      <c r="F97" s="519" t="s">
        <v>138</v>
      </c>
      <c r="G97" s="1073" t="s">
        <v>112</v>
      </c>
      <c r="J97" s="520" t="s">
        <v>37</v>
      </c>
    </row>
    <row r="98" spans="4:36" s="32" customFormat="1" hidden="1">
      <c r="D98" s="59" t="s">
        <v>68</v>
      </c>
      <c r="F98" s="519" t="s">
        <v>139</v>
      </c>
      <c r="G98" s="900"/>
      <c r="J98" s="520" t="s">
        <v>143</v>
      </c>
    </row>
    <row r="99" spans="4:36" s="32" customFormat="1" hidden="1">
      <c r="D99" s="59" t="s">
        <v>82</v>
      </c>
      <c r="F99" s="519" t="s">
        <v>155</v>
      </c>
      <c r="G99" s="900"/>
      <c r="J99" s="520" t="s">
        <v>18</v>
      </c>
    </row>
    <row r="100" spans="4:36" s="32" customFormat="1" hidden="1">
      <c r="D100" s="59" t="s">
        <v>75</v>
      </c>
      <c r="F100" s="519" t="s">
        <v>140</v>
      </c>
      <c r="G100" s="901"/>
      <c r="J100" s="520" t="s">
        <v>38</v>
      </c>
    </row>
    <row r="101" spans="4:36" s="32" customFormat="1" hidden="1">
      <c r="D101" s="59" t="s">
        <v>84</v>
      </c>
      <c r="F101" s="518" t="s">
        <v>32</v>
      </c>
      <c r="G101" s="1074" t="s">
        <v>113</v>
      </c>
      <c r="J101" s="521" t="s">
        <v>14</v>
      </c>
    </row>
    <row r="102" spans="4:36" s="32" customFormat="1" hidden="1">
      <c r="D102" s="59" t="s">
        <v>78</v>
      </c>
      <c r="F102" s="518" t="s">
        <v>141</v>
      </c>
      <c r="G102" s="903"/>
      <c r="J102" s="521" t="s">
        <v>16</v>
      </c>
    </row>
    <row r="103" spans="4:36" s="32" customFormat="1" hidden="1">
      <c r="D103" s="59" t="s">
        <v>83</v>
      </c>
      <c r="F103" s="518" t="s">
        <v>15</v>
      </c>
      <c r="G103" s="903"/>
      <c r="J103" s="521" t="s">
        <v>144</v>
      </c>
    </row>
    <row r="104" spans="4:36" s="32" customFormat="1" hidden="1">
      <c r="D104" s="59" t="s">
        <v>85</v>
      </c>
      <c r="F104" s="518" t="s">
        <v>142</v>
      </c>
      <c r="G104" s="904"/>
      <c r="J104" s="521" t="s">
        <v>17</v>
      </c>
    </row>
    <row r="105" spans="4:36" s="32" customFormat="1" hidden="1">
      <c r="D105" s="59" t="s">
        <v>81</v>
      </c>
      <c r="F105" s="520" t="s">
        <v>37</v>
      </c>
      <c r="G105" s="1075" t="s">
        <v>114</v>
      </c>
    </row>
    <row r="106" spans="4:36" s="32" customFormat="1" hidden="1">
      <c r="D106" s="59" t="s">
        <v>86</v>
      </c>
      <c r="F106" s="520" t="s">
        <v>143</v>
      </c>
      <c r="G106" s="906"/>
    </row>
    <row r="107" spans="4:36" s="32" customFormat="1" hidden="1">
      <c r="D107" s="59" t="s">
        <v>96</v>
      </c>
      <c r="F107" s="520" t="s">
        <v>18</v>
      </c>
      <c r="G107" s="906"/>
    </row>
    <row r="108" spans="4:36" s="32" customFormat="1" hidden="1">
      <c r="D108" s="59" t="s">
        <v>97</v>
      </c>
      <c r="F108" s="520" t="s">
        <v>38</v>
      </c>
      <c r="G108" s="907"/>
    </row>
    <row r="109" spans="4:36" s="32" customFormat="1" hidden="1">
      <c r="D109" s="59" t="s">
        <v>88</v>
      </c>
      <c r="F109" s="521" t="s">
        <v>14</v>
      </c>
      <c r="G109" s="1068" t="s">
        <v>115</v>
      </c>
      <c r="T109" s="1"/>
    </row>
    <row r="110" spans="4:36" s="32" customFormat="1" hidden="1">
      <c r="D110" s="59" t="s">
        <v>98</v>
      </c>
      <c r="F110" s="52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52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52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FCEA9F2D-EB87-4BEE-81A9-AE13E5EF3C3D}">
      <formula1>$D$89:$D$137</formula1>
    </dataValidation>
    <dataValidation type="list" allowBlank="1" showInputMessage="1" showErrorMessage="1" sqref="G19:G24 AA46:AA51 AA37:AA42 AA28:AA33 AA19:AA24 Q46:Q51 Q37:Q42 Q28:Q33 G28:G33 Q19:Q24 G37:G42 G46:G51" xr:uid="{C73EF6A1-4881-482C-8B6D-74BBD35CFE14}">
      <formula1>$E$89:$E$91</formula1>
    </dataValidation>
    <dataValidation type="list" allowBlank="1" showInputMessage="1" showErrorMessage="1" sqref="G25:G26 Q25:Q26 G55:G57 Q55:Q56 AA25:AA26 X56 AC56" xr:uid="{0BF8F2B3-03ED-4E72-9892-F33D2FA1C9EE}">
      <formula1>#REF!</formula1>
    </dataValidation>
  </dataValidations>
  <hyperlinks>
    <hyperlink ref="M11" r:id="rId1" xr:uid="{12FECEB9-F177-4837-8E02-F22A9675C4DF}"/>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6B38-1BEA-4556-9FC7-637585E3F05D}">
  <dimension ref="B1:R117"/>
  <sheetViews>
    <sheetView zoomScale="85" zoomScaleNormal="85" workbookViewId="0">
      <selection activeCell="E60" sqref="E60"/>
    </sheetView>
  </sheetViews>
  <sheetFormatPr baseColWidth="10" defaultRowHeight="13.2"/>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554687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554687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554687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554687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554687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554687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554687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554687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554687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554687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554687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554687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554687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554687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554687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554687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554687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554687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554687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554687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554687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554687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554687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554687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554687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554687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554687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554687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554687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554687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554687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554687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554687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554687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554687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554687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554687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554687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554687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554687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554687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554687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554687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554687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554687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554687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554687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554687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554687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554687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554687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554687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554687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554687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554687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554687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554687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554687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554687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554687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554687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554687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567" t="s">
        <v>44</v>
      </c>
      <c r="C3" s="568" t="s">
        <v>117</v>
      </c>
      <c r="D3" s="569"/>
      <c r="F3" s="40"/>
      <c r="G3" s="40"/>
    </row>
    <row r="4" spans="2:9">
      <c r="B4" s="570" t="s">
        <v>45</v>
      </c>
      <c r="C4" s="560" t="s">
        <v>116</v>
      </c>
      <c r="D4" s="524"/>
    </row>
    <row r="5" spans="2:9">
      <c r="B5" s="55" t="s">
        <v>161</v>
      </c>
      <c r="C5" s="528" t="s">
        <v>116</v>
      </c>
      <c r="D5" s="524"/>
    </row>
    <row r="6" spans="2:9">
      <c r="B6" s="55" t="s">
        <v>160</v>
      </c>
      <c r="C6" s="528" t="s">
        <v>117</v>
      </c>
      <c r="D6" s="524"/>
    </row>
    <row r="7" spans="2:9">
      <c r="B7" s="55" t="s">
        <v>275</v>
      </c>
      <c r="C7" s="560" t="s">
        <v>117</v>
      </c>
      <c r="D7" s="524"/>
      <c r="I7"/>
    </row>
    <row r="8" spans="2:9">
      <c r="B8" s="55" t="s">
        <v>243</v>
      </c>
      <c r="C8" s="560" t="s">
        <v>117</v>
      </c>
      <c r="D8" s="524"/>
      <c r="I8"/>
    </row>
    <row r="9" spans="2:9">
      <c r="B9" s="55" t="s">
        <v>203</v>
      </c>
      <c r="C9" s="560" t="s">
        <v>116</v>
      </c>
      <c r="D9" s="524"/>
      <c r="I9"/>
    </row>
    <row r="10" spans="2:9">
      <c r="B10" s="522" t="s">
        <v>159</v>
      </c>
      <c r="C10" s="530" t="s">
        <v>117</v>
      </c>
      <c r="D10" s="524"/>
    </row>
    <row r="11" spans="2:9">
      <c r="B11" s="52"/>
      <c r="C11" s="42" t="s">
        <v>46</v>
      </c>
    </row>
    <row r="12" spans="2:9">
      <c r="B12" s="522" t="s">
        <v>47</v>
      </c>
      <c r="C12" s="530" t="s">
        <v>197</v>
      </c>
      <c r="D12" s="524"/>
      <c r="I12"/>
    </row>
    <row r="13" spans="2:9">
      <c r="B13" s="522" t="s">
        <v>244</v>
      </c>
      <c r="C13" s="530" t="s">
        <v>202</v>
      </c>
      <c r="D13" s="524"/>
    </row>
    <row r="14" spans="2:9">
      <c r="B14" s="522" t="s">
        <v>273</v>
      </c>
      <c r="C14" s="530" t="s">
        <v>270</v>
      </c>
      <c r="D14" s="524"/>
    </row>
    <row r="15" spans="2:9">
      <c r="B15" s="522" t="s">
        <v>246</v>
      </c>
      <c r="C15" s="530" t="s">
        <v>259</v>
      </c>
      <c r="D15" s="524"/>
    </row>
    <row r="16" spans="2:9">
      <c r="B16" s="522" t="s">
        <v>245</v>
      </c>
      <c r="C16" s="530" t="s">
        <v>264</v>
      </c>
      <c r="D16" s="524"/>
    </row>
    <row r="17" spans="2:8">
      <c r="B17" s="522" t="s">
        <v>49</v>
      </c>
      <c r="C17" s="530" t="s">
        <v>267</v>
      </c>
      <c r="D17" s="524"/>
    </row>
    <row r="18" spans="2:8">
      <c r="B18" s="522" t="s">
        <v>50</v>
      </c>
      <c r="C18" s="530" t="s">
        <v>202</v>
      </c>
      <c r="D18" s="524"/>
    </row>
    <row r="19" spans="2:8">
      <c r="B19" s="531" t="s">
        <v>51</v>
      </c>
      <c r="C19" s="530">
        <v>7</v>
      </c>
      <c r="D19" s="524"/>
    </row>
    <row r="20" spans="2:8">
      <c r="B20" s="52"/>
      <c r="C20" s="42" t="s">
        <v>52</v>
      </c>
    </row>
    <row r="21" spans="2:8">
      <c r="B21" s="522" t="s">
        <v>48</v>
      </c>
      <c r="C21" s="530" t="s">
        <v>270</v>
      </c>
      <c r="D21" s="524"/>
    </row>
    <row r="22" spans="2:8">
      <c r="B22" s="532" t="s">
        <v>212</v>
      </c>
      <c r="C22" s="530" t="s">
        <v>259</v>
      </c>
      <c r="D22" s="533"/>
    </row>
    <row r="23" spans="2:8">
      <c r="B23" s="532" t="s">
        <v>53</v>
      </c>
      <c r="C23" s="530">
        <v>17</v>
      </c>
      <c r="D23" s="533"/>
    </row>
    <row r="24" spans="2:8" ht="13.8" thickBot="1">
      <c r="B24" s="532" t="s">
        <v>54</v>
      </c>
      <c r="C24" s="530">
        <v>5</v>
      </c>
      <c r="D24" s="533"/>
    </row>
    <row r="25" spans="2:8" ht="13.8" thickBot="1">
      <c r="C25" s="43"/>
      <c r="D25" s="171">
        <f>SUM(D3:D24)</f>
        <v>0</v>
      </c>
    </row>
    <row r="26" spans="2:8">
      <c r="C26" s="43"/>
    </row>
    <row r="27" spans="2:8" ht="13.5" customHeight="1">
      <c r="B27" s="38" t="s">
        <v>55</v>
      </c>
      <c r="C27" s="42" t="s">
        <v>43</v>
      </c>
      <c r="D27" s="36" t="s">
        <v>1</v>
      </c>
      <c r="H27" s="73"/>
    </row>
    <row r="28" spans="2:8">
      <c r="B28" s="522" t="s">
        <v>122</v>
      </c>
      <c r="C28" s="530" t="s">
        <v>117</v>
      </c>
      <c r="D28" s="524"/>
      <c r="H28" s="73"/>
    </row>
    <row r="29" spans="2:8">
      <c r="B29" s="522" t="s">
        <v>64</v>
      </c>
      <c r="C29" s="530">
        <v>4</v>
      </c>
      <c r="D29" s="524"/>
      <c r="H29" s="73"/>
    </row>
    <row r="30" spans="2:8">
      <c r="B30" s="522" t="s">
        <v>178</v>
      </c>
      <c r="C30" s="530" t="s">
        <v>183</v>
      </c>
      <c r="D30" s="524"/>
      <c r="F30" s="534" t="s">
        <v>66</v>
      </c>
      <c r="G30" s="533">
        <f>[10]CARLITOS!H72</f>
        <v>0</v>
      </c>
      <c r="H30" s="73"/>
    </row>
    <row r="31" spans="2:8">
      <c r="B31" s="522" t="s">
        <v>164</v>
      </c>
      <c r="C31" s="530" t="s">
        <v>183</v>
      </c>
      <c r="D31" s="524"/>
      <c r="F31" s="534" t="s">
        <v>57</v>
      </c>
      <c r="G31" s="533">
        <f>[10]CARLITOS!AB53+[10]CARLITOS!AC53</f>
        <v>0</v>
      </c>
    </row>
    <row r="32" spans="2:8">
      <c r="B32" s="522" t="s">
        <v>128</v>
      </c>
      <c r="C32" s="530">
        <v>8</v>
      </c>
      <c r="D32" s="524"/>
      <c r="F32" s="534" t="s">
        <v>58</v>
      </c>
      <c r="G32" s="533">
        <f>SUM([10]CARLITOS!R60:R64)*40</f>
        <v>0</v>
      </c>
    </row>
    <row r="33" spans="2:9">
      <c r="B33" s="522" t="s">
        <v>129</v>
      </c>
      <c r="C33" s="530">
        <v>8</v>
      </c>
      <c r="D33" s="524"/>
      <c r="F33" s="534" t="s">
        <v>130</v>
      </c>
      <c r="G33" s="533">
        <f>SUM([10]CARLITOS!AA61:AA63)*30+SUM([10]CARLITOS!AB61:AB63)*40</f>
        <v>0</v>
      </c>
      <c r="H33" s="40"/>
      <c r="I33" s="40"/>
    </row>
    <row r="34" spans="2:9" ht="13.8" thickBot="1">
      <c r="B34" s="52"/>
      <c r="C34" s="42" t="s">
        <v>46</v>
      </c>
      <c r="F34" s="534" t="s">
        <v>59</v>
      </c>
      <c r="G34" s="533">
        <f>G59</f>
        <v>0</v>
      </c>
      <c r="H34" s="40"/>
      <c r="I34" s="40"/>
    </row>
    <row r="35" spans="2:9" ht="18" thickBot="1">
      <c r="B35" s="522" t="s">
        <v>61</v>
      </c>
      <c r="C35" s="530">
        <v>7</v>
      </c>
      <c r="D35" s="524"/>
      <c r="F35" s="48" t="s">
        <v>60</v>
      </c>
      <c r="G35" s="49">
        <f>SUM(G28:G34)</f>
        <v>0</v>
      </c>
      <c r="H35" s="40"/>
      <c r="I35" s="40"/>
    </row>
    <row r="36" spans="2:9">
      <c r="B36" s="522" t="s">
        <v>62</v>
      </c>
      <c r="C36" s="530" t="s">
        <v>16</v>
      </c>
      <c r="D36" s="524"/>
      <c r="H36" s="40"/>
      <c r="I36" s="40"/>
    </row>
    <row r="37" spans="2:9">
      <c r="B37" s="522" t="s">
        <v>209</v>
      </c>
      <c r="C37" s="530" t="s">
        <v>173</v>
      </c>
      <c r="D37" s="524"/>
      <c r="H37" s="40"/>
      <c r="I37" s="40"/>
    </row>
    <row r="38" spans="2:9">
      <c r="B38" s="522" t="s">
        <v>208</v>
      </c>
      <c r="C38" s="530" t="s">
        <v>227</v>
      </c>
      <c r="D38" s="524"/>
      <c r="H38" s="40"/>
      <c r="I38" s="40"/>
    </row>
    <row r="39" spans="2:9">
      <c r="B39" s="522" t="s">
        <v>63</v>
      </c>
      <c r="C39" s="530" t="s">
        <v>227</v>
      </c>
      <c r="D39" s="524"/>
      <c r="H39" s="40"/>
      <c r="I39" s="40"/>
    </row>
    <row r="40" spans="2:9">
      <c r="B40" s="522" t="s">
        <v>163</v>
      </c>
      <c r="C40" s="530" t="s">
        <v>138</v>
      </c>
      <c r="D40" s="524"/>
      <c r="H40" s="40"/>
      <c r="I40" s="40"/>
    </row>
    <row r="41" spans="2:9">
      <c r="B41" s="522" t="s">
        <v>162</v>
      </c>
      <c r="C41" s="530" t="s">
        <v>236</v>
      </c>
      <c r="D41" s="524"/>
      <c r="H41" s="40"/>
      <c r="I41" s="40"/>
    </row>
    <row r="42" spans="2:9">
      <c r="B42" s="522" t="s">
        <v>56</v>
      </c>
      <c r="C42" s="530" t="s">
        <v>116</v>
      </c>
      <c r="D42" s="524"/>
      <c r="H42" s="40"/>
      <c r="I42" s="40"/>
    </row>
    <row r="43" spans="2:9">
      <c r="B43" s="522" t="s">
        <v>278</v>
      </c>
      <c r="C43" s="530" t="s">
        <v>227</v>
      </c>
      <c r="D43" s="524"/>
      <c r="H43" s="40"/>
      <c r="I43" s="40"/>
    </row>
    <row r="44" spans="2:9">
      <c r="B44" s="522" t="s">
        <v>280</v>
      </c>
      <c r="C44" s="530" t="s">
        <v>235</v>
      </c>
      <c r="D44" s="524"/>
      <c r="H44" s="40"/>
      <c r="I44" s="40"/>
    </row>
    <row r="45" spans="2:9">
      <c r="B45" s="522" t="s">
        <v>279</v>
      </c>
      <c r="C45" s="530" t="s">
        <v>14</v>
      </c>
      <c r="D45" s="524"/>
      <c r="H45" s="40"/>
      <c r="I45" s="40"/>
    </row>
    <row r="46" spans="2:9">
      <c r="B46" s="522" t="s">
        <v>281</v>
      </c>
      <c r="C46" s="530" t="s">
        <v>173</v>
      </c>
      <c r="D46" s="524"/>
      <c r="H46" s="40"/>
      <c r="I46" s="40"/>
    </row>
    <row r="47" spans="2:9">
      <c r="B47" s="522" t="s">
        <v>282</v>
      </c>
      <c r="C47" s="530" t="s">
        <v>16</v>
      </c>
      <c r="D47" s="524"/>
      <c r="H47" s="40"/>
      <c r="I47" s="40"/>
    </row>
    <row r="48" spans="2:9">
      <c r="B48" s="522" t="s">
        <v>247</v>
      </c>
      <c r="C48" s="530" t="s">
        <v>210</v>
      </c>
      <c r="D48" s="524"/>
    </row>
    <row r="49" spans="2:7">
      <c r="B49" s="522" t="s">
        <v>248</v>
      </c>
      <c r="C49" s="530" t="s">
        <v>126</v>
      </c>
      <c r="D49" s="524"/>
      <c r="F49" s="40"/>
    </row>
    <row r="50" spans="2:7">
      <c r="B50" s="522" t="s">
        <v>249</v>
      </c>
      <c r="C50" s="530" t="s">
        <v>191</v>
      </c>
      <c r="D50" s="524"/>
      <c r="F50" s="40"/>
    </row>
    <row r="51" spans="2:7">
      <c r="B51" s="522" t="s">
        <v>251</v>
      </c>
      <c r="C51" s="530" t="s">
        <v>127</v>
      </c>
      <c r="D51" s="524"/>
    </row>
    <row r="52" spans="2:7">
      <c r="B52" s="522" t="s">
        <v>250</v>
      </c>
      <c r="C52" s="530" t="s">
        <v>258</v>
      </c>
      <c r="D52" s="524"/>
    </row>
    <row r="53" spans="2:7">
      <c r="B53" s="522" t="s">
        <v>283</v>
      </c>
      <c r="C53" s="530" t="s">
        <v>234</v>
      </c>
      <c r="D53" s="524"/>
    </row>
    <row r="54" spans="2:7" ht="14.25" customHeight="1">
      <c r="B54" s="52"/>
      <c r="C54" s="42" t="s">
        <v>52</v>
      </c>
    </row>
    <row r="55" spans="2:7">
      <c r="B55" s="532" t="s">
        <v>123</v>
      </c>
      <c r="C55" s="535" t="s">
        <v>127</v>
      </c>
      <c r="D55" s="524"/>
    </row>
    <row r="56" spans="2:7" ht="13.8" thickBot="1">
      <c r="B56" s="55" t="s">
        <v>124</v>
      </c>
      <c r="C56" s="535" t="s">
        <v>483</v>
      </c>
      <c r="D56" s="524"/>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522" t="s">
        <v>205</v>
      </c>
      <c r="C60" s="530" t="s">
        <v>184</v>
      </c>
      <c r="D60" s="524"/>
    </row>
    <row r="61" spans="2:7">
      <c r="B61" s="522" t="s">
        <v>204</v>
      </c>
      <c r="C61" s="535" t="s">
        <v>259</v>
      </c>
      <c r="D61" s="524"/>
    </row>
    <row r="62" spans="2:7">
      <c r="B62" s="522" t="s">
        <v>125</v>
      </c>
      <c r="C62" s="530" t="s">
        <v>77</v>
      </c>
      <c r="D62" s="524"/>
    </row>
    <row r="63" spans="2:7">
      <c r="B63" s="522" t="s">
        <v>118</v>
      </c>
      <c r="C63" s="530" t="s">
        <v>120</v>
      </c>
      <c r="D63" s="524"/>
    </row>
    <row r="64" spans="2:7" ht="13.8" hidden="1" thickBot="1">
      <c r="D64" s="171">
        <f>SUM(D60:D63)</f>
        <v>0</v>
      </c>
    </row>
    <row r="65" spans="2:18" hidden="1">
      <c r="B65" s="40"/>
      <c r="J65" s="32" t="s">
        <v>40</v>
      </c>
      <c r="K65" s="36" t="s">
        <v>119</v>
      </c>
      <c r="L65" s="36" t="s">
        <v>255</v>
      </c>
      <c r="M65" s="36" t="s">
        <v>193</v>
      </c>
      <c r="N65" s="36" t="s">
        <v>130</v>
      </c>
      <c r="O65" s="36" t="str">
        <f>[10]CARLITOS!AH30</f>
        <v>ESPAÑA</v>
      </c>
      <c r="P65" s="36" t="s">
        <v>127</v>
      </c>
      <c r="Q65" s="36" t="s">
        <v>272</v>
      </c>
      <c r="R65" s="36" t="s">
        <v>168</v>
      </c>
    </row>
    <row r="66" spans="2:18" hidden="1">
      <c r="B66" s="40"/>
      <c r="J66" s="32" t="s">
        <v>80</v>
      </c>
      <c r="K66" s="36" t="s">
        <v>120</v>
      </c>
      <c r="L66" s="36" t="s">
        <v>207</v>
      </c>
      <c r="M66" s="36" t="s">
        <v>191</v>
      </c>
      <c r="N66" s="36" t="s">
        <v>166</v>
      </c>
      <c r="O66" s="36" t="str">
        <f>[10]CARLITOS!AH31</f>
        <v>SUIZA</v>
      </c>
      <c r="P66" s="36" t="s">
        <v>165</v>
      </c>
      <c r="Q66" s="36" t="s">
        <v>271</v>
      </c>
      <c r="R66" s="36" t="s">
        <v>259</v>
      </c>
    </row>
    <row r="67" spans="2:18" hidden="1">
      <c r="C67" s="36"/>
      <c r="J67" s="32" t="s">
        <v>74</v>
      </c>
      <c r="K67" s="36" t="s">
        <v>121</v>
      </c>
      <c r="L67" s="36" t="s">
        <v>126</v>
      </c>
      <c r="M67" s="36" t="s">
        <v>192</v>
      </c>
      <c r="N67" s="36" t="s">
        <v>195</v>
      </c>
      <c r="O67" s="36" t="str">
        <f>[10]CARLITOS!AH32</f>
        <v>ARGENTINA</v>
      </c>
      <c r="P67" s="36" t="s">
        <v>257</v>
      </c>
      <c r="Q67" s="36" t="s">
        <v>202</v>
      </c>
      <c r="R67" s="36" t="s">
        <v>266</v>
      </c>
    </row>
    <row r="68" spans="2:18" hidden="1">
      <c r="F68" s="32" t="s">
        <v>92</v>
      </c>
      <c r="G68" s="32"/>
      <c r="I68" s="516" t="s">
        <v>237</v>
      </c>
      <c r="J68" s="59" t="s">
        <v>72</v>
      </c>
      <c r="N68" s="36" t="s">
        <v>260</v>
      </c>
      <c r="O68" s="36" t="str">
        <f>[10]CARLITOS!AH33</f>
        <v>PORTUGAL</v>
      </c>
    </row>
    <row r="69" spans="2:18" hidden="1">
      <c r="F69" s="516" t="s">
        <v>183</v>
      </c>
      <c r="G69" s="1039" t="s">
        <v>110</v>
      </c>
      <c r="I69" s="516" t="s">
        <v>230</v>
      </c>
      <c r="J69" s="32" t="s">
        <v>70</v>
      </c>
      <c r="L69" s="36" t="s">
        <v>210</v>
      </c>
      <c r="M69" s="36" t="s">
        <v>258</v>
      </c>
      <c r="O69" s="36" t="str">
        <f>[10]CARLITOS!AI30</f>
        <v>AUSTRIA</v>
      </c>
      <c r="P69" s="36" t="s">
        <v>127</v>
      </c>
      <c r="R69" s="36" t="s">
        <v>270</v>
      </c>
    </row>
    <row r="70" spans="2:18" hidden="1">
      <c r="F70" s="516" t="s">
        <v>240</v>
      </c>
      <c r="G70" s="894"/>
      <c r="I70" s="517" t="s">
        <v>234</v>
      </c>
      <c r="J70" s="32" t="s">
        <v>71</v>
      </c>
      <c r="L70" s="36" t="s">
        <v>256</v>
      </c>
      <c r="M70" s="36" t="s">
        <v>259</v>
      </c>
      <c r="N70" s="36" t="s">
        <v>131</v>
      </c>
      <c r="O70" s="36" t="str">
        <f>[10]CARLITOS!AI31</f>
        <v>TUNEZ</v>
      </c>
      <c r="P70" s="36" t="s">
        <v>165</v>
      </c>
      <c r="R70" s="36" t="s">
        <v>200</v>
      </c>
    </row>
    <row r="71" spans="2:18" hidden="1">
      <c r="F71" s="516" t="s">
        <v>186</v>
      </c>
      <c r="G71" s="894"/>
      <c r="I71" s="517" t="s">
        <v>142</v>
      </c>
      <c r="J71" s="32" t="s">
        <v>76</v>
      </c>
      <c r="L71" s="36" t="s">
        <v>211</v>
      </c>
      <c r="M71" s="36" t="s">
        <v>194</v>
      </c>
      <c r="N71" s="36" t="s">
        <v>261</v>
      </c>
      <c r="O71" s="36" t="str">
        <f>[10]CARLITOS!AI32</f>
        <v>URUGUAY</v>
      </c>
      <c r="P71" s="36" t="s">
        <v>257</v>
      </c>
      <c r="R71" s="36" t="s">
        <v>259</v>
      </c>
    </row>
    <row r="72" spans="2:18" hidden="1">
      <c r="C72" s="37" t="s">
        <v>116</v>
      </c>
      <c r="D72" s="36">
        <v>0</v>
      </c>
      <c r="F72" s="516" t="s">
        <v>214</v>
      </c>
      <c r="G72" s="895"/>
      <c r="I72" s="519" t="s">
        <v>224</v>
      </c>
      <c r="J72" s="59" t="s">
        <v>69</v>
      </c>
      <c r="N72" s="36" t="s">
        <v>198</v>
      </c>
      <c r="O72" s="36" t="str">
        <f>[10]CARLITOS!AI33</f>
        <v>EEUU</v>
      </c>
    </row>
    <row r="73" spans="2:18" hidden="1">
      <c r="C73" s="37" t="s">
        <v>117</v>
      </c>
      <c r="D73" s="36">
        <v>1</v>
      </c>
      <c r="F73" s="517" t="s">
        <v>179</v>
      </c>
      <c r="G73" s="1040" t="s">
        <v>111</v>
      </c>
      <c r="I73" s="519" t="s">
        <v>175</v>
      </c>
      <c r="J73" s="59" t="s">
        <v>77</v>
      </c>
      <c r="N73" s="36" t="s">
        <v>197</v>
      </c>
      <c r="R73" s="36" t="s">
        <v>264</v>
      </c>
    </row>
    <row r="74" spans="2:18" hidden="1">
      <c r="D74" s="36">
        <v>2</v>
      </c>
      <c r="F74" s="517" t="s">
        <v>223</v>
      </c>
      <c r="G74" s="897"/>
      <c r="I74" s="518" t="s">
        <v>228</v>
      </c>
      <c r="J74" s="59" t="s">
        <v>79</v>
      </c>
      <c r="N74" s="36" t="s">
        <v>262</v>
      </c>
      <c r="R74" s="36" t="s">
        <v>261</v>
      </c>
    </row>
    <row r="75" spans="2:18" hidden="1">
      <c r="D75" s="36">
        <v>3</v>
      </c>
      <c r="F75" s="517" t="s">
        <v>225</v>
      </c>
      <c r="G75" s="897"/>
      <c r="I75" s="518" t="s">
        <v>238</v>
      </c>
      <c r="J75" s="59" t="s">
        <v>68</v>
      </c>
      <c r="N75" s="36" t="s">
        <v>263</v>
      </c>
      <c r="R75" s="36" t="s">
        <v>274</v>
      </c>
    </row>
    <row r="76" spans="2:18" hidden="1">
      <c r="D76" s="36">
        <v>4</v>
      </c>
      <c r="F76" s="517" t="s">
        <v>19</v>
      </c>
      <c r="G76" s="898"/>
      <c r="I76" s="520" t="s">
        <v>225</v>
      </c>
      <c r="J76" s="59" t="s">
        <v>82</v>
      </c>
      <c r="N76" s="36" t="s">
        <v>167</v>
      </c>
    </row>
    <row r="77" spans="2:18" hidden="1">
      <c r="D77" s="36">
        <v>5</v>
      </c>
      <c r="F77" s="519" t="s">
        <v>184</v>
      </c>
      <c r="G77" s="1041" t="s">
        <v>112</v>
      </c>
      <c r="I77" s="520" t="s">
        <v>174</v>
      </c>
      <c r="J77" s="59" t="s">
        <v>75</v>
      </c>
      <c r="N77" s="36" t="s">
        <v>264</v>
      </c>
      <c r="Q77" s="36" t="s">
        <v>232</v>
      </c>
      <c r="R77" s="36" t="s">
        <v>17</v>
      </c>
    </row>
    <row r="78" spans="2:18" hidden="1">
      <c r="D78" s="36">
        <v>6</v>
      </c>
      <c r="F78" s="519" t="s">
        <v>177</v>
      </c>
      <c r="G78" s="900"/>
      <c r="I78" s="521" t="s">
        <v>240</v>
      </c>
      <c r="J78" s="59" t="s">
        <v>84</v>
      </c>
      <c r="N78" s="36" t="s">
        <v>265</v>
      </c>
      <c r="Q78" s="36" t="s">
        <v>227</v>
      </c>
      <c r="R78" s="36" t="s">
        <v>16</v>
      </c>
    </row>
    <row r="79" spans="2:18" hidden="1">
      <c r="D79" s="36">
        <v>7</v>
      </c>
      <c r="F79" s="519" t="s">
        <v>276</v>
      </c>
      <c r="G79" s="900"/>
      <c r="I79" s="521" t="s">
        <v>235</v>
      </c>
      <c r="J79" s="59" t="s">
        <v>78</v>
      </c>
      <c r="Q79" s="36" t="s">
        <v>276</v>
      </c>
      <c r="R79" s="36" t="s">
        <v>190</v>
      </c>
    </row>
    <row r="80" spans="2:18" hidden="1">
      <c r="D80" s="36">
        <v>8</v>
      </c>
      <c r="F80" s="519" t="s">
        <v>142</v>
      </c>
      <c r="G80" s="901"/>
      <c r="I80" s="536" t="s">
        <v>229</v>
      </c>
      <c r="J80" s="59" t="s">
        <v>83</v>
      </c>
      <c r="N80" s="36" t="s">
        <v>132</v>
      </c>
    </row>
    <row r="81" spans="3:18" hidden="1">
      <c r="D81" s="36">
        <v>9</v>
      </c>
      <c r="F81" s="518" t="s">
        <v>172</v>
      </c>
      <c r="G81" s="1042" t="s">
        <v>113</v>
      </c>
      <c r="I81" s="536" t="s">
        <v>187</v>
      </c>
      <c r="J81" s="59" t="s">
        <v>85</v>
      </c>
      <c r="N81" s="36" t="s">
        <v>256</v>
      </c>
      <c r="Q81" s="36" t="s">
        <v>235</v>
      </c>
      <c r="R81" s="36" t="s">
        <v>18</v>
      </c>
    </row>
    <row r="82" spans="3:18" hidden="1">
      <c r="D82" s="36">
        <v>10</v>
      </c>
      <c r="F82" s="518" t="s">
        <v>224</v>
      </c>
      <c r="G82" s="903"/>
      <c r="I82" s="537" t="s">
        <v>227</v>
      </c>
      <c r="J82" s="59" t="s">
        <v>81</v>
      </c>
      <c r="N82" s="36" t="s">
        <v>266</v>
      </c>
      <c r="Q82" s="36" t="s">
        <v>238</v>
      </c>
      <c r="R82" s="36" t="s">
        <v>173</v>
      </c>
    </row>
    <row r="83" spans="3:18" hidden="1">
      <c r="D83" s="36">
        <v>11</v>
      </c>
      <c r="F83" s="518" t="s">
        <v>176</v>
      </c>
      <c r="G83" s="903"/>
      <c r="I83" s="36" t="s">
        <v>276</v>
      </c>
      <c r="J83" s="59" t="s">
        <v>86</v>
      </c>
      <c r="N83" s="36" t="s">
        <v>168</v>
      </c>
      <c r="Q83" s="36" t="s">
        <v>240</v>
      </c>
      <c r="R83" s="36" t="s">
        <v>15</v>
      </c>
    </row>
    <row r="84" spans="3:18" hidden="1">
      <c r="D84" s="36">
        <v>12</v>
      </c>
      <c r="F84" s="518" t="s">
        <v>134</v>
      </c>
      <c r="G84" s="904"/>
      <c r="I84" s="36" t="s">
        <v>231</v>
      </c>
      <c r="J84" s="59" t="s">
        <v>96</v>
      </c>
      <c r="N84" s="36" t="s">
        <v>267</v>
      </c>
    </row>
    <row r="85" spans="3:18" hidden="1">
      <c r="D85" s="36">
        <v>13</v>
      </c>
      <c r="F85" s="520" t="s">
        <v>16</v>
      </c>
      <c r="G85" s="1043" t="s">
        <v>114</v>
      </c>
      <c r="I85" s="36" t="s">
        <v>223</v>
      </c>
      <c r="J85" s="59" t="s">
        <v>97</v>
      </c>
      <c r="N85" s="36" t="s">
        <v>268</v>
      </c>
      <c r="R85" s="36" t="s">
        <v>14</v>
      </c>
    </row>
    <row r="86" spans="3:18" hidden="1">
      <c r="D86" s="36">
        <v>14</v>
      </c>
      <c r="F86" s="520" t="s">
        <v>227</v>
      </c>
      <c r="G86" s="906"/>
      <c r="I86" s="36" t="s">
        <v>236</v>
      </c>
      <c r="J86" s="59" t="s">
        <v>88</v>
      </c>
      <c r="N86" s="36" t="s">
        <v>196</v>
      </c>
      <c r="R86" s="36" t="s">
        <v>184</v>
      </c>
    </row>
    <row r="87" spans="3:18" hidden="1">
      <c r="D87" s="36">
        <v>15</v>
      </c>
      <c r="F87" s="520" t="s">
        <v>228</v>
      </c>
      <c r="G87" s="906"/>
      <c r="H87" s="51"/>
      <c r="I87" s="36" t="s">
        <v>232</v>
      </c>
      <c r="J87" s="59" t="s">
        <v>98</v>
      </c>
      <c r="N87" s="36" t="s">
        <v>269</v>
      </c>
      <c r="R87" s="36" t="s">
        <v>15</v>
      </c>
    </row>
    <row r="88" spans="3:18" hidden="1">
      <c r="D88" s="36">
        <v>16</v>
      </c>
      <c r="F88" s="520" t="s">
        <v>169</v>
      </c>
      <c r="G88" s="907"/>
      <c r="J88" s="59" t="s">
        <v>99</v>
      </c>
    </row>
    <row r="89" spans="3:18" hidden="1">
      <c r="D89" s="36">
        <v>17</v>
      </c>
      <c r="F89" s="521" t="s">
        <v>190</v>
      </c>
      <c r="G89" s="1044" t="s">
        <v>115</v>
      </c>
      <c r="J89" s="59" t="s">
        <v>100</v>
      </c>
      <c r="N89" s="36" t="s">
        <v>133</v>
      </c>
    </row>
    <row r="90" spans="3:18" hidden="1">
      <c r="D90" s="36">
        <v>18</v>
      </c>
      <c r="F90" s="521" t="s">
        <v>180</v>
      </c>
      <c r="G90" s="891"/>
      <c r="J90" s="59" t="s">
        <v>89</v>
      </c>
      <c r="N90" s="36" t="s">
        <v>270</v>
      </c>
    </row>
    <row r="91" spans="3:18" hidden="1">
      <c r="D91" s="36">
        <v>19</v>
      </c>
      <c r="F91" s="521" t="s">
        <v>38</v>
      </c>
      <c r="G91" s="891"/>
      <c r="J91" s="59" t="s">
        <v>93</v>
      </c>
      <c r="N91" s="36" t="s">
        <v>259</v>
      </c>
    </row>
    <row r="92" spans="3:18" hidden="1">
      <c r="C92" s="36"/>
      <c r="D92" s="36">
        <v>20</v>
      </c>
      <c r="F92" s="521" t="s">
        <v>175</v>
      </c>
      <c r="G92" s="892"/>
      <c r="J92" s="59" t="s">
        <v>101</v>
      </c>
      <c r="N92" s="36" t="s">
        <v>199</v>
      </c>
    </row>
    <row r="93" spans="3:18" hidden="1">
      <c r="F93" s="536" t="s">
        <v>39</v>
      </c>
      <c r="G93" s="1045" t="s">
        <v>188</v>
      </c>
      <c r="J93" s="59" t="s">
        <v>102</v>
      </c>
      <c r="N93" s="36" t="s">
        <v>271</v>
      </c>
    </row>
    <row r="94" spans="3:18" hidden="1">
      <c r="F94" s="536" t="s">
        <v>230</v>
      </c>
      <c r="G94" s="1045"/>
      <c r="J94" s="59" t="s">
        <v>103</v>
      </c>
      <c r="N94" s="36" t="s">
        <v>200</v>
      </c>
    </row>
    <row r="95" spans="3:18" hidden="1">
      <c r="F95" s="536" t="s">
        <v>171</v>
      </c>
      <c r="G95" s="1045"/>
      <c r="J95" s="59" t="s">
        <v>104</v>
      </c>
      <c r="N95" s="36" t="s">
        <v>272</v>
      </c>
    </row>
    <row r="96" spans="3:18" hidden="1">
      <c r="F96" s="536" t="s">
        <v>231</v>
      </c>
      <c r="G96" s="1045"/>
      <c r="J96" s="59" t="s">
        <v>105</v>
      </c>
      <c r="N96" s="36" t="s">
        <v>201</v>
      </c>
    </row>
    <row r="97" spans="6:14" hidden="1">
      <c r="F97" s="537" t="s">
        <v>18</v>
      </c>
      <c r="G97" s="1038" t="s">
        <v>189</v>
      </c>
      <c r="J97" s="59" t="s">
        <v>106</v>
      </c>
      <c r="N97" s="36" t="s">
        <v>202</v>
      </c>
    </row>
    <row r="98" spans="6:14" hidden="1">
      <c r="F98" s="537" t="s">
        <v>229</v>
      </c>
      <c r="G98" s="1038"/>
      <c r="J98" s="59" t="s">
        <v>107</v>
      </c>
    </row>
    <row r="99" spans="6:14" hidden="1">
      <c r="F99" s="537" t="s">
        <v>174</v>
      </c>
      <c r="G99" s="1038"/>
      <c r="J99" s="59" t="s">
        <v>90</v>
      </c>
    </row>
    <row r="100" spans="6:14" hidden="1">
      <c r="F100" s="537" t="s">
        <v>185</v>
      </c>
      <c r="G100" s="1038"/>
      <c r="J100" s="59" t="s">
        <v>108</v>
      </c>
    </row>
    <row r="101" spans="6:14" hidden="1">
      <c r="F101" s="36" t="s">
        <v>14</v>
      </c>
      <c r="G101" s="1038" t="s">
        <v>252</v>
      </c>
      <c r="J101" s="59" t="s">
        <v>87</v>
      </c>
    </row>
    <row r="102" spans="6:14" hidden="1">
      <c r="F102" s="36" t="s">
        <v>170</v>
      </c>
      <c r="G102" s="1038"/>
      <c r="J102" s="59" t="s">
        <v>109</v>
      </c>
    </row>
    <row r="103" spans="6:14" hidden="1">
      <c r="F103" s="36" t="s">
        <v>232</v>
      </c>
      <c r="G103" s="1038"/>
      <c r="J103" s="59" t="s">
        <v>94</v>
      </c>
    </row>
    <row r="104" spans="6:14" hidden="1">
      <c r="F104" s="36" t="s">
        <v>233</v>
      </c>
      <c r="G104" s="1038"/>
      <c r="J104" s="32" t="s">
        <v>95</v>
      </c>
    </row>
    <row r="105" spans="6:14" hidden="1">
      <c r="F105" s="36" t="s">
        <v>173</v>
      </c>
      <c r="G105" s="1038" t="s">
        <v>254</v>
      </c>
    </row>
    <row r="106" spans="6:14" hidden="1">
      <c r="F106" s="36" t="s">
        <v>234</v>
      </c>
      <c r="G106" s="1038"/>
    </row>
    <row r="107" spans="6:14" hidden="1">
      <c r="F107" s="36" t="s">
        <v>138</v>
      </c>
      <c r="G107" s="1038"/>
    </row>
    <row r="108" spans="6:14" hidden="1">
      <c r="F108" s="36" t="s">
        <v>235</v>
      </c>
      <c r="G108" s="1038"/>
    </row>
    <row r="109" spans="6:14" hidden="1">
      <c r="F109" s="36" t="s">
        <v>17</v>
      </c>
      <c r="G109" s="1038" t="s">
        <v>253</v>
      </c>
    </row>
    <row r="110" spans="6:14" hidden="1">
      <c r="F110" s="36" t="s">
        <v>236</v>
      </c>
      <c r="G110" s="1038"/>
    </row>
    <row r="111" spans="6:14" hidden="1">
      <c r="F111" s="36" t="s">
        <v>238</v>
      </c>
      <c r="G111" s="1038"/>
    </row>
    <row r="112" spans="6:14" hidden="1">
      <c r="F112" s="36" t="s">
        <v>239</v>
      </c>
      <c r="G112" s="1038"/>
    </row>
    <row r="113" spans="6:7" hidden="1">
      <c r="F113" s="36" t="s">
        <v>15</v>
      </c>
      <c r="G113" s="1038" t="s">
        <v>253</v>
      </c>
    </row>
    <row r="114" spans="6:7" hidden="1">
      <c r="F114" s="36" t="s">
        <v>32</v>
      </c>
      <c r="G114" s="1038"/>
    </row>
    <row r="115" spans="6:7" hidden="1">
      <c r="F115" s="36" t="s">
        <v>187</v>
      </c>
      <c r="G115" s="1038"/>
    </row>
    <row r="116" spans="6:7" hidden="1">
      <c r="F116" s="36" t="s">
        <v>277</v>
      </c>
      <c r="G116" s="1038"/>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B27A4381-1E00-4BF1-9365-D5A0224D7DE8}">
      <formula1>$R$77:$R$79</formula1>
    </dataValidation>
    <dataValidation type="list" allowBlank="1" showInputMessage="1" showErrorMessage="1" sqref="C46" xr:uid="{8423F029-CD77-4C47-BBCC-9309BE5F4436}">
      <formula1>$R$81:$R$83</formula1>
    </dataValidation>
    <dataValidation type="list" allowBlank="1" showInputMessage="1" showErrorMessage="1" sqref="C45" xr:uid="{F1F3DC36-BF8A-46B0-BEFC-6BF6F5A975B3}">
      <formula1>$R$85:$R$87</formula1>
    </dataValidation>
    <dataValidation type="list" allowBlank="1" showInputMessage="1" showErrorMessage="1" sqref="C44" xr:uid="{E608CE2E-A492-42E4-933B-9AA796BA9BCB}">
      <formula1>$Q$81:$Q$83</formula1>
    </dataValidation>
    <dataValidation type="list" allowBlank="1" showInputMessage="1" showErrorMessage="1" sqref="C43" xr:uid="{5ABE09F7-136A-4E5F-B15E-449C3CE4D431}">
      <formula1>$Q$77:$Q$79</formula1>
    </dataValidation>
    <dataValidation type="list" allowBlank="1" showInputMessage="1" showErrorMessage="1" sqref="C30:C31 C36:C41" xr:uid="{66E538E7-AABA-4633-A854-9E29F36253A6}">
      <formula1>$F$69:$F$116</formula1>
    </dataValidation>
    <dataValidation type="list" allowBlank="1" showInputMessage="1" showErrorMessage="1" sqref="C16" xr:uid="{F8088A8A-CC75-4C15-9112-F0CD269D7C2A}">
      <formula1>$R$73:$R$75</formula1>
    </dataValidation>
    <dataValidation type="list" allowBlank="1" showInputMessage="1" showErrorMessage="1" sqref="C14" xr:uid="{E669983F-6757-4510-A254-9B3ACCD65AC4}">
      <formula1>$R$69:$R$71</formula1>
    </dataValidation>
    <dataValidation type="list" allowBlank="1" showInputMessage="1" showErrorMessage="1" sqref="C48" xr:uid="{B2368426-40DD-4A96-9BE1-8BF3801DFC72}">
      <formula1>$L$69:$L$71</formula1>
    </dataValidation>
    <dataValidation type="list" allowBlank="1" showInputMessage="1" showErrorMessage="1" sqref="C15" xr:uid="{CE005756-5496-4BCC-A9C2-068F7B5A8E69}">
      <formula1>$R$65:$R$67</formula1>
    </dataValidation>
    <dataValidation type="list" allowBlank="1" showInputMessage="1" showErrorMessage="1" sqref="C13" xr:uid="{700BF941-A4CF-4B70-B24C-E2848C023790}">
      <formula1>$Q$65:$Q$67</formula1>
    </dataValidation>
    <dataValidation type="list" allowBlank="1" showInputMessage="1" showErrorMessage="1" sqref="C21:C22 C17:C18 C12" xr:uid="{1754EDE9-D546-4FC5-9BBF-DF844D46279C}">
      <formula1>$N$65:$N$97</formula1>
    </dataValidation>
    <dataValidation type="list" allowBlank="1" showInputMessage="1" showErrorMessage="1" sqref="C60" xr:uid="{E99AFBD4-7EF4-445A-98B0-F53FFAF97DE8}">
      <formula1>$F$69:$F$100</formula1>
    </dataValidation>
    <dataValidation type="list" allowBlank="1" showInputMessage="1" showErrorMessage="1" sqref="C51" xr:uid="{E61BE940-F3EF-4348-B0EE-94C032395FEE}">
      <formula1>$P$65:$P$67</formula1>
    </dataValidation>
    <dataValidation type="list" allowBlank="1" showInputMessage="1" showErrorMessage="1" sqref="C52" xr:uid="{40CEA2DE-F06D-4BC2-BA7D-D08F2F66E53F}">
      <formula1>$M$69:$M$71</formula1>
    </dataValidation>
    <dataValidation type="list" allowBlank="1" showInputMessage="1" showErrorMessage="1" sqref="C50" xr:uid="{B2B359E2-3D48-4A6F-97D4-9B4982882708}">
      <formula1>$M$65:$M$67</formula1>
    </dataValidation>
    <dataValidation type="list" allowBlank="1" showInputMessage="1" showErrorMessage="1" sqref="C49" xr:uid="{B7C6359D-9030-49C9-A2BB-29A6C9038A7B}">
      <formula1>$L$65:$L$67</formula1>
    </dataValidation>
    <dataValidation type="list" allowBlank="1" showInputMessage="1" showErrorMessage="1" sqref="C63" xr:uid="{CD91EACF-FA87-433D-8313-7587837C27A5}">
      <formula1>$K$65:$K$67</formula1>
    </dataValidation>
    <dataValidation type="list" allowBlank="1" showInputMessage="1" showErrorMessage="1" sqref="C62" xr:uid="{2279761D-B666-43E9-AFC2-E75A1B5D7741}">
      <formula1>$J$66:$J$104</formula1>
    </dataValidation>
    <dataValidation type="list" allowBlank="1" showInputMessage="1" showErrorMessage="1" sqref="C53" xr:uid="{C6A659E2-E07E-4403-89A8-5F6EE90DB6A1}">
      <formula1>$I$68:$I$87</formula1>
    </dataValidation>
    <dataValidation type="list" allowBlank="1" showInputMessage="1" showErrorMessage="1" sqref="C32:C33 C35 C29 C23:C24" xr:uid="{E29878FF-25D6-4456-B2A2-4AF562295571}">
      <formula1>$D$72:$D$92</formula1>
    </dataValidation>
    <dataValidation type="list" allowBlank="1" showInputMessage="1" showErrorMessage="1" sqref="C19" xr:uid="{979E243B-1112-4095-93F0-DEB21100094B}">
      <formula1>$D$75:$D$80</formula1>
    </dataValidation>
    <dataValidation type="list" allowBlank="1" showInputMessage="1" showErrorMessage="1" sqref="C28 C3:C10 C42" xr:uid="{8055FBCF-81CE-4B0F-918A-0DC084248DD1}">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9ABC9DB6-6FF9-4509-8780-76FC3DF7105D}">
      <formula1>#REF!</formula1>
    </dataValidation>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6CD6-EB23-4820-A67E-3148377C3481}">
  <dimension ref="A1:AM184"/>
  <sheetViews>
    <sheetView showGridLines="0" workbookViewId="0">
      <selection activeCell="M153" sqref="M153"/>
    </sheetView>
  </sheetViews>
  <sheetFormatPr baseColWidth="10" defaultColWidth="10.88671875" defaultRowHeight="12" customHeight="1"/>
  <cols>
    <col min="1" max="1" width="1.44140625" style="286" customWidth="1"/>
    <col min="2" max="2" width="9.21875" style="286" customWidth="1"/>
    <col min="3" max="3" width="5.44140625" style="286" customWidth="1"/>
    <col min="4" max="4" width="13.44140625" style="286" customWidth="1"/>
    <col min="5" max="5" width="5" style="286" customWidth="1"/>
    <col min="6" max="6" width="13.44140625" style="286" customWidth="1"/>
    <col min="7" max="9" width="4.44140625" style="286" customWidth="1"/>
    <col min="10" max="10" width="2.44140625" style="286" customWidth="1"/>
    <col min="11" max="11" width="4" style="286" customWidth="1"/>
    <col min="12" max="12" width="9.33203125" style="286" customWidth="1"/>
    <col min="13" max="13" width="5.44140625" style="286" customWidth="1"/>
    <col min="14" max="14" width="14.21875" style="286" customWidth="1"/>
    <col min="15" max="15" width="5" style="286" customWidth="1"/>
    <col min="16" max="16" width="13.44140625" style="286" customWidth="1"/>
    <col min="17" max="17" width="5" style="286" customWidth="1"/>
    <col min="18" max="18" width="6" style="286" customWidth="1"/>
    <col min="19" max="19" width="5.44140625" style="286" customWidth="1"/>
    <col min="20" max="20" width="3.44140625" style="286" customWidth="1"/>
    <col min="21" max="21" width="3.6640625" style="286" customWidth="1"/>
    <col min="22" max="22" width="8.6640625" style="286" customWidth="1"/>
    <col min="23" max="23" width="5.44140625" style="286" customWidth="1"/>
    <col min="24" max="24" width="11.88671875" style="286" customWidth="1"/>
    <col min="25" max="25" width="4.6640625" style="286" customWidth="1"/>
    <col min="26" max="26" width="11.6640625" style="286" customWidth="1"/>
    <col min="27" max="27" width="5.44140625" style="286" customWidth="1"/>
    <col min="28" max="28" width="6.44140625" style="286" customWidth="1"/>
    <col min="29" max="29" width="5.21875" style="286" customWidth="1"/>
    <col min="30" max="30" width="5.44140625" style="286" customWidth="1"/>
    <col min="31" max="31" width="6.6640625" style="286" customWidth="1"/>
    <col min="32" max="32" width="8.6640625" style="286" customWidth="1"/>
    <col min="33" max="33" width="5.44140625" style="286" customWidth="1"/>
    <col min="34" max="35" width="15.21875" style="286" customWidth="1"/>
    <col min="36" max="36" width="10" style="286" customWidth="1"/>
    <col min="37" max="37" width="6.6640625" style="286" customWidth="1"/>
    <col min="38" max="39" width="11.44140625" style="286" customWidth="1"/>
    <col min="40" max="40" width="10.88671875" style="286" customWidth="1"/>
    <col min="41" max="16384" width="10.88671875" style="286"/>
  </cols>
  <sheetData>
    <row r="1" spans="1:39" ht="12" customHeight="1">
      <c r="A1" s="571"/>
      <c r="B1" s="572"/>
      <c r="C1" s="572"/>
      <c r="D1" s="572"/>
      <c r="E1" s="572"/>
      <c r="F1" s="572"/>
      <c r="G1" s="572"/>
      <c r="H1" s="572"/>
      <c r="I1" s="572"/>
      <c r="J1" s="572"/>
      <c r="K1" s="572"/>
      <c r="L1" s="572"/>
      <c r="M1" s="572"/>
      <c r="N1" s="572"/>
      <c r="O1" s="572"/>
      <c r="P1" s="572"/>
      <c r="Q1" s="572"/>
      <c r="R1" s="572"/>
      <c r="S1" s="572"/>
      <c r="T1" s="572"/>
      <c r="U1" s="572"/>
      <c r="V1" s="572"/>
      <c r="W1" s="572"/>
      <c r="X1" s="572"/>
      <c r="Y1" s="572"/>
      <c r="Z1" s="572"/>
      <c r="AA1" s="572"/>
      <c r="AB1" s="572"/>
      <c r="AC1" s="572"/>
      <c r="AD1" s="572"/>
      <c r="AE1" s="572"/>
      <c r="AF1" s="572"/>
      <c r="AG1" s="572"/>
      <c r="AH1" s="572"/>
      <c r="AI1" s="572"/>
      <c r="AJ1" s="572"/>
      <c r="AK1" s="572"/>
      <c r="AL1" s="573"/>
      <c r="AM1" s="574"/>
    </row>
    <row r="2" spans="1:39" ht="20.25" customHeight="1">
      <c r="A2" s="575"/>
      <c r="B2" s="576"/>
      <c r="C2" s="576"/>
      <c r="D2" s="576"/>
      <c r="E2" s="576"/>
      <c r="F2" s="576"/>
      <c r="G2" s="576"/>
      <c r="H2" s="576"/>
      <c r="I2" s="576"/>
      <c r="J2" s="576"/>
      <c r="K2" s="576"/>
      <c r="L2" s="576"/>
      <c r="M2" s="576"/>
      <c r="N2" s="576"/>
      <c r="O2" s="576"/>
      <c r="P2" s="576"/>
      <c r="Q2" s="576"/>
      <c r="R2" s="576"/>
      <c r="S2" s="576"/>
      <c r="T2" s="576"/>
      <c r="U2" s="576"/>
      <c r="V2" s="576"/>
      <c r="W2" s="576"/>
      <c r="X2" s="576"/>
      <c r="Y2" s="576"/>
      <c r="Z2" s="576"/>
      <c r="AA2" s="576"/>
      <c r="AB2" s="576"/>
      <c r="AC2" s="576"/>
      <c r="AD2" s="576"/>
      <c r="AE2" s="577"/>
      <c r="AF2" s="1109" t="s">
        <v>41</v>
      </c>
      <c r="AG2" s="1110"/>
      <c r="AH2" s="1110"/>
      <c r="AI2" s="1110"/>
      <c r="AJ2" s="576"/>
      <c r="AK2" s="576"/>
      <c r="AL2" s="578"/>
      <c r="AM2" s="579"/>
    </row>
    <row r="3" spans="1:39" ht="12" customHeight="1">
      <c r="A3" s="575"/>
      <c r="B3" s="580"/>
      <c r="C3" s="580"/>
      <c r="D3" s="580"/>
      <c r="E3" s="580"/>
      <c r="F3" s="580"/>
      <c r="G3" s="576"/>
      <c r="H3" s="576"/>
      <c r="I3" s="576"/>
      <c r="J3" s="576"/>
      <c r="K3" s="576"/>
      <c r="L3" s="576"/>
      <c r="M3" s="576"/>
      <c r="N3" s="576"/>
      <c r="O3" s="576"/>
      <c r="P3" s="576"/>
      <c r="Q3" s="576"/>
      <c r="R3" s="576"/>
      <c r="S3" s="576"/>
      <c r="T3" s="576"/>
      <c r="U3" s="576"/>
      <c r="V3" s="576"/>
      <c r="W3" s="576"/>
      <c r="X3" s="576"/>
      <c r="Y3" s="576"/>
      <c r="Z3" s="576"/>
      <c r="AA3" s="576"/>
      <c r="AB3" s="576"/>
      <c r="AC3" s="576"/>
      <c r="AD3" s="576"/>
      <c r="AE3" s="576"/>
      <c r="AF3" s="576"/>
      <c r="AG3" s="576"/>
      <c r="AH3" s="576"/>
      <c r="AI3" s="576"/>
      <c r="AJ3" s="576"/>
      <c r="AK3" s="576"/>
      <c r="AL3" s="578"/>
      <c r="AM3" s="579"/>
    </row>
    <row r="4" spans="1:39" ht="45" customHeight="1">
      <c r="A4" s="575"/>
      <c r="B4" s="580"/>
      <c r="C4" s="580"/>
      <c r="D4" s="580"/>
      <c r="E4" s="580"/>
      <c r="F4" s="580"/>
      <c r="G4" s="576"/>
      <c r="H4" s="576"/>
      <c r="I4" s="576"/>
      <c r="J4" s="576"/>
      <c r="K4" s="581" t="s">
        <v>217</v>
      </c>
      <c r="L4" s="582"/>
      <c r="M4" s="582"/>
      <c r="N4" s="583"/>
      <c r="O4" s="584"/>
      <c r="P4" s="584"/>
      <c r="Q4" s="584"/>
      <c r="R4" s="584"/>
      <c r="S4" s="584"/>
      <c r="T4" s="584"/>
      <c r="U4" s="584"/>
      <c r="V4" s="582"/>
      <c r="W4" s="582"/>
      <c r="X4" s="582"/>
      <c r="Y4" s="585"/>
      <c r="Z4" s="576"/>
      <c r="AA4" s="576"/>
      <c r="AB4" s="576"/>
      <c r="AC4" s="576"/>
      <c r="AD4" s="576"/>
      <c r="AE4" s="585"/>
      <c r="AF4" s="576"/>
      <c r="AG4" s="576"/>
      <c r="AH4" s="576"/>
      <c r="AI4" s="576"/>
      <c r="AJ4" s="576"/>
      <c r="AK4" s="576"/>
      <c r="AL4" s="578"/>
      <c r="AM4" s="579"/>
    </row>
    <row r="5" spans="1:39" ht="12.75" customHeight="1">
      <c r="A5" s="575"/>
      <c r="B5" s="580"/>
      <c r="C5" s="580"/>
      <c r="D5" s="580"/>
      <c r="E5" s="580"/>
      <c r="F5" s="576"/>
      <c r="G5" s="576"/>
      <c r="H5" s="576"/>
      <c r="I5" s="576"/>
      <c r="J5" s="576"/>
      <c r="K5" s="576"/>
      <c r="L5" s="576"/>
      <c r="M5" s="585"/>
      <c r="N5" s="586"/>
      <c r="O5" s="585"/>
      <c r="P5" s="585"/>
      <c r="Q5" s="585"/>
      <c r="R5" s="585"/>
      <c r="S5" s="585"/>
      <c r="T5" s="585"/>
      <c r="U5" s="585"/>
      <c r="V5" s="576"/>
      <c r="W5" s="576"/>
      <c r="X5" s="576"/>
      <c r="Y5" s="585"/>
      <c r="Z5" s="576"/>
      <c r="AA5" s="576"/>
      <c r="AB5" s="576"/>
      <c r="AC5" s="576"/>
      <c r="AD5" s="576"/>
      <c r="AE5" s="585"/>
      <c r="AF5" s="576"/>
      <c r="AG5" s="576"/>
      <c r="AH5" s="576"/>
      <c r="AI5" s="576"/>
      <c r="AJ5" s="576"/>
      <c r="AK5" s="576"/>
      <c r="AL5" s="578"/>
      <c r="AM5" s="579"/>
    </row>
    <row r="6" spans="1:39" ht="12" customHeight="1">
      <c r="A6" s="575"/>
      <c r="B6" s="580"/>
      <c r="C6" s="580"/>
      <c r="D6" s="580"/>
      <c r="E6" s="580"/>
      <c r="F6" s="576"/>
      <c r="G6" s="576"/>
      <c r="H6" s="576"/>
      <c r="I6" s="576"/>
      <c r="J6" s="576"/>
      <c r="K6" s="576"/>
      <c r="L6" s="576"/>
      <c r="M6" s="585"/>
      <c r="N6" s="585"/>
      <c r="O6" s="585"/>
      <c r="P6" s="585"/>
      <c r="Q6" s="585"/>
      <c r="R6" s="585"/>
      <c r="S6" s="585"/>
      <c r="T6" s="585"/>
      <c r="U6" s="585"/>
      <c r="V6" s="576"/>
      <c r="W6" s="576"/>
      <c r="X6" s="576"/>
      <c r="Y6" s="585"/>
      <c r="Z6" s="576"/>
      <c r="AA6" s="576"/>
      <c r="AB6" s="576"/>
      <c r="AC6" s="576"/>
      <c r="AD6" s="576"/>
      <c r="AE6" s="585"/>
      <c r="AF6" s="576"/>
      <c r="AG6" s="576"/>
      <c r="AH6" s="576"/>
      <c r="AI6" s="576"/>
      <c r="AJ6" s="576"/>
      <c r="AK6" s="576"/>
      <c r="AL6" s="578"/>
      <c r="AM6" s="579"/>
    </row>
    <row r="7" spans="1:39" ht="12" customHeight="1">
      <c r="A7" s="575"/>
      <c r="B7" s="580"/>
      <c r="C7" s="580"/>
      <c r="D7" s="580"/>
      <c r="E7" s="580"/>
      <c r="F7" s="576"/>
      <c r="G7" s="576"/>
      <c r="H7" s="576"/>
      <c r="I7" s="576"/>
      <c r="J7" s="576"/>
      <c r="K7" s="576"/>
      <c r="L7" s="576"/>
      <c r="M7" s="576"/>
      <c r="N7" s="576"/>
      <c r="O7" s="576"/>
      <c r="P7" s="576"/>
      <c r="Q7" s="576"/>
      <c r="R7" s="576"/>
      <c r="S7" s="576"/>
      <c r="T7" s="576"/>
      <c r="U7" s="576"/>
      <c r="V7" s="576"/>
      <c r="W7" s="576"/>
      <c r="X7" s="576"/>
      <c r="Y7" s="576"/>
      <c r="Z7" s="576"/>
      <c r="AA7" s="576"/>
      <c r="AB7" s="576"/>
      <c r="AC7" s="576"/>
      <c r="AD7" s="576"/>
      <c r="AE7" s="576"/>
      <c r="AF7" s="576"/>
      <c r="AG7" s="576"/>
      <c r="AH7" s="576"/>
      <c r="AI7" s="576"/>
      <c r="AJ7" s="576"/>
      <c r="AK7" s="576"/>
      <c r="AL7" s="578"/>
      <c r="AM7" s="579"/>
    </row>
    <row r="8" spans="1:39" ht="21" customHeight="1" thickBot="1">
      <c r="A8" s="575"/>
      <c r="B8" s="580"/>
      <c r="C8" s="580"/>
      <c r="D8" s="580"/>
      <c r="E8" s="580"/>
      <c r="F8" s="576"/>
      <c r="G8" s="576"/>
      <c r="H8" s="576"/>
      <c r="I8" s="576"/>
      <c r="J8" s="576"/>
      <c r="K8" s="290" t="s">
        <v>23</v>
      </c>
      <c r="L8" s="576"/>
      <c r="M8" s="587" t="s">
        <v>484</v>
      </c>
      <c r="N8" s="588"/>
      <c r="O8" s="588"/>
      <c r="P8" s="588"/>
      <c r="Q8" s="588"/>
      <c r="R8" s="588"/>
      <c r="S8" s="588"/>
      <c r="T8" s="588"/>
      <c r="U8" s="588"/>
      <c r="V8" s="588"/>
      <c r="W8" s="588"/>
      <c r="X8" s="576"/>
      <c r="Y8" s="576"/>
      <c r="Z8" s="576"/>
      <c r="AA8" s="576"/>
      <c r="AB8" s="576"/>
      <c r="AC8" s="576"/>
      <c r="AD8" s="576"/>
      <c r="AE8" s="576"/>
      <c r="AF8" s="576"/>
      <c r="AG8" s="576"/>
      <c r="AH8" s="576"/>
      <c r="AI8" s="576"/>
      <c r="AJ8" s="576"/>
      <c r="AK8" s="576"/>
      <c r="AL8" s="578"/>
      <c r="AM8" s="579"/>
    </row>
    <row r="9" spans="1:39" ht="12.75" customHeight="1">
      <c r="A9" s="575"/>
      <c r="B9" s="580"/>
      <c r="C9" s="580"/>
      <c r="D9" s="580"/>
      <c r="E9" s="580"/>
      <c r="F9" s="576"/>
      <c r="G9" s="576"/>
      <c r="H9" s="576"/>
      <c r="I9" s="576"/>
      <c r="J9" s="576"/>
      <c r="K9" s="580"/>
      <c r="L9" s="576"/>
      <c r="M9" s="589"/>
      <c r="N9" s="589"/>
      <c r="O9" s="589"/>
      <c r="P9" s="589"/>
      <c r="Q9" s="589"/>
      <c r="R9" s="589"/>
      <c r="S9" s="589"/>
      <c r="T9" s="589"/>
      <c r="U9" s="589"/>
      <c r="V9" s="589"/>
      <c r="W9" s="589"/>
      <c r="X9" s="576"/>
      <c r="Y9" s="576"/>
      <c r="Z9" s="576"/>
      <c r="AA9" s="576"/>
      <c r="AB9" s="576"/>
      <c r="AC9" s="576"/>
      <c r="AD9" s="576"/>
      <c r="AE9" s="576"/>
      <c r="AF9" s="576"/>
      <c r="AG9" s="576"/>
      <c r="AH9" s="576"/>
      <c r="AI9" s="576"/>
      <c r="AJ9" s="576"/>
      <c r="AK9" s="576"/>
      <c r="AL9" s="578"/>
      <c r="AM9" s="579"/>
    </row>
    <row r="10" spans="1:39" ht="12" customHeight="1">
      <c r="A10" s="575"/>
      <c r="B10" s="580"/>
      <c r="C10" s="580"/>
      <c r="D10" s="580"/>
      <c r="E10" s="580"/>
      <c r="F10" s="576"/>
      <c r="G10" s="576"/>
      <c r="H10" s="576"/>
      <c r="I10" s="576"/>
      <c r="J10" s="576"/>
      <c r="K10" s="580"/>
      <c r="L10" s="576"/>
      <c r="M10" s="576"/>
      <c r="N10" s="576"/>
      <c r="O10" s="576"/>
      <c r="P10" s="576"/>
      <c r="Q10" s="576"/>
      <c r="R10" s="576"/>
      <c r="S10" s="576"/>
      <c r="T10" s="576"/>
      <c r="U10" s="576"/>
      <c r="V10" s="576"/>
      <c r="W10" s="576"/>
      <c r="X10" s="576"/>
      <c r="Y10" s="576"/>
      <c r="Z10" s="576"/>
      <c r="AA10" s="576"/>
      <c r="AB10" s="576"/>
      <c r="AC10" s="576"/>
      <c r="AD10" s="576"/>
      <c r="AE10" s="576"/>
      <c r="AF10" s="576"/>
      <c r="AG10" s="576"/>
      <c r="AH10" s="576"/>
      <c r="AI10" s="576"/>
      <c r="AJ10" s="576"/>
      <c r="AK10" s="576"/>
      <c r="AL10" s="578"/>
      <c r="AM10" s="579"/>
    </row>
    <row r="11" spans="1:39" ht="21" customHeight="1" thickBot="1">
      <c r="A11" s="575"/>
      <c r="B11" s="580"/>
      <c r="C11" s="580"/>
      <c r="D11" s="580"/>
      <c r="E11" s="580"/>
      <c r="F11" s="576"/>
      <c r="G11" s="576"/>
      <c r="H11" s="576"/>
      <c r="I11" s="576"/>
      <c r="J11" s="576"/>
      <c r="K11" s="290" t="s">
        <v>24</v>
      </c>
      <c r="L11" s="576"/>
      <c r="M11" s="587" t="s">
        <v>485</v>
      </c>
      <c r="N11" s="588"/>
      <c r="O11" s="588"/>
      <c r="P11" s="588"/>
      <c r="Q11" s="588"/>
      <c r="R11" s="588"/>
      <c r="S11" s="588"/>
      <c r="T11" s="588"/>
      <c r="U11" s="588"/>
      <c r="V11" s="588"/>
      <c r="W11" s="588"/>
      <c r="X11" s="576"/>
      <c r="Y11" s="576"/>
      <c r="Z11" s="576"/>
      <c r="AA11" s="576"/>
      <c r="AB11" s="576"/>
      <c r="AC11" s="576"/>
      <c r="AD11" s="576"/>
      <c r="AE11" s="576"/>
      <c r="AF11" s="576"/>
      <c r="AG11" s="576"/>
      <c r="AH11" s="576"/>
      <c r="AI11" s="576"/>
      <c r="AJ11" s="576"/>
      <c r="AK11" s="576"/>
      <c r="AL11" s="578"/>
      <c r="AM11" s="579"/>
    </row>
    <row r="12" spans="1:39" ht="12" customHeight="1">
      <c r="A12" s="575"/>
      <c r="B12" s="580"/>
      <c r="C12" s="580"/>
      <c r="D12" s="580"/>
      <c r="E12" s="580"/>
      <c r="F12" s="580"/>
      <c r="G12" s="576"/>
      <c r="H12" s="576"/>
      <c r="I12" s="576"/>
      <c r="J12" s="576"/>
      <c r="K12" s="576"/>
      <c r="L12" s="576"/>
      <c r="M12" s="589"/>
      <c r="N12" s="589"/>
      <c r="O12" s="589"/>
      <c r="P12" s="589"/>
      <c r="Q12" s="589"/>
      <c r="R12" s="589"/>
      <c r="S12" s="589"/>
      <c r="T12" s="589"/>
      <c r="U12" s="589"/>
      <c r="V12" s="589"/>
      <c r="W12" s="589"/>
      <c r="X12" s="576"/>
      <c r="Y12" s="576"/>
      <c r="Z12" s="576"/>
      <c r="AA12" s="576"/>
      <c r="AB12" s="576"/>
      <c r="AC12" s="576"/>
      <c r="AD12" s="576"/>
      <c r="AE12" s="576"/>
      <c r="AF12" s="576"/>
      <c r="AG12" s="576"/>
      <c r="AH12" s="576"/>
      <c r="AI12" s="576"/>
      <c r="AJ12" s="576"/>
      <c r="AK12" s="576"/>
      <c r="AL12" s="578"/>
      <c r="AM12" s="579"/>
    </row>
    <row r="13" spans="1:39" ht="12.75" customHeight="1" thickBot="1">
      <c r="A13" s="575"/>
      <c r="B13" s="590"/>
      <c r="C13" s="590"/>
      <c r="D13" s="590"/>
      <c r="E13" s="590"/>
      <c r="F13" s="590"/>
      <c r="G13" s="591"/>
      <c r="H13" s="591"/>
      <c r="I13" s="591"/>
      <c r="J13" s="591"/>
      <c r="K13" s="591"/>
      <c r="L13" s="591"/>
      <c r="M13" s="591"/>
      <c r="N13" s="591"/>
      <c r="O13" s="591"/>
      <c r="P13" s="591"/>
      <c r="Q13" s="591"/>
      <c r="R13" s="591"/>
      <c r="S13" s="591"/>
      <c r="T13" s="591"/>
      <c r="U13" s="591"/>
      <c r="V13" s="591"/>
      <c r="W13" s="591"/>
      <c r="X13" s="591"/>
      <c r="Y13" s="591"/>
      <c r="Z13" s="591"/>
      <c r="AA13" s="591"/>
      <c r="AB13" s="591"/>
      <c r="AC13" s="591"/>
      <c r="AD13" s="591"/>
      <c r="AE13" s="591"/>
      <c r="AF13" s="591"/>
      <c r="AG13" s="591"/>
      <c r="AH13" s="591"/>
      <c r="AI13" s="591"/>
      <c r="AJ13" s="591"/>
      <c r="AK13" s="576"/>
      <c r="AL13" s="578"/>
      <c r="AM13" s="579"/>
    </row>
    <row r="14" spans="1:39" ht="29.25" customHeight="1">
      <c r="A14" s="592"/>
      <c r="B14" s="1111" t="s">
        <v>486</v>
      </c>
      <c r="C14" s="1112"/>
      <c r="D14" s="1112"/>
      <c r="E14" s="1112"/>
      <c r="F14" s="1112"/>
      <c r="G14" s="1112"/>
      <c r="H14" s="1112"/>
      <c r="I14" s="1112"/>
      <c r="J14" s="1112"/>
      <c r="K14" s="1112"/>
      <c r="L14" s="1112"/>
      <c r="M14" s="1112"/>
      <c r="N14" s="1112"/>
      <c r="O14" s="1112"/>
      <c r="P14" s="1112"/>
      <c r="Q14" s="1112"/>
      <c r="R14" s="1112"/>
      <c r="S14" s="1112"/>
      <c r="T14" s="1112"/>
      <c r="U14" s="1112"/>
      <c r="V14" s="1112"/>
      <c r="W14" s="1112"/>
      <c r="X14" s="1112"/>
      <c r="Y14" s="1112"/>
      <c r="Z14" s="1112"/>
      <c r="AA14" s="1112"/>
      <c r="AB14" s="1112"/>
      <c r="AC14" s="1112"/>
      <c r="AD14" s="1112"/>
      <c r="AE14" s="1112"/>
      <c r="AF14" s="1112"/>
      <c r="AG14" s="1112"/>
      <c r="AH14" s="1112"/>
      <c r="AI14" s="1112"/>
      <c r="AJ14" s="1113"/>
      <c r="AK14" s="593"/>
      <c r="AL14" s="578"/>
      <c r="AM14" s="579"/>
    </row>
    <row r="15" spans="1:39" ht="29.25" customHeight="1" thickBot="1">
      <c r="A15" s="592"/>
      <c r="B15" s="1114"/>
      <c r="C15" s="1115"/>
      <c r="D15" s="1115"/>
      <c r="E15" s="1115"/>
      <c r="F15" s="1115"/>
      <c r="G15" s="1115"/>
      <c r="H15" s="1115"/>
      <c r="I15" s="1115"/>
      <c r="J15" s="1115"/>
      <c r="K15" s="1115"/>
      <c r="L15" s="1115"/>
      <c r="M15" s="1115"/>
      <c r="N15" s="1115"/>
      <c r="O15" s="1115"/>
      <c r="P15" s="1115"/>
      <c r="Q15" s="1115"/>
      <c r="R15" s="1115"/>
      <c r="S15" s="1115"/>
      <c r="T15" s="1115"/>
      <c r="U15" s="1115"/>
      <c r="V15" s="1115"/>
      <c r="W15" s="1115"/>
      <c r="X15" s="1115"/>
      <c r="Y15" s="1115"/>
      <c r="Z15" s="1115"/>
      <c r="AA15" s="1115"/>
      <c r="AB15" s="1115"/>
      <c r="AC15" s="1115"/>
      <c r="AD15" s="1115"/>
      <c r="AE15" s="1115"/>
      <c r="AF15" s="1115"/>
      <c r="AG15" s="1115"/>
      <c r="AH15" s="1115"/>
      <c r="AI15" s="1115"/>
      <c r="AJ15" s="1116"/>
      <c r="AK15" s="593"/>
      <c r="AL15" s="578"/>
      <c r="AM15" s="579"/>
    </row>
    <row r="16" spans="1:39" ht="12" customHeight="1">
      <c r="A16" s="592"/>
      <c r="B16" s="594" t="s">
        <v>25</v>
      </c>
      <c r="C16" s="589"/>
      <c r="D16" s="589"/>
      <c r="E16" s="589"/>
      <c r="F16" s="589"/>
      <c r="G16" s="589"/>
      <c r="H16" s="589"/>
      <c r="I16" s="589"/>
      <c r="J16" s="589"/>
      <c r="K16" s="589"/>
      <c r="L16" s="589"/>
      <c r="M16" s="589"/>
      <c r="N16" s="589"/>
      <c r="O16" s="589"/>
      <c r="P16" s="589"/>
      <c r="Q16" s="589"/>
      <c r="R16" s="589"/>
      <c r="S16" s="589"/>
      <c r="T16" s="589"/>
      <c r="U16" s="589"/>
      <c r="V16" s="589"/>
      <c r="W16" s="589"/>
      <c r="X16" s="589"/>
      <c r="Y16" s="589"/>
      <c r="Z16" s="589"/>
      <c r="AA16" s="589"/>
      <c r="AB16" s="589"/>
      <c r="AC16" s="589"/>
      <c r="AD16" s="595"/>
      <c r="AE16" s="596"/>
      <c r="AF16" s="589"/>
      <c r="AG16" s="589"/>
      <c r="AH16" s="589"/>
      <c r="AI16" s="589"/>
      <c r="AJ16" s="595"/>
      <c r="AK16" s="593"/>
      <c r="AL16" s="578"/>
      <c r="AM16" s="579"/>
    </row>
    <row r="17" spans="1:39" ht="12" customHeight="1">
      <c r="A17" s="592"/>
      <c r="B17" s="593"/>
      <c r="C17" s="576"/>
      <c r="D17" s="576"/>
      <c r="E17" s="597"/>
      <c r="F17" s="576"/>
      <c r="G17" s="597"/>
      <c r="H17" s="576"/>
      <c r="I17" s="576"/>
      <c r="J17" s="576"/>
      <c r="K17" s="576"/>
      <c r="L17" s="576"/>
      <c r="M17" s="576"/>
      <c r="N17" s="576"/>
      <c r="O17" s="597"/>
      <c r="P17" s="576"/>
      <c r="Q17" s="597"/>
      <c r="R17" s="576"/>
      <c r="S17" s="576"/>
      <c r="T17" s="576"/>
      <c r="U17" s="576"/>
      <c r="V17" s="598"/>
      <c r="W17" s="576"/>
      <c r="X17" s="576"/>
      <c r="Y17" s="576"/>
      <c r="Z17" s="598"/>
      <c r="AA17" s="576"/>
      <c r="AB17" s="576"/>
      <c r="AC17" s="576"/>
      <c r="AD17" s="599"/>
      <c r="AE17" s="593"/>
      <c r="AF17" s="600" t="s">
        <v>241</v>
      </c>
      <c r="AG17" s="576"/>
      <c r="AH17" s="598"/>
      <c r="AI17" s="598"/>
      <c r="AJ17" s="599"/>
      <c r="AK17" s="593"/>
      <c r="AL17" s="578"/>
      <c r="AM17" s="579"/>
    </row>
    <row r="18" spans="1:39" ht="12" customHeight="1">
      <c r="A18" s="592"/>
      <c r="B18" s="601" t="s">
        <v>4</v>
      </c>
      <c r="C18" s="602"/>
      <c r="D18" s="603"/>
      <c r="E18" s="604" t="s">
        <v>40</v>
      </c>
      <c r="F18" s="605"/>
      <c r="G18" s="606" t="s">
        <v>3</v>
      </c>
      <c r="H18" s="604" t="s">
        <v>1</v>
      </c>
      <c r="I18" s="604" t="s">
        <v>1</v>
      </c>
      <c r="J18" s="597"/>
      <c r="K18" s="576"/>
      <c r="L18" s="1117" t="s">
        <v>5</v>
      </c>
      <c r="M18" s="1118"/>
      <c r="N18" s="603"/>
      <c r="O18" s="604" t="s">
        <v>40</v>
      </c>
      <c r="P18" s="605"/>
      <c r="Q18" s="606" t="s">
        <v>3</v>
      </c>
      <c r="R18" s="604" t="s">
        <v>1</v>
      </c>
      <c r="S18" s="604" t="s">
        <v>1</v>
      </c>
      <c r="T18" s="576"/>
      <c r="U18" s="576"/>
      <c r="V18" s="1117" t="s">
        <v>6</v>
      </c>
      <c r="W18" s="1118"/>
      <c r="X18" s="603"/>
      <c r="Y18" s="604" t="s">
        <v>40</v>
      </c>
      <c r="Z18" s="605"/>
      <c r="AA18" s="606" t="s">
        <v>3</v>
      </c>
      <c r="AB18" s="604" t="s">
        <v>1</v>
      </c>
      <c r="AC18" s="604" t="s">
        <v>1</v>
      </c>
      <c r="AD18" s="599"/>
      <c r="AE18" s="593"/>
      <c r="AF18" s="607" t="s">
        <v>287</v>
      </c>
      <c r="AG18" s="605"/>
      <c r="AH18" s="605"/>
      <c r="AI18" s="605"/>
      <c r="AJ18" s="608" t="s">
        <v>1</v>
      </c>
      <c r="AK18" s="593"/>
      <c r="AL18" s="578"/>
      <c r="AM18" s="579"/>
    </row>
    <row r="19" spans="1:39" ht="13.5" customHeight="1">
      <c r="A19" s="592"/>
      <c r="B19" s="609">
        <v>46184</v>
      </c>
      <c r="C19" s="610">
        <v>2.875</v>
      </c>
      <c r="D19" s="611" t="s">
        <v>183</v>
      </c>
      <c r="E19" s="612" t="s">
        <v>68</v>
      </c>
      <c r="F19" s="611" t="s">
        <v>240</v>
      </c>
      <c r="G19" s="613">
        <v>1</v>
      </c>
      <c r="H19" s="614"/>
      <c r="I19" s="614"/>
      <c r="J19" s="615"/>
      <c r="K19" s="616"/>
      <c r="L19" s="617">
        <v>46185</v>
      </c>
      <c r="M19" s="610">
        <v>2.875</v>
      </c>
      <c r="N19" s="611" t="s">
        <v>179</v>
      </c>
      <c r="O19" s="612" t="s">
        <v>80</v>
      </c>
      <c r="P19" s="611" t="s">
        <v>223</v>
      </c>
      <c r="Q19" s="612" t="s">
        <v>73</v>
      </c>
      <c r="R19" s="614"/>
      <c r="S19" s="614"/>
      <c r="T19" s="618"/>
      <c r="U19" s="619"/>
      <c r="V19" s="617">
        <v>46187</v>
      </c>
      <c r="W19" s="610">
        <v>2</v>
      </c>
      <c r="X19" s="611" t="s">
        <v>184</v>
      </c>
      <c r="Y19" s="612" t="s">
        <v>79</v>
      </c>
      <c r="Z19" s="611" t="s">
        <v>177</v>
      </c>
      <c r="AA19" s="612" t="s">
        <v>73</v>
      </c>
      <c r="AB19" s="614"/>
      <c r="AC19" s="614"/>
      <c r="AD19" s="620"/>
      <c r="AE19" s="621">
        <v>73</v>
      </c>
      <c r="AF19" s="617">
        <v>46201</v>
      </c>
      <c r="AG19" s="610">
        <v>2.875</v>
      </c>
      <c r="AH19" s="622" t="s">
        <v>326</v>
      </c>
      <c r="AI19" s="622" t="s">
        <v>416</v>
      </c>
      <c r="AJ19" s="623"/>
      <c r="AK19" s="593"/>
      <c r="AL19" s="578"/>
      <c r="AM19" s="579"/>
    </row>
    <row r="20" spans="1:39" ht="13.5" customHeight="1">
      <c r="A20" s="592"/>
      <c r="B20" s="609">
        <v>46185</v>
      </c>
      <c r="C20" s="610">
        <v>2.166666666666667</v>
      </c>
      <c r="D20" s="611" t="s">
        <v>186</v>
      </c>
      <c r="E20" s="612" t="s">
        <v>69</v>
      </c>
      <c r="F20" s="611" t="s">
        <v>214</v>
      </c>
      <c r="G20" s="613">
        <v>2</v>
      </c>
      <c r="H20" s="614"/>
      <c r="I20" s="614"/>
      <c r="J20" s="615"/>
      <c r="K20" s="616"/>
      <c r="L20" s="617">
        <v>46186</v>
      </c>
      <c r="M20" s="610">
        <v>2.875</v>
      </c>
      <c r="N20" s="611" t="s">
        <v>225</v>
      </c>
      <c r="O20" s="612" t="s">
        <v>81</v>
      </c>
      <c r="P20" s="611" t="s">
        <v>19</v>
      </c>
      <c r="Q20" s="613">
        <v>2</v>
      </c>
      <c r="R20" s="614"/>
      <c r="S20" s="614"/>
      <c r="T20" s="618"/>
      <c r="U20" s="619"/>
      <c r="V20" s="617">
        <v>46187</v>
      </c>
      <c r="W20" s="610">
        <v>2.125</v>
      </c>
      <c r="X20" s="611" t="s">
        <v>226</v>
      </c>
      <c r="Y20" s="612" t="s">
        <v>70</v>
      </c>
      <c r="Z20" s="611" t="s">
        <v>142</v>
      </c>
      <c r="AA20" s="613">
        <v>2</v>
      </c>
      <c r="AB20" s="614"/>
      <c r="AC20" s="614"/>
      <c r="AD20" s="620"/>
      <c r="AE20" s="621">
        <v>74</v>
      </c>
      <c r="AF20" s="617">
        <v>46202</v>
      </c>
      <c r="AG20" s="610">
        <v>2.9375</v>
      </c>
      <c r="AH20" s="622" t="s">
        <v>303</v>
      </c>
      <c r="AI20" s="622" t="s">
        <v>408</v>
      </c>
      <c r="AJ20" s="623"/>
      <c r="AK20" s="593"/>
      <c r="AL20" s="578"/>
      <c r="AM20" s="579"/>
    </row>
    <row r="21" spans="1:39" ht="13.5" customHeight="1">
      <c r="A21" s="592"/>
      <c r="B21" s="609">
        <v>46191</v>
      </c>
      <c r="C21" s="610">
        <v>2.75</v>
      </c>
      <c r="D21" s="611" t="s">
        <v>214</v>
      </c>
      <c r="E21" s="612" t="s">
        <v>71</v>
      </c>
      <c r="F21" s="611" t="s">
        <v>240</v>
      </c>
      <c r="G21" s="613">
        <v>1</v>
      </c>
      <c r="H21" s="614"/>
      <c r="I21" s="614"/>
      <c r="J21" s="615"/>
      <c r="K21" s="616"/>
      <c r="L21" s="617">
        <v>46191</v>
      </c>
      <c r="M21" s="610">
        <v>2.875</v>
      </c>
      <c r="N21" s="611" t="s">
        <v>19</v>
      </c>
      <c r="O21" s="612" t="s">
        <v>72</v>
      </c>
      <c r="P21" s="611" t="s">
        <v>223</v>
      </c>
      <c r="Q21" s="612" t="s">
        <v>73</v>
      </c>
      <c r="R21" s="614"/>
      <c r="S21" s="614"/>
      <c r="T21" s="618"/>
      <c r="U21" s="619"/>
      <c r="V21" s="617">
        <v>46193</v>
      </c>
      <c r="W21" s="610">
        <v>2</v>
      </c>
      <c r="X21" s="611" t="s">
        <v>142</v>
      </c>
      <c r="Y21" s="612" t="s">
        <v>69</v>
      </c>
      <c r="Z21" s="611" t="s">
        <v>177</v>
      </c>
      <c r="AA21" s="613">
        <v>2</v>
      </c>
      <c r="AB21" s="614"/>
      <c r="AC21" s="614"/>
      <c r="AD21" s="620"/>
      <c r="AE21" s="621">
        <v>75</v>
      </c>
      <c r="AF21" s="617">
        <v>46203</v>
      </c>
      <c r="AG21" s="610">
        <v>2.125</v>
      </c>
      <c r="AH21" s="622" t="s">
        <v>410</v>
      </c>
      <c r="AI21" s="622" t="s">
        <v>320</v>
      </c>
      <c r="AJ21" s="623"/>
      <c r="AK21" s="593"/>
      <c r="AL21" s="578"/>
      <c r="AM21" s="579"/>
    </row>
    <row r="22" spans="1:39" ht="13.5" customHeight="1">
      <c r="A22" s="592"/>
      <c r="B22" s="609">
        <v>46192</v>
      </c>
      <c r="C22" s="610">
        <v>2.125</v>
      </c>
      <c r="D22" s="611" t="s">
        <v>183</v>
      </c>
      <c r="E22" s="612" t="s">
        <v>71</v>
      </c>
      <c r="F22" s="611" t="s">
        <v>186</v>
      </c>
      <c r="G22" s="613">
        <v>1</v>
      </c>
      <c r="H22" s="614"/>
      <c r="I22" s="614"/>
      <c r="J22" s="615"/>
      <c r="K22" s="616"/>
      <c r="L22" s="617">
        <v>46192</v>
      </c>
      <c r="M22" s="610">
        <v>2</v>
      </c>
      <c r="N22" s="611" t="s">
        <v>179</v>
      </c>
      <c r="O22" s="612" t="s">
        <v>71</v>
      </c>
      <c r="P22" s="611" t="s">
        <v>225</v>
      </c>
      <c r="Q22" s="613">
        <v>1</v>
      </c>
      <c r="R22" s="614"/>
      <c r="S22" s="614"/>
      <c r="T22" s="618"/>
      <c r="U22" s="619"/>
      <c r="V22" s="617">
        <v>46193</v>
      </c>
      <c r="W22" s="610">
        <v>2.104166666666667</v>
      </c>
      <c r="X22" s="611" t="s">
        <v>184</v>
      </c>
      <c r="Y22" s="612" t="s">
        <v>68</v>
      </c>
      <c r="Z22" s="611" t="s">
        <v>226</v>
      </c>
      <c r="AA22" s="613">
        <v>1</v>
      </c>
      <c r="AB22" s="614"/>
      <c r="AC22" s="614"/>
      <c r="AD22" s="620"/>
      <c r="AE22" s="621">
        <v>76</v>
      </c>
      <c r="AF22" s="617">
        <v>46202</v>
      </c>
      <c r="AG22" s="610">
        <v>2.791666666666667</v>
      </c>
      <c r="AH22" s="622" t="s">
        <v>305</v>
      </c>
      <c r="AI22" s="622" t="s">
        <v>319</v>
      </c>
      <c r="AJ22" s="623"/>
      <c r="AK22" s="593"/>
      <c r="AL22" s="578"/>
      <c r="AM22" s="579"/>
    </row>
    <row r="23" spans="1:39" ht="13.5" customHeight="1">
      <c r="A23" s="592"/>
      <c r="B23" s="609">
        <v>46198</v>
      </c>
      <c r="C23" s="610">
        <v>2.125</v>
      </c>
      <c r="D23" s="611" t="s">
        <v>214</v>
      </c>
      <c r="E23" s="612" t="s">
        <v>70</v>
      </c>
      <c r="F23" s="611" t="s">
        <v>183</v>
      </c>
      <c r="G23" s="613">
        <v>2</v>
      </c>
      <c r="H23" s="614"/>
      <c r="I23" s="614"/>
      <c r="J23" s="615"/>
      <c r="K23" s="616"/>
      <c r="L23" s="617">
        <v>46197</v>
      </c>
      <c r="M23" s="610">
        <v>2.875</v>
      </c>
      <c r="N23" s="611" t="s">
        <v>223</v>
      </c>
      <c r="O23" s="612" t="s">
        <v>74</v>
      </c>
      <c r="P23" s="611" t="s">
        <v>225</v>
      </c>
      <c r="Q23" s="613">
        <v>1</v>
      </c>
      <c r="R23" s="614"/>
      <c r="S23" s="614"/>
      <c r="T23" s="618"/>
      <c r="U23" s="619"/>
      <c r="V23" s="617">
        <v>46198</v>
      </c>
      <c r="W23" s="610">
        <v>2</v>
      </c>
      <c r="X23" s="611" t="s">
        <v>142</v>
      </c>
      <c r="Y23" s="612" t="s">
        <v>75</v>
      </c>
      <c r="Z23" s="611" t="s">
        <v>184</v>
      </c>
      <c r="AA23" s="613">
        <v>2</v>
      </c>
      <c r="AB23" s="614"/>
      <c r="AC23" s="614"/>
      <c r="AD23" s="620"/>
      <c r="AE23" s="621">
        <v>77</v>
      </c>
      <c r="AF23" s="617">
        <v>46203</v>
      </c>
      <c r="AG23" s="610">
        <v>2.958333333333333</v>
      </c>
      <c r="AH23" s="622" t="s">
        <v>306</v>
      </c>
      <c r="AI23" s="622" t="s">
        <v>409</v>
      </c>
      <c r="AJ23" s="623"/>
      <c r="AK23" s="593"/>
      <c r="AL23" s="578"/>
      <c r="AM23" s="579"/>
    </row>
    <row r="24" spans="1:39" ht="13.5" customHeight="1">
      <c r="A24" s="592"/>
      <c r="B24" s="609">
        <v>46198</v>
      </c>
      <c r="C24" s="610">
        <v>2.125</v>
      </c>
      <c r="D24" s="611" t="s">
        <v>240</v>
      </c>
      <c r="E24" s="612" t="s">
        <v>70</v>
      </c>
      <c r="F24" s="611" t="s">
        <v>186</v>
      </c>
      <c r="G24" s="613">
        <v>2</v>
      </c>
      <c r="H24" s="614"/>
      <c r="I24" s="614"/>
      <c r="J24" s="615"/>
      <c r="K24" s="616"/>
      <c r="L24" s="617">
        <v>46197</v>
      </c>
      <c r="M24" s="610">
        <v>2.875</v>
      </c>
      <c r="N24" s="611" t="s">
        <v>19</v>
      </c>
      <c r="O24" s="612" t="s">
        <v>77</v>
      </c>
      <c r="P24" s="611" t="s">
        <v>179</v>
      </c>
      <c r="Q24" s="613">
        <v>1</v>
      </c>
      <c r="R24" s="614"/>
      <c r="S24" s="614"/>
      <c r="T24" s="618"/>
      <c r="U24" s="619"/>
      <c r="V24" s="617">
        <v>46198</v>
      </c>
      <c r="W24" s="610">
        <v>2</v>
      </c>
      <c r="X24" s="611" t="s">
        <v>177</v>
      </c>
      <c r="Y24" s="612" t="s">
        <v>71</v>
      </c>
      <c r="Z24" s="611" t="s">
        <v>226</v>
      </c>
      <c r="AA24" s="613">
        <v>1</v>
      </c>
      <c r="AB24" s="614"/>
      <c r="AC24" s="614"/>
      <c r="AD24" s="620"/>
      <c r="AE24" s="621">
        <v>78</v>
      </c>
      <c r="AF24" s="617">
        <v>46203</v>
      </c>
      <c r="AG24" s="610">
        <v>2.791666666666667</v>
      </c>
      <c r="AH24" s="622" t="s">
        <v>307</v>
      </c>
      <c r="AI24" s="622" t="s">
        <v>324</v>
      </c>
      <c r="AJ24" s="623"/>
      <c r="AK24" s="593"/>
      <c r="AL24" s="578"/>
      <c r="AM24" s="579"/>
    </row>
    <row r="25" spans="1:39" ht="13.5" customHeight="1">
      <c r="A25" s="592"/>
      <c r="B25" s="624"/>
      <c r="C25" s="625"/>
      <c r="D25" s="626"/>
      <c r="E25" s="627"/>
      <c r="F25" s="626"/>
      <c r="G25" s="627"/>
      <c r="H25" s="626"/>
      <c r="I25" s="626"/>
      <c r="J25" s="597"/>
      <c r="K25" s="597"/>
      <c r="L25" s="628"/>
      <c r="M25" s="625"/>
      <c r="N25" s="626"/>
      <c r="O25" s="627"/>
      <c r="P25" s="626"/>
      <c r="Q25" s="627"/>
      <c r="R25" s="626"/>
      <c r="S25" s="626"/>
      <c r="T25" s="629"/>
      <c r="U25" s="630"/>
      <c r="V25" s="628"/>
      <c r="W25" s="625"/>
      <c r="X25" s="626"/>
      <c r="Y25" s="627"/>
      <c r="Z25" s="626"/>
      <c r="AA25" s="627"/>
      <c r="AB25" s="626"/>
      <c r="AC25" s="626"/>
      <c r="AD25" s="599"/>
      <c r="AE25" s="621">
        <v>79</v>
      </c>
      <c r="AF25" s="617">
        <v>46204</v>
      </c>
      <c r="AG25" s="610">
        <v>2.041666666666667</v>
      </c>
      <c r="AH25" s="622" t="s">
        <v>308</v>
      </c>
      <c r="AI25" s="622" t="s">
        <v>318</v>
      </c>
      <c r="AJ25" s="623"/>
      <c r="AK25" s="593"/>
      <c r="AL25" s="578"/>
      <c r="AM25" s="579"/>
    </row>
    <row r="26" spans="1:39" ht="13.5" customHeight="1">
      <c r="A26" s="592"/>
      <c r="B26" s="631"/>
      <c r="C26" s="632"/>
      <c r="D26" s="597"/>
      <c r="E26" s="633"/>
      <c r="F26" s="597"/>
      <c r="G26" s="633"/>
      <c r="H26" s="597"/>
      <c r="I26" s="597"/>
      <c r="J26" s="597"/>
      <c r="K26" s="597"/>
      <c r="L26" s="634"/>
      <c r="M26" s="632"/>
      <c r="N26" s="597"/>
      <c r="O26" s="633"/>
      <c r="P26" s="597"/>
      <c r="Q26" s="633"/>
      <c r="R26" s="597"/>
      <c r="S26" s="597"/>
      <c r="T26" s="629"/>
      <c r="U26" s="630"/>
      <c r="V26" s="634"/>
      <c r="W26" s="632"/>
      <c r="X26" s="597"/>
      <c r="Y26" s="633"/>
      <c r="Z26" s="597"/>
      <c r="AA26" s="633"/>
      <c r="AB26" s="597"/>
      <c r="AC26" s="597"/>
      <c r="AD26" s="599"/>
      <c r="AE26" s="621">
        <v>80</v>
      </c>
      <c r="AF26" s="617">
        <v>46204</v>
      </c>
      <c r="AG26" s="610">
        <v>2.75</v>
      </c>
      <c r="AH26" s="622" t="s">
        <v>327</v>
      </c>
      <c r="AI26" s="622" t="s">
        <v>323</v>
      </c>
      <c r="AJ26" s="623"/>
      <c r="AK26" s="593"/>
      <c r="AL26" s="578"/>
      <c r="AM26" s="579"/>
    </row>
    <row r="27" spans="1:39" ht="13.5" customHeight="1">
      <c r="A27" s="592"/>
      <c r="B27" s="601" t="s">
        <v>7</v>
      </c>
      <c r="C27" s="602"/>
      <c r="D27" s="603"/>
      <c r="E27" s="604" t="s">
        <v>40</v>
      </c>
      <c r="F27" s="605"/>
      <c r="G27" s="606" t="s">
        <v>3</v>
      </c>
      <c r="H27" s="604" t="s">
        <v>1</v>
      </c>
      <c r="I27" s="604" t="s">
        <v>1</v>
      </c>
      <c r="J27" s="597"/>
      <c r="K27" s="576"/>
      <c r="L27" s="1117" t="s">
        <v>8</v>
      </c>
      <c r="M27" s="1118"/>
      <c r="N27" s="603"/>
      <c r="O27" s="604" t="s">
        <v>40</v>
      </c>
      <c r="P27" s="605"/>
      <c r="Q27" s="606" t="s">
        <v>3</v>
      </c>
      <c r="R27" s="604" t="s">
        <v>1</v>
      </c>
      <c r="S27" s="604" t="s">
        <v>1</v>
      </c>
      <c r="T27" s="629"/>
      <c r="U27" s="629"/>
      <c r="V27" s="1117" t="s">
        <v>9</v>
      </c>
      <c r="W27" s="1118"/>
      <c r="X27" s="603"/>
      <c r="Y27" s="604" t="s">
        <v>40</v>
      </c>
      <c r="Z27" s="605"/>
      <c r="AA27" s="606" t="s">
        <v>3</v>
      </c>
      <c r="AB27" s="604" t="s">
        <v>1</v>
      </c>
      <c r="AC27" s="604" t="s">
        <v>1</v>
      </c>
      <c r="AD27" s="599"/>
      <c r="AE27" s="621">
        <v>81</v>
      </c>
      <c r="AF27" s="617">
        <v>46205</v>
      </c>
      <c r="AG27" s="610">
        <v>2.083333333333333</v>
      </c>
      <c r="AH27" s="622" t="s">
        <v>413</v>
      </c>
      <c r="AI27" s="622" t="s">
        <v>487</v>
      </c>
      <c r="AJ27" s="623"/>
      <c r="AK27" s="593"/>
      <c r="AL27" s="578"/>
      <c r="AM27" s="579"/>
    </row>
    <row r="28" spans="1:39" ht="13.5" customHeight="1">
      <c r="A28" s="592"/>
      <c r="B28" s="609">
        <v>46186</v>
      </c>
      <c r="C28" s="610">
        <v>2.125</v>
      </c>
      <c r="D28" s="611" t="s">
        <v>172</v>
      </c>
      <c r="E28" s="612" t="s">
        <v>77</v>
      </c>
      <c r="F28" s="611" t="s">
        <v>224</v>
      </c>
      <c r="G28" s="613">
        <v>1</v>
      </c>
      <c r="H28" s="614"/>
      <c r="I28" s="614"/>
      <c r="J28" s="615"/>
      <c r="K28" s="616"/>
      <c r="L28" s="617">
        <v>46187</v>
      </c>
      <c r="M28" s="610">
        <v>2.791666666666667</v>
      </c>
      <c r="N28" s="611" t="s">
        <v>16</v>
      </c>
      <c r="O28" s="612" t="s">
        <v>87</v>
      </c>
      <c r="P28" s="611" t="s">
        <v>227</v>
      </c>
      <c r="Q28" s="613">
        <v>1</v>
      </c>
      <c r="R28" s="614"/>
      <c r="S28" s="614"/>
      <c r="T28" s="618"/>
      <c r="U28" s="635"/>
      <c r="V28" s="617">
        <v>46187</v>
      </c>
      <c r="W28" s="610">
        <v>2.916666666666667</v>
      </c>
      <c r="X28" s="611" t="s">
        <v>190</v>
      </c>
      <c r="Y28" s="612" t="s">
        <v>77</v>
      </c>
      <c r="Z28" s="611" t="s">
        <v>180</v>
      </c>
      <c r="AA28" s="613">
        <v>1</v>
      </c>
      <c r="AB28" s="614"/>
      <c r="AC28" s="614"/>
      <c r="AD28" s="620"/>
      <c r="AE28" s="621">
        <v>82</v>
      </c>
      <c r="AF28" s="617">
        <v>46204</v>
      </c>
      <c r="AG28" s="610">
        <v>2.916666666666667</v>
      </c>
      <c r="AH28" s="622" t="s">
        <v>414</v>
      </c>
      <c r="AI28" s="622" t="s">
        <v>325</v>
      </c>
      <c r="AJ28" s="623"/>
      <c r="AK28" s="593"/>
      <c r="AL28" s="578"/>
      <c r="AM28" s="579"/>
    </row>
    <row r="29" spans="1:39" ht="13.5" customHeight="1">
      <c r="A29" s="592"/>
      <c r="B29" s="609">
        <v>46187</v>
      </c>
      <c r="C29" s="610">
        <v>2.25</v>
      </c>
      <c r="D29" s="611" t="s">
        <v>176</v>
      </c>
      <c r="E29" s="612" t="s">
        <v>76</v>
      </c>
      <c r="F29" s="611" t="s">
        <v>134</v>
      </c>
      <c r="G29" s="613">
        <v>2</v>
      </c>
      <c r="H29" s="614"/>
      <c r="I29" s="614"/>
      <c r="J29" s="615"/>
      <c r="K29" s="616"/>
      <c r="L29" s="617">
        <v>46188</v>
      </c>
      <c r="M29" s="610">
        <v>2.041666666666667</v>
      </c>
      <c r="N29" s="611" t="s">
        <v>228</v>
      </c>
      <c r="O29" s="612" t="s">
        <v>72</v>
      </c>
      <c r="P29" s="611" t="s">
        <v>169</v>
      </c>
      <c r="Q29" s="612" t="s">
        <v>73</v>
      </c>
      <c r="R29" s="614"/>
      <c r="S29" s="614"/>
      <c r="T29" s="618"/>
      <c r="U29" s="635"/>
      <c r="V29" s="617">
        <v>46188</v>
      </c>
      <c r="W29" s="610">
        <v>2.166666666666667</v>
      </c>
      <c r="X29" s="611" t="s">
        <v>38</v>
      </c>
      <c r="Y29" s="612" t="s">
        <v>68</v>
      </c>
      <c r="Z29" s="611" t="s">
        <v>175</v>
      </c>
      <c r="AA29" s="613">
        <v>1</v>
      </c>
      <c r="AB29" s="614"/>
      <c r="AC29" s="614"/>
      <c r="AD29" s="620"/>
      <c r="AE29" s="621">
        <v>83</v>
      </c>
      <c r="AF29" s="617">
        <v>46206</v>
      </c>
      <c r="AG29" s="610">
        <v>2.041666666666667</v>
      </c>
      <c r="AH29" s="622" t="s">
        <v>312</v>
      </c>
      <c r="AI29" s="622" t="s">
        <v>309</v>
      </c>
      <c r="AJ29" s="623"/>
      <c r="AK29" s="593"/>
      <c r="AL29" s="578"/>
      <c r="AM29" s="579"/>
    </row>
    <row r="30" spans="1:39" ht="13.5" customHeight="1">
      <c r="A30" s="592"/>
      <c r="B30" s="609">
        <v>46192</v>
      </c>
      <c r="C30" s="610">
        <v>2.875</v>
      </c>
      <c r="D30" s="611" t="s">
        <v>172</v>
      </c>
      <c r="E30" s="612" t="s">
        <v>74</v>
      </c>
      <c r="F30" s="611" t="s">
        <v>176</v>
      </c>
      <c r="G30" s="613">
        <v>1</v>
      </c>
      <c r="H30" s="614"/>
      <c r="I30" s="614"/>
      <c r="J30" s="615"/>
      <c r="K30" s="616"/>
      <c r="L30" s="617">
        <v>46193</v>
      </c>
      <c r="M30" s="610">
        <v>2.916666666666667</v>
      </c>
      <c r="N30" s="611" t="s">
        <v>16</v>
      </c>
      <c r="O30" s="612" t="s">
        <v>71</v>
      </c>
      <c r="P30" s="611" t="s">
        <v>228</v>
      </c>
      <c r="Q30" s="613">
        <v>1</v>
      </c>
      <c r="R30" s="614"/>
      <c r="S30" s="614"/>
      <c r="T30" s="618"/>
      <c r="U30" s="619"/>
      <c r="V30" s="617">
        <v>46193</v>
      </c>
      <c r="W30" s="610">
        <v>2.791666666666667</v>
      </c>
      <c r="X30" s="611" t="s">
        <v>190</v>
      </c>
      <c r="Y30" s="612" t="s">
        <v>77</v>
      </c>
      <c r="Z30" s="611" t="s">
        <v>38</v>
      </c>
      <c r="AA30" s="613">
        <v>1</v>
      </c>
      <c r="AB30" s="614"/>
      <c r="AC30" s="614"/>
      <c r="AD30" s="620"/>
      <c r="AE30" s="621">
        <v>84</v>
      </c>
      <c r="AF30" s="617">
        <v>46205</v>
      </c>
      <c r="AG30" s="610">
        <v>2.875</v>
      </c>
      <c r="AH30" s="622" t="s">
        <v>313</v>
      </c>
      <c r="AI30" s="622" t="s">
        <v>328</v>
      </c>
      <c r="AJ30" s="623"/>
      <c r="AK30" s="593"/>
      <c r="AL30" s="578"/>
      <c r="AM30" s="579"/>
    </row>
    <row r="31" spans="1:39" ht="13.5" customHeight="1">
      <c r="A31" s="592"/>
      <c r="B31" s="609">
        <v>46193</v>
      </c>
      <c r="C31" s="610">
        <v>2.208333333333333</v>
      </c>
      <c r="D31" s="611" t="s">
        <v>134</v>
      </c>
      <c r="E31" s="612" t="s">
        <v>77</v>
      </c>
      <c r="F31" s="611" t="s">
        <v>224</v>
      </c>
      <c r="G31" s="613">
        <v>1</v>
      </c>
      <c r="H31" s="614"/>
      <c r="I31" s="614"/>
      <c r="J31" s="615"/>
      <c r="K31" s="616"/>
      <c r="L31" s="617">
        <v>46194</v>
      </c>
      <c r="M31" s="610">
        <v>2.083333333333333</v>
      </c>
      <c r="N31" s="611" t="s">
        <v>169</v>
      </c>
      <c r="O31" s="612" t="s">
        <v>68</v>
      </c>
      <c r="P31" s="611" t="s">
        <v>227</v>
      </c>
      <c r="Q31" s="613">
        <v>1</v>
      </c>
      <c r="R31" s="614"/>
      <c r="S31" s="614"/>
      <c r="T31" s="618"/>
      <c r="U31" s="619"/>
      <c r="V31" s="617">
        <v>46194</v>
      </c>
      <c r="W31" s="610">
        <v>2.25</v>
      </c>
      <c r="X31" s="611" t="s">
        <v>175</v>
      </c>
      <c r="Y31" s="612" t="s">
        <v>70</v>
      </c>
      <c r="Z31" s="611" t="s">
        <v>180</v>
      </c>
      <c r="AA31" s="613">
        <v>2</v>
      </c>
      <c r="AB31" s="614"/>
      <c r="AC31" s="614"/>
      <c r="AD31" s="620"/>
      <c r="AE31" s="621">
        <v>85</v>
      </c>
      <c r="AF31" s="617">
        <v>46206</v>
      </c>
      <c r="AG31" s="610">
        <v>2.208333333333333</v>
      </c>
      <c r="AH31" s="622" t="s">
        <v>314</v>
      </c>
      <c r="AI31" s="622" t="s">
        <v>417</v>
      </c>
      <c r="AJ31" s="623"/>
      <c r="AK31" s="593"/>
      <c r="AL31" s="578"/>
      <c r="AM31" s="579"/>
    </row>
    <row r="32" spans="1:39" ht="13.5" customHeight="1">
      <c r="A32" s="592"/>
      <c r="B32" s="609">
        <v>46199</v>
      </c>
      <c r="C32" s="610">
        <v>2.166666666666667</v>
      </c>
      <c r="D32" s="611" t="s">
        <v>134</v>
      </c>
      <c r="E32" s="612" t="s">
        <v>72</v>
      </c>
      <c r="F32" s="611" t="s">
        <v>172</v>
      </c>
      <c r="G32" s="612" t="s">
        <v>73</v>
      </c>
      <c r="H32" s="614"/>
      <c r="I32" s="614"/>
      <c r="J32" s="615"/>
      <c r="K32" s="616"/>
      <c r="L32" s="617">
        <v>46198</v>
      </c>
      <c r="M32" s="610">
        <v>2.916666666666667</v>
      </c>
      <c r="N32" s="611" t="s">
        <v>227</v>
      </c>
      <c r="O32" s="612" t="s">
        <v>86</v>
      </c>
      <c r="P32" s="611" t="s">
        <v>228</v>
      </c>
      <c r="Q32" s="613">
        <v>2</v>
      </c>
      <c r="R32" s="614"/>
      <c r="S32" s="614"/>
      <c r="T32" s="618"/>
      <c r="U32" s="619"/>
      <c r="V32" s="617">
        <v>46199</v>
      </c>
      <c r="W32" s="610">
        <v>2.041666666666667</v>
      </c>
      <c r="X32" s="611" t="s">
        <v>180</v>
      </c>
      <c r="Y32" s="612" t="s">
        <v>72</v>
      </c>
      <c r="Z32" s="611" t="s">
        <v>38</v>
      </c>
      <c r="AA32" s="612" t="s">
        <v>73</v>
      </c>
      <c r="AB32" s="614"/>
      <c r="AC32" s="614"/>
      <c r="AD32" s="620"/>
      <c r="AE32" s="621">
        <v>86</v>
      </c>
      <c r="AF32" s="617">
        <v>46207</v>
      </c>
      <c r="AG32" s="610">
        <v>2</v>
      </c>
      <c r="AH32" s="622" t="s">
        <v>315</v>
      </c>
      <c r="AI32" s="622" t="s">
        <v>329</v>
      </c>
      <c r="AJ32" s="623"/>
      <c r="AK32" s="593"/>
      <c r="AL32" s="578"/>
      <c r="AM32" s="579"/>
    </row>
    <row r="33" spans="1:39" ht="13.5" customHeight="1">
      <c r="A33" s="592"/>
      <c r="B33" s="609">
        <v>46199</v>
      </c>
      <c r="C33" s="610">
        <v>2.166666666666667</v>
      </c>
      <c r="D33" s="611" t="s">
        <v>224</v>
      </c>
      <c r="E33" s="612" t="s">
        <v>80</v>
      </c>
      <c r="F33" s="611" t="s">
        <v>176</v>
      </c>
      <c r="G33" s="612" t="s">
        <v>73</v>
      </c>
      <c r="H33" s="614"/>
      <c r="I33" s="614"/>
      <c r="J33" s="615"/>
      <c r="K33" s="616"/>
      <c r="L33" s="617">
        <v>46198</v>
      </c>
      <c r="M33" s="610">
        <v>2.916666666666667</v>
      </c>
      <c r="N33" s="611" t="s">
        <v>169</v>
      </c>
      <c r="O33" s="612" t="s">
        <v>69</v>
      </c>
      <c r="P33" s="611" t="s">
        <v>16</v>
      </c>
      <c r="Q33" s="613">
        <v>2</v>
      </c>
      <c r="R33" s="614"/>
      <c r="S33" s="614"/>
      <c r="T33" s="618"/>
      <c r="U33" s="619"/>
      <c r="V33" s="617">
        <v>46199</v>
      </c>
      <c r="W33" s="610">
        <v>2.041666666666667</v>
      </c>
      <c r="X33" s="611" t="s">
        <v>175</v>
      </c>
      <c r="Y33" s="612" t="s">
        <v>76</v>
      </c>
      <c r="Z33" s="611" t="s">
        <v>190</v>
      </c>
      <c r="AA33" s="613">
        <v>2</v>
      </c>
      <c r="AB33" s="614"/>
      <c r="AC33" s="614"/>
      <c r="AD33" s="620"/>
      <c r="AE33" s="621">
        <v>87</v>
      </c>
      <c r="AF33" s="617">
        <v>46207</v>
      </c>
      <c r="AG33" s="610">
        <v>2.145833333333333</v>
      </c>
      <c r="AH33" s="622" t="s">
        <v>316</v>
      </c>
      <c r="AI33" s="622" t="s">
        <v>331</v>
      </c>
      <c r="AJ33" s="623"/>
      <c r="AK33" s="593"/>
      <c r="AL33" s="578"/>
      <c r="AM33" s="579"/>
    </row>
    <row r="34" spans="1:39" ht="13.5" customHeight="1">
      <c r="A34" s="592"/>
      <c r="B34" s="636"/>
      <c r="C34" s="637"/>
      <c r="D34" s="637"/>
      <c r="E34" s="637"/>
      <c r="F34" s="637"/>
      <c r="G34" s="637"/>
      <c r="H34" s="637"/>
      <c r="I34" s="637"/>
      <c r="J34" s="576"/>
      <c r="K34" s="576"/>
      <c r="L34" s="637"/>
      <c r="M34" s="637"/>
      <c r="N34" s="637"/>
      <c r="O34" s="637"/>
      <c r="P34" s="637"/>
      <c r="Q34" s="637"/>
      <c r="R34" s="637"/>
      <c r="S34" s="637"/>
      <c r="T34" s="629"/>
      <c r="U34" s="630"/>
      <c r="V34" s="637"/>
      <c r="W34" s="637"/>
      <c r="X34" s="637"/>
      <c r="Y34" s="637"/>
      <c r="Z34" s="637"/>
      <c r="AA34" s="637"/>
      <c r="AB34" s="637"/>
      <c r="AC34" s="637"/>
      <c r="AD34" s="599"/>
      <c r="AE34" s="621">
        <v>88</v>
      </c>
      <c r="AF34" s="617">
        <v>46206</v>
      </c>
      <c r="AG34" s="610">
        <v>2.833333333333333</v>
      </c>
      <c r="AH34" s="622" t="s">
        <v>172</v>
      </c>
      <c r="AI34" s="622" t="s">
        <v>330</v>
      </c>
      <c r="AJ34" s="623"/>
      <c r="AK34" s="593"/>
      <c r="AL34" s="578"/>
      <c r="AM34" s="579"/>
    </row>
    <row r="35" spans="1:39" ht="13.5" customHeight="1">
      <c r="A35" s="592"/>
      <c r="B35" s="593"/>
      <c r="C35" s="576"/>
      <c r="D35" s="576"/>
      <c r="E35" s="576"/>
      <c r="F35" s="576"/>
      <c r="G35" s="576"/>
      <c r="H35" s="576"/>
      <c r="I35" s="576"/>
      <c r="J35" s="576"/>
      <c r="K35" s="576"/>
      <c r="L35" s="576"/>
      <c r="M35" s="576"/>
      <c r="N35" s="576"/>
      <c r="O35" s="576"/>
      <c r="P35" s="576"/>
      <c r="Q35" s="576"/>
      <c r="R35" s="576"/>
      <c r="S35" s="576"/>
      <c r="T35" s="629"/>
      <c r="U35" s="630"/>
      <c r="V35" s="576"/>
      <c r="W35" s="576"/>
      <c r="X35" s="576"/>
      <c r="Y35" s="576"/>
      <c r="Z35" s="576"/>
      <c r="AA35" s="576"/>
      <c r="AB35" s="576"/>
      <c r="AC35" s="576"/>
      <c r="AD35" s="599"/>
      <c r="AE35" s="638"/>
      <c r="AF35" s="639"/>
      <c r="AG35" s="637"/>
      <c r="AH35" s="637"/>
      <c r="AI35" s="637"/>
      <c r="AJ35" s="640"/>
      <c r="AK35" s="593"/>
      <c r="AL35" s="578"/>
      <c r="AM35" s="579"/>
    </row>
    <row r="36" spans="1:39" ht="13.5" customHeight="1">
      <c r="A36" s="592"/>
      <c r="B36" s="601" t="s">
        <v>181</v>
      </c>
      <c r="C36" s="602"/>
      <c r="D36" s="603"/>
      <c r="E36" s="604" t="s">
        <v>40</v>
      </c>
      <c r="F36" s="605"/>
      <c r="G36" s="606" t="s">
        <v>3</v>
      </c>
      <c r="H36" s="604" t="s">
        <v>1</v>
      </c>
      <c r="I36" s="604" t="s">
        <v>1</v>
      </c>
      <c r="J36" s="597"/>
      <c r="K36" s="576"/>
      <c r="L36" s="1117" t="s">
        <v>182</v>
      </c>
      <c r="M36" s="1118"/>
      <c r="N36" s="603"/>
      <c r="O36" s="604" t="s">
        <v>40</v>
      </c>
      <c r="P36" s="605"/>
      <c r="Q36" s="606" t="s">
        <v>3</v>
      </c>
      <c r="R36" s="604" t="s">
        <v>1</v>
      </c>
      <c r="S36" s="604" t="s">
        <v>1</v>
      </c>
      <c r="T36" s="629"/>
      <c r="U36" s="630"/>
      <c r="V36" s="1117" t="s">
        <v>215</v>
      </c>
      <c r="W36" s="1118"/>
      <c r="X36" s="603"/>
      <c r="Y36" s="604" t="s">
        <v>40</v>
      </c>
      <c r="Z36" s="605"/>
      <c r="AA36" s="606" t="s">
        <v>3</v>
      </c>
      <c r="AB36" s="604" t="s">
        <v>1</v>
      </c>
      <c r="AC36" s="604" t="s">
        <v>1</v>
      </c>
      <c r="AD36" s="599"/>
      <c r="AE36" s="641"/>
      <c r="AF36" s="600" t="s">
        <v>10</v>
      </c>
      <c r="AG36" s="576"/>
      <c r="AH36" s="576"/>
      <c r="AI36" s="576"/>
      <c r="AJ36" s="599"/>
      <c r="AK36" s="593"/>
      <c r="AL36" s="578"/>
      <c r="AM36" s="579"/>
    </row>
    <row r="37" spans="1:39" ht="13.5" customHeight="1">
      <c r="A37" s="592"/>
      <c r="B37" s="609">
        <v>46188</v>
      </c>
      <c r="C37" s="610">
        <v>2.875</v>
      </c>
      <c r="D37" s="611" t="s">
        <v>39</v>
      </c>
      <c r="E37" s="612" t="s">
        <v>78</v>
      </c>
      <c r="F37" s="611" t="s">
        <v>230</v>
      </c>
      <c r="G37" s="613">
        <v>1</v>
      </c>
      <c r="H37" s="614"/>
      <c r="I37" s="614"/>
      <c r="J37" s="615"/>
      <c r="K37" s="616"/>
      <c r="L37" s="617">
        <v>46188</v>
      </c>
      <c r="M37" s="610">
        <v>2.75</v>
      </c>
      <c r="N37" s="611" t="s">
        <v>18</v>
      </c>
      <c r="O37" s="612" t="s">
        <v>68</v>
      </c>
      <c r="P37" s="611" t="s">
        <v>229</v>
      </c>
      <c r="Q37" s="613">
        <v>1</v>
      </c>
      <c r="R37" s="614"/>
      <c r="S37" s="614"/>
      <c r="T37" s="618"/>
      <c r="U37" s="619"/>
      <c r="V37" s="617">
        <v>46189</v>
      </c>
      <c r="W37" s="610">
        <v>2.875</v>
      </c>
      <c r="X37" s="611" t="s">
        <v>14</v>
      </c>
      <c r="Y37" s="612" t="s">
        <v>74</v>
      </c>
      <c r="Z37" s="611" t="s">
        <v>170</v>
      </c>
      <c r="AA37" s="613">
        <v>1</v>
      </c>
      <c r="AB37" s="614"/>
      <c r="AC37" s="614"/>
      <c r="AD37" s="620"/>
      <c r="AE37" s="641"/>
      <c r="AF37" s="607" t="s">
        <v>290</v>
      </c>
      <c r="AG37" s="605"/>
      <c r="AH37" s="605"/>
      <c r="AI37" s="605"/>
      <c r="AJ37" s="608" t="s">
        <v>1</v>
      </c>
      <c r="AK37" s="593"/>
      <c r="AL37" s="578"/>
      <c r="AM37" s="579"/>
    </row>
    <row r="38" spans="1:39" ht="13.5" customHeight="1">
      <c r="A38" s="592"/>
      <c r="B38" s="609">
        <v>46189</v>
      </c>
      <c r="C38" s="610">
        <v>2.125</v>
      </c>
      <c r="D38" s="611" t="s">
        <v>171</v>
      </c>
      <c r="E38" s="612" t="s">
        <v>80</v>
      </c>
      <c r="F38" s="611" t="s">
        <v>231</v>
      </c>
      <c r="G38" s="612" t="s">
        <v>73</v>
      </c>
      <c r="H38" s="614"/>
      <c r="I38" s="614"/>
      <c r="J38" s="615"/>
      <c r="K38" s="616"/>
      <c r="L38" s="617">
        <v>46189</v>
      </c>
      <c r="M38" s="610">
        <v>2</v>
      </c>
      <c r="N38" s="611" t="s">
        <v>174</v>
      </c>
      <c r="O38" s="612" t="s">
        <v>70</v>
      </c>
      <c r="P38" s="611" t="s">
        <v>185</v>
      </c>
      <c r="Q38" s="613">
        <v>2</v>
      </c>
      <c r="R38" s="614"/>
      <c r="S38" s="614"/>
      <c r="T38" s="618"/>
      <c r="U38" s="619"/>
      <c r="V38" s="617">
        <v>46190</v>
      </c>
      <c r="W38" s="610">
        <v>2</v>
      </c>
      <c r="X38" s="611" t="s">
        <v>232</v>
      </c>
      <c r="Y38" s="612" t="s">
        <v>76</v>
      </c>
      <c r="Z38" s="611" t="s">
        <v>233</v>
      </c>
      <c r="AA38" s="613">
        <v>2</v>
      </c>
      <c r="AB38" s="614"/>
      <c r="AC38" s="614"/>
      <c r="AD38" s="620"/>
      <c r="AE38" s="621">
        <v>89</v>
      </c>
      <c r="AF38" s="617">
        <v>46207</v>
      </c>
      <c r="AG38" s="610">
        <v>2.958333333333333</v>
      </c>
      <c r="AH38" s="642" t="s">
        <v>303</v>
      </c>
      <c r="AI38" s="642" t="s">
        <v>306</v>
      </c>
      <c r="AJ38" s="623"/>
      <c r="AK38" s="593"/>
      <c r="AL38" s="578"/>
      <c r="AM38" s="579"/>
    </row>
    <row r="39" spans="1:39" ht="13.5" customHeight="1">
      <c r="A39" s="592"/>
      <c r="B39" s="609">
        <v>46194</v>
      </c>
      <c r="C39" s="610">
        <v>2.875</v>
      </c>
      <c r="D39" s="611" t="s">
        <v>39</v>
      </c>
      <c r="E39" s="612" t="s">
        <v>68</v>
      </c>
      <c r="F39" s="611" t="s">
        <v>171</v>
      </c>
      <c r="G39" s="613">
        <v>1</v>
      </c>
      <c r="H39" s="614"/>
      <c r="I39" s="614"/>
      <c r="J39" s="615"/>
      <c r="K39" s="616"/>
      <c r="L39" s="617">
        <v>46194</v>
      </c>
      <c r="M39" s="610">
        <v>2.75</v>
      </c>
      <c r="N39" s="611" t="s">
        <v>18</v>
      </c>
      <c r="O39" s="612" t="s">
        <v>78</v>
      </c>
      <c r="P39" s="611" t="s">
        <v>174</v>
      </c>
      <c r="Q39" s="613">
        <v>1</v>
      </c>
      <c r="R39" s="614"/>
      <c r="S39" s="614"/>
      <c r="T39" s="618"/>
      <c r="U39" s="643"/>
      <c r="V39" s="617">
        <v>46195</v>
      </c>
      <c r="W39" s="610">
        <v>2.958333333333333</v>
      </c>
      <c r="X39" s="611" t="s">
        <v>14</v>
      </c>
      <c r="Y39" s="612" t="s">
        <v>89</v>
      </c>
      <c r="Z39" s="611" t="s">
        <v>232</v>
      </c>
      <c r="AA39" s="613">
        <v>1</v>
      </c>
      <c r="AB39" s="614"/>
      <c r="AC39" s="614"/>
      <c r="AD39" s="620"/>
      <c r="AE39" s="621">
        <v>90</v>
      </c>
      <c r="AF39" s="617">
        <v>46207</v>
      </c>
      <c r="AG39" s="610">
        <v>2.791666666666667</v>
      </c>
      <c r="AH39" s="642" t="s">
        <v>326</v>
      </c>
      <c r="AI39" s="642" t="s">
        <v>320</v>
      </c>
      <c r="AJ39" s="623"/>
      <c r="AK39" s="593"/>
      <c r="AL39" s="578"/>
      <c r="AM39" s="579"/>
    </row>
    <row r="40" spans="1:39" ht="13.5" customHeight="1">
      <c r="A40" s="592"/>
      <c r="B40" s="609">
        <v>46195</v>
      </c>
      <c r="C40" s="610">
        <v>2.125</v>
      </c>
      <c r="D40" s="611" t="s">
        <v>231</v>
      </c>
      <c r="E40" s="612" t="s">
        <v>70</v>
      </c>
      <c r="F40" s="611" t="s">
        <v>230</v>
      </c>
      <c r="G40" s="613">
        <v>2</v>
      </c>
      <c r="H40" s="614"/>
      <c r="I40" s="614"/>
      <c r="J40" s="615"/>
      <c r="K40" s="616"/>
      <c r="L40" s="617">
        <v>46195</v>
      </c>
      <c r="M40" s="610">
        <v>2</v>
      </c>
      <c r="N40" s="611" t="s">
        <v>185</v>
      </c>
      <c r="O40" s="612" t="s">
        <v>71</v>
      </c>
      <c r="P40" s="611" t="s">
        <v>229</v>
      </c>
      <c r="Q40" s="613">
        <v>1</v>
      </c>
      <c r="R40" s="614"/>
      <c r="S40" s="614"/>
      <c r="T40" s="644"/>
      <c r="U40" s="645"/>
      <c r="V40" s="617">
        <v>46196</v>
      </c>
      <c r="W40" s="610">
        <v>2.083333333333333</v>
      </c>
      <c r="X40" s="611" t="s">
        <v>233</v>
      </c>
      <c r="Y40" s="612" t="s">
        <v>72</v>
      </c>
      <c r="Z40" s="611" t="s">
        <v>170</v>
      </c>
      <c r="AA40" s="612" t="s">
        <v>73</v>
      </c>
      <c r="AB40" s="614"/>
      <c r="AC40" s="614"/>
      <c r="AD40" s="620"/>
      <c r="AE40" s="621">
        <v>91</v>
      </c>
      <c r="AF40" s="617">
        <v>46208</v>
      </c>
      <c r="AG40" s="610">
        <v>2.916666666666667</v>
      </c>
      <c r="AH40" s="642" t="s">
        <v>305</v>
      </c>
      <c r="AI40" s="642" t="s">
        <v>324</v>
      </c>
      <c r="AJ40" s="623"/>
      <c r="AK40" s="593"/>
      <c r="AL40" s="578"/>
      <c r="AM40" s="579"/>
    </row>
    <row r="41" spans="1:39" ht="13.5" customHeight="1">
      <c r="A41" s="592"/>
      <c r="B41" s="609">
        <v>46200</v>
      </c>
      <c r="C41" s="610">
        <v>2.208333333333333</v>
      </c>
      <c r="D41" s="611" t="s">
        <v>230</v>
      </c>
      <c r="E41" s="612" t="s">
        <v>74</v>
      </c>
      <c r="F41" s="611" t="s">
        <v>171</v>
      </c>
      <c r="G41" s="613">
        <v>1</v>
      </c>
      <c r="H41" s="614"/>
      <c r="I41" s="614"/>
      <c r="J41" s="615"/>
      <c r="K41" s="616"/>
      <c r="L41" s="617">
        <v>46200</v>
      </c>
      <c r="M41" s="610">
        <v>2.083333333333333</v>
      </c>
      <c r="N41" s="611" t="s">
        <v>229</v>
      </c>
      <c r="O41" s="612" t="s">
        <v>80</v>
      </c>
      <c r="P41" s="611" t="s">
        <v>174</v>
      </c>
      <c r="Q41" s="612" t="s">
        <v>73</v>
      </c>
      <c r="R41" s="614"/>
      <c r="S41" s="614"/>
      <c r="T41" s="646"/>
      <c r="U41" s="645"/>
      <c r="V41" s="617">
        <v>46199</v>
      </c>
      <c r="W41" s="610">
        <v>2.875</v>
      </c>
      <c r="X41" s="611" t="s">
        <v>233</v>
      </c>
      <c r="Y41" s="612" t="s">
        <v>86</v>
      </c>
      <c r="Z41" s="611" t="s">
        <v>14</v>
      </c>
      <c r="AA41" s="613">
        <v>2</v>
      </c>
      <c r="AB41" s="614"/>
      <c r="AC41" s="614"/>
      <c r="AD41" s="620"/>
      <c r="AE41" s="621">
        <v>92</v>
      </c>
      <c r="AF41" s="617">
        <v>46209</v>
      </c>
      <c r="AG41" s="610">
        <v>2.083333333333333</v>
      </c>
      <c r="AH41" s="642" t="s">
        <v>308</v>
      </c>
      <c r="AI41" s="642" t="s">
        <v>327</v>
      </c>
      <c r="AJ41" s="623"/>
      <c r="AK41" s="593"/>
      <c r="AL41" s="578"/>
      <c r="AM41" s="579"/>
    </row>
    <row r="42" spans="1:39" ht="13.5" customHeight="1">
      <c r="A42" s="592"/>
      <c r="B42" s="609">
        <v>46200</v>
      </c>
      <c r="C42" s="610">
        <v>2.208333333333333</v>
      </c>
      <c r="D42" s="611" t="s">
        <v>231</v>
      </c>
      <c r="E42" s="612" t="s">
        <v>81</v>
      </c>
      <c r="F42" s="611" t="s">
        <v>39</v>
      </c>
      <c r="G42" s="613">
        <v>2</v>
      </c>
      <c r="H42" s="614"/>
      <c r="I42" s="614"/>
      <c r="J42" s="615"/>
      <c r="K42" s="616"/>
      <c r="L42" s="617">
        <v>46200</v>
      </c>
      <c r="M42" s="610">
        <v>2.083333333333333</v>
      </c>
      <c r="N42" s="611" t="s">
        <v>185</v>
      </c>
      <c r="O42" s="612" t="s">
        <v>70</v>
      </c>
      <c r="P42" s="611" t="s">
        <v>18</v>
      </c>
      <c r="Q42" s="613">
        <v>2</v>
      </c>
      <c r="R42" s="614"/>
      <c r="S42" s="614"/>
      <c r="T42" s="646"/>
      <c r="U42" s="645"/>
      <c r="V42" s="617">
        <v>46199</v>
      </c>
      <c r="W42" s="610">
        <v>2.875</v>
      </c>
      <c r="X42" s="611" t="s">
        <v>170</v>
      </c>
      <c r="Y42" s="612" t="s">
        <v>74</v>
      </c>
      <c r="Z42" s="611" t="s">
        <v>232</v>
      </c>
      <c r="AA42" s="613">
        <v>1</v>
      </c>
      <c r="AB42" s="614"/>
      <c r="AC42" s="614"/>
      <c r="AD42" s="620"/>
      <c r="AE42" s="621">
        <v>93</v>
      </c>
      <c r="AF42" s="617">
        <v>46209</v>
      </c>
      <c r="AG42" s="610">
        <v>2.875</v>
      </c>
      <c r="AH42" s="642" t="s">
        <v>309</v>
      </c>
      <c r="AI42" s="642" t="s">
        <v>313</v>
      </c>
      <c r="AJ42" s="623"/>
      <c r="AK42" s="593"/>
      <c r="AL42" s="578"/>
      <c r="AM42" s="579"/>
    </row>
    <row r="43" spans="1:39" ht="13.5" customHeight="1">
      <c r="A43" s="592"/>
      <c r="B43" s="636"/>
      <c r="C43" s="637"/>
      <c r="D43" s="637"/>
      <c r="E43" s="637"/>
      <c r="F43" s="637"/>
      <c r="G43" s="637"/>
      <c r="H43" s="637"/>
      <c r="I43" s="637"/>
      <c r="J43" s="576"/>
      <c r="K43" s="576"/>
      <c r="L43" s="637"/>
      <c r="M43" s="637"/>
      <c r="N43" s="637"/>
      <c r="O43" s="637"/>
      <c r="P43" s="637"/>
      <c r="Q43" s="637"/>
      <c r="R43" s="637"/>
      <c r="S43" s="637"/>
      <c r="T43" s="629"/>
      <c r="U43" s="630"/>
      <c r="V43" s="637"/>
      <c r="W43" s="637"/>
      <c r="X43" s="637"/>
      <c r="Y43" s="637"/>
      <c r="Z43" s="637"/>
      <c r="AA43" s="637"/>
      <c r="AB43" s="637"/>
      <c r="AC43" s="637"/>
      <c r="AD43" s="599"/>
      <c r="AE43" s="621">
        <v>94</v>
      </c>
      <c r="AF43" s="617">
        <v>46210</v>
      </c>
      <c r="AG43" s="610">
        <v>2.083333333333333</v>
      </c>
      <c r="AH43" s="642" t="s">
        <v>487</v>
      </c>
      <c r="AI43" s="642" t="s">
        <v>414</v>
      </c>
      <c r="AJ43" s="623"/>
      <c r="AK43" s="593"/>
      <c r="AL43" s="578"/>
      <c r="AM43" s="579"/>
    </row>
    <row r="44" spans="1:39" ht="13.5" customHeight="1">
      <c r="A44" s="592"/>
      <c r="B44" s="593"/>
      <c r="C44" s="576"/>
      <c r="D44" s="576"/>
      <c r="E44" s="576"/>
      <c r="F44" s="576"/>
      <c r="G44" s="576"/>
      <c r="H44" s="576"/>
      <c r="I44" s="576"/>
      <c r="J44" s="576"/>
      <c r="K44" s="576"/>
      <c r="L44" s="576"/>
      <c r="M44" s="576"/>
      <c r="N44" s="576"/>
      <c r="O44" s="576"/>
      <c r="P44" s="576"/>
      <c r="Q44" s="576"/>
      <c r="R44" s="576"/>
      <c r="S44" s="576"/>
      <c r="T44" s="629"/>
      <c r="U44" s="576"/>
      <c r="V44" s="576"/>
      <c r="W44" s="576"/>
      <c r="X44" s="576"/>
      <c r="Y44" s="576"/>
      <c r="Z44" s="576"/>
      <c r="AA44" s="576"/>
      <c r="AB44" s="576"/>
      <c r="AC44" s="576"/>
      <c r="AD44" s="599"/>
      <c r="AE44" s="621">
        <v>95</v>
      </c>
      <c r="AF44" s="617">
        <v>46210</v>
      </c>
      <c r="AG44" s="610">
        <v>2.75</v>
      </c>
      <c r="AH44" s="642" t="s">
        <v>315</v>
      </c>
      <c r="AI44" s="642" t="s">
        <v>172</v>
      </c>
      <c r="AJ44" s="623"/>
      <c r="AK44" s="593"/>
      <c r="AL44" s="578"/>
      <c r="AM44" s="579"/>
    </row>
    <row r="45" spans="1:39" ht="13.5" customHeight="1">
      <c r="A45" s="592"/>
      <c r="B45" s="601" t="s">
        <v>216</v>
      </c>
      <c r="C45" s="602"/>
      <c r="D45" s="603"/>
      <c r="E45" s="604" t="s">
        <v>40</v>
      </c>
      <c r="F45" s="605"/>
      <c r="G45" s="606" t="s">
        <v>3</v>
      </c>
      <c r="H45" s="604" t="s">
        <v>1</v>
      </c>
      <c r="I45" s="604" t="s">
        <v>1</v>
      </c>
      <c r="J45" s="597"/>
      <c r="K45" s="576"/>
      <c r="L45" s="1117" t="s">
        <v>218</v>
      </c>
      <c r="M45" s="1118"/>
      <c r="N45" s="603"/>
      <c r="O45" s="604" t="s">
        <v>40</v>
      </c>
      <c r="P45" s="605"/>
      <c r="Q45" s="606" t="s">
        <v>3</v>
      </c>
      <c r="R45" s="604" t="s">
        <v>1</v>
      </c>
      <c r="S45" s="604" t="s">
        <v>1</v>
      </c>
      <c r="T45" s="629"/>
      <c r="U45" s="630"/>
      <c r="V45" s="1117" t="s">
        <v>219</v>
      </c>
      <c r="W45" s="1118"/>
      <c r="X45" s="603"/>
      <c r="Y45" s="604" t="s">
        <v>40</v>
      </c>
      <c r="Z45" s="605"/>
      <c r="AA45" s="606" t="s">
        <v>3</v>
      </c>
      <c r="AB45" s="604" t="s">
        <v>1</v>
      </c>
      <c r="AC45" s="604" t="s">
        <v>1</v>
      </c>
      <c r="AD45" s="599"/>
      <c r="AE45" s="621">
        <v>96</v>
      </c>
      <c r="AF45" s="617">
        <v>46210</v>
      </c>
      <c r="AG45" s="610">
        <v>2.916666666666667</v>
      </c>
      <c r="AH45" s="642" t="s">
        <v>314</v>
      </c>
      <c r="AI45" s="642" t="s">
        <v>316</v>
      </c>
      <c r="AJ45" s="623"/>
      <c r="AK45" s="593"/>
      <c r="AL45" s="578"/>
      <c r="AM45" s="579"/>
    </row>
    <row r="46" spans="1:39" ht="13.5" customHeight="1">
      <c r="A46" s="592"/>
      <c r="B46" s="609">
        <v>46190</v>
      </c>
      <c r="C46" s="610">
        <v>2.125</v>
      </c>
      <c r="D46" s="611" t="s">
        <v>173</v>
      </c>
      <c r="E46" s="612" t="s">
        <v>74</v>
      </c>
      <c r="F46" s="611" t="s">
        <v>234</v>
      </c>
      <c r="G46" s="613">
        <v>1</v>
      </c>
      <c r="H46" s="614"/>
      <c r="I46" s="614"/>
      <c r="J46" s="615"/>
      <c r="K46" s="616"/>
      <c r="L46" s="617">
        <v>46190</v>
      </c>
      <c r="M46" s="610">
        <v>2.791666666666667</v>
      </c>
      <c r="N46" s="611" t="s">
        <v>17</v>
      </c>
      <c r="O46" s="612" t="s">
        <v>68</v>
      </c>
      <c r="P46" s="611" t="s">
        <v>236</v>
      </c>
      <c r="Q46" s="613">
        <v>1</v>
      </c>
      <c r="R46" s="614"/>
      <c r="S46" s="614"/>
      <c r="T46" s="618"/>
      <c r="U46" s="619"/>
      <c r="V46" s="617">
        <v>46190</v>
      </c>
      <c r="W46" s="610">
        <v>2.916666666666667</v>
      </c>
      <c r="X46" s="611" t="s">
        <v>15</v>
      </c>
      <c r="Y46" s="612" t="s">
        <v>72</v>
      </c>
      <c r="Z46" s="611" t="s">
        <v>32</v>
      </c>
      <c r="AA46" s="612" t="s">
        <v>73</v>
      </c>
      <c r="AB46" s="614"/>
      <c r="AC46" s="614"/>
      <c r="AD46" s="620"/>
      <c r="AE46" s="647"/>
      <c r="AF46" s="639"/>
      <c r="AG46" s="637"/>
      <c r="AH46" s="637"/>
      <c r="AI46" s="637"/>
      <c r="AJ46" s="640"/>
      <c r="AK46" s="593"/>
      <c r="AL46" s="578"/>
      <c r="AM46" s="579"/>
    </row>
    <row r="47" spans="1:39" ht="13.5" customHeight="1">
      <c r="A47" s="592"/>
      <c r="B47" s="609">
        <v>46190</v>
      </c>
      <c r="C47" s="610">
        <v>2.25</v>
      </c>
      <c r="D47" s="611" t="s">
        <v>138</v>
      </c>
      <c r="E47" s="612" t="s">
        <v>71</v>
      </c>
      <c r="F47" s="611" t="s">
        <v>235</v>
      </c>
      <c r="G47" s="613">
        <v>1</v>
      </c>
      <c r="H47" s="614"/>
      <c r="I47" s="614"/>
      <c r="J47" s="615"/>
      <c r="K47" s="616"/>
      <c r="L47" s="617">
        <v>46191</v>
      </c>
      <c r="M47" s="610">
        <v>2.166666666666667</v>
      </c>
      <c r="N47" s="611" t="s">
        <v>238</v>
      </c>
      <c r="O47" s="612" t="s">
        <v>76</v>
      </c>
      <c r="P47" s="611" t="s">
        <v>239</v>
      </c>
      <c r="Q47" s="613">
        <v>2</v>
      </c>
      <c r="R47" s="614"/>
      <c r="S47" s="614"/>
      <c r="T47" s="618"/>
      <c r="U47" s="619"/>
      <c r="V47" s="617">
        <v>46191</v>
      </c>
      <c r="W47" s="610">
        <v>2.041666666666667</v>
      </c>
      <c r="X47" s="611" t="s">
        <v>187</v>
      </c>
      <c r="Y47" s="612" t="s">
        <v>80</v>
      </c>
      <c r="Z47" s="611" t="s">
        <v>237</v>
      </c>
      <c r="AA47" s="612" t="s">
        <v>73</v>
      </c>
      <c r="AB47" s="614"/>
      <c r="AC47" s="614"/>
      <c r="AD47" s="620"/>
      <c r="AE47" s="641"/>
      <c r="AF47" s="600" t="s">
        <v>11</v>
      </c>
      <c r="AG47" s="576"/>
      <c r="AH47" s="576"/>
      <c r="AI47" s="576"/>
      <c r="AJ47" s="599"/>
      <c r="AK47" s="593"/>
      <c r="AL47" s="578"/>
      <c r="AM47" s="579"/>
    </row>
    <row r="48" spans="1:39" ht="13.5" customHeight="1">
      <c r="A48" s="592"/>
      <c r="B48" s="609">
        <v>46195</v>
      </c>
      <c r="C48" s="610">
        <v>2.791666666666667</v>
      </c>
      <c r="D48" s="611" t="s">
        <v>173</v>
      </c>
      <c r="E48" s="612" t="s">
        <v>77</v>
      </c>
      <c r="F48" s="611" t="s">
        <v>138</v>
      </c>
      <c r="G48" s="613">
        <v>1</v>
      </c>
      <c r="H48" s="614"/>
      <c r="I48" s="614"/>
      <c r="J48" s="615"/>
      <c r="K48" s="616"/>
      <c r="L48" s="617">
        <v>46196</v>
      </c>
      <c r="M48" s="610">
        <v>2.791666666666667</v>
      </c>
      <c r="N48" s="611" t="s">
        <v>17</v>
      </c>
      <c r="O48" s="612" t="s">
        <v>85</v>
      </c>
      <c r="P48" s="611" t="s">
        <v>238</v>
      </c>
      <c r="Q48" s="613">
        <v>1</v>
      </c>
      <c r="R48" s="614"/>
      <c r="S48" s="614"/>
      <c r="T48" s="618"/>
      <c r="U48" s="643"/>
      <c r="V48" s="617">
        <v>46196</v>
      </c>
      <c r="W48" s="610">
        <v>2.916666666666667</v>
      </c>
      <c r="X48" s="611" t="s">
        <v>15</v>
      </c>
      <c r="Y48" s="612" t="s">
        <v>74</v>
      </c>
      <c r="Z48" s="611" t="s">
        <v>187</v>
      </c>
      <c r="AA48" s="613">
        <v>1</v>
      </c>
      <c r="AB48" s="614"/>
      <c r="AC48" s="614"/>
      <c r="AD48" s="620"/>
      <c r="AE48" s="641"/>
      <c r="AF48" s="607" t="s">
        <v>21</v>
      </c>
      <c r="AG48" s="605"/>
      <c r="AH48" s="605"/>
      <c r="AI48" s="605"/>
      <c r="AJ48" s="608" t="s">
        <v>1</v>
      </c>
      <c r="AK48" s="593"/>
      <c r="AL48" s="578"/>
      <c r="AM48" s="579"/>
    </row>
    <row r="49" spans="1:39" ht="13.5" customHeight="1">
      <c r="A49" s="592"/>
      <c r="B49" s="609">
        <v>46196</v>
      </c>
      <c r="C49" s="610">
        <v>2.208333333333333</v>
      </c>
      <c r="D49" s="611" t="s">
        <v>235</v>
      </c>
      <c r="E49" s="612" t="s">
        <v>76</v>
      </c>
      <c r="F49" s="611" t="s">
        <v>234</v>
      </c>
      <c r="G49" s="613">
        <v>2</v>
      </c>
      <c r="H49" s="614"/>
      <c r="I49" s="614"/>
      <c r="J49" s="615"/>
      <c r="K49" s="616"/>
      <c r="L49" s="617">
        <v>46197</v>
      </c>
      <c r="M49" s="610">
        <v>2.166666666666667</v>
      </c>
      <c r="N49" s="611" t="s">
        <v>239</v>
      </c>
      <c r="O49" s="612" t="s">
        <v>71</v>
      </c>
      <c r="P49" s="611" t="s">
        <v>236</v>
      </c>
      <c r="Q49" s="613">
        <v>1</v>
      </c>
      <c r="R49" s="614"/>
      <c r="S49" s="614"/>
      <c r="T49" s="644"/>
      <c r="U49" s="645"/>
      <c r="V49" s="617">
        <v>46197</v>
      </c>
      <c r="W49" s="610">
        <v>2.041666666666667</v>
      </c>
      <c r="X49" s="611" t="s">
        <v>237</v>
      </c>
      <c r="Y49" s="612" t="s">
        <v>76</v>
      </c>
      <c r="Z49" s="611" t="s">
        <v>32</v>
      </c>
      <c r="AA49" s="613">
        <v>2</v>
      </c>
      <c r="AB49" s="614"/>
      <c r="AC49" s="614"/>
      <c r="AD49" s="620"/>
      <c r="AE49" s="621">
        <v>97</v>
      </c>
      <c r="AF49" s="617">
        <v>46212</v>
      </c>
      <c r="AG49" s="610">
        <v>2.916666666666667</v>
      </c>
      <c r="AH49" s="642" t="s">
        <v>306</v>
      </c>
      <c r="AI49" s="642" t="s">
        <v>320</v>
      </c>
      <c r="AJ49" s="623"/>
      <c r="AK49" s="593"/>
      <c r="AL49" s="578"/>
      <c r="AM49" s="579"/>
    </row>
    <row r="50" spans="1:39" ht="13.5" customHeight="1">
      <c r="A50" s="592"/>
      <c r="B50" s="609">
        <v>46201</v>
      </c>
      <c r="C50" s="610">
        <v>2.166666666666667</v>
      </c>
      <c r="D50" s="611" t="s">
        <v>234</v>
      </c>
      <c r="E50" s="612" t="s">
        <v>80</v>
      </c>
      <c r="F50" s="611" t="s">
        <v>138</v>
      </c>
      <c r="G50" s="612" t="s">
        <v>73</v>
      </c>
      <c r="H50" s="614"/>
      <c r="I50" s="614"/>
      <c r="J50" s="615"/>
      <c r="K50" s="616"/>
      <c r="L50" s="617">
        <v>46201</v>
      </c>
      <c r="M50" s="610">
        <v>2.0625</v>
      </c>
      <c r="N50" s="611" t="s">
        <v>239</v>
      </c>
      <c r="O50" s="612" t="s">
        <v>69</v>
      </c>
      <c r="P50" s="611" t="s">
        <v>17</v>
      </c>
      <c r="Q50" s="613">
        <v>2</v>
      </c>
      <c r="R50" s="614"/>
      <c r="S50" s="614"/>
      <c r="T50" s="646"/>
      <c r="U50" s="648"/>
      <c r="V50" s="617">
        <v>46200</v>
      </c>
      <c r="W50" s="610">
        <v>2.958333333333333</v>
      </c>
      <c r="X50" s="611" t="s">
        <v>237</v>
      </c>
      <c r="Y50" s="612" t="s">
        <v>82</v>
      </c>
      <c r="Z50" s="611" t="s">
        <v>15</v>
      </c>
      <c r="AA50" s="613">
        <v>2</v>
      </c>
      <c r="AB50" s="614"/>
      <c r="AC50" s="614"/>
      <c r="AD50" s="620"/>
      <c r="AE50" s="621">
        <v>98</v>
      </c>
      <c r="AF50" s="617">
        <v>46213</v>
      </c>
      <c r="AG50" s="610">
        <v>2.875</v>
      </c>
      <c r="AH50" s="642" t="s">
        <v>313</v>
      </c>
      <c r="AI50" s="642" t="s">
        <v>414</v>
      </c>
      <c r="AJ50" s="623"/>
      <c r="AK50" s="593"/>
      <c r="AL50" s="578"/>
      <c r="AM50" s="579"/>
    </row>
    <row r="51" spans="1:39" ht="13.5" customHeight="1">
      <c r="A51" s="592"/>
      <c r="B51" s="609">
        <v>46201</v>
      </c>
      <c r="C51" s="610">
        <v>2.166666666666667</v>
      </c>
      <c r="D51" s="611" t="s">
        <v>235</v>
      </c>
      <c r="E51" s="612" t="s">
        <v>82</v>
      </c>
      <c r="F51" s="611" t="s">
        <v>173</v>
      </c>
      <c r="G51" s="613">
        <v>2</v>
      </c>
      <c r="H51" s="614"/>
      <c r="I51" s="614"/>
      <c r="J51" s="615"/>
      <c r="K51" s="616"/>
      <c r="L51" s="617">
        <v>46201</v>
      </c>
      <c r="M51" s="610">
        <v>2.0625</v>
      </c>
      <c r="N51" s="611" t="s">
        <v>236</v>
      </c>
      <c r="O51" s="612" t="s">
        <v>80</v>
      </c>
      <c r="P51" s="611" t="s">
        <v>238</v>
      </c>
      <c r="Q51" s="612" t="s">
        <v>73</v>
      </c>
      <c r="R51" s="614"/>
      <c r="S51" s="614"/>
      <c r="T51" s="646"/>
      <c r="U51" s="648"/>
      <c r="V51" s="617">
        <v>46200</v>
      </c>
      <c r="W51" s="610">
        <v>2.958333333333333</v>
      </c>
      <c r="X51" s="611" t="s">
        <v>32</v>
      </c>
      <c r="Y51" s="612" t="s">
        <v>77</v>
      </c>
      <c r="Z51" s="611" t="s">
        <v>187</v>
      </c>
      <c r="AA51" s="613">
        <v>1</v>
      </c>
      <c r="AB51" s="614"/>
      <c r="AC51" s="614"/>
      <c r="AD51" s="620"/>
      <c r="AE51" s="621">
        <v>99</v>
      </c>
      <c r="AF51" s="617">
        <v>46214</v>
      </c>
      <c r="AG51" s="610">
        <v>2.958333333333333</v>
      </c>
      <c r="AH51" s="642" t="s">
        <v>305</v>
      </c>
      <c r="AI51" s="642" t="s">
        <v>327</v>
      </c>
      <c r="AJ51" s="623"/>
      <c r="AK51" s="593"/>
      <c r="AL51" s="578"/>
      <c r="AM51" s="579"/>
    </row>
    <row r="52" spans="1:39" ht="13.5" customHeight="1">
      <c r="A52" s="592"/>
      <c r="B52" s="636"/>
      <c r="C52" s="637"/>
      <c r="D52" s="637"/>
      <c r="E52" s="637"/>
      <c r="F52" s="637"/>
      <c r="G52" s="637"/>
      <c r="H52" s="637"/>
      <c r="I52" s="637"/>
      <c r="J52" s="576"/>
      <c r="K52" s="576"/>
      <c r="L52" s="637"/>
      <c r="M52" s="637"/>
      <c r="N52" s="637"/>
      <c r="O52" s="637"/>
      <c r="P52" s="637"/>
      <c r="Q52" s="637"/>
      <c r="R52" s="637"/>
      <c r="S52" s="637"/>
      <c r="T52" s="629"/>
      <c r="U52" s="576"/>
      <c r="V52" s="639"/>
      <c r="W52" s="637"/>
      <c r="X52" s="637"/>
      <c r="Y52" s="637"/>
      <c r="Z52" s="639"/>
      <c r="AA52" s="637"/>
      <c r="AB52" s="637"/>
      <c r="AC52" s="637"/>
      <c r="AD52" s="599"/>
      <c r="AE52" s="621">
        <v>100</v>
      </c>
      <c r="AF52" s="617">
        <v>46215</v>
      </c>
      <c r="AG52" s="610">
        <v>2.125</v>
      </c>
      <c r="AH52" s="642" t="s">
        <v>315</v>
      </c>
      <c r="AI52" s="642" t="s">
        <v>316</v>
      </c>
      <c r="AJ52" s="623"/>
      <c r="AK52" s="593"/>
      <c r="AL52" s="578"/>
      <c r="AM52" s="579"/>
    </row>
    <row r="53" spans="1:39" ht="13.5" customHeight="1">
      <c r="A53" s="592"/>
      <c r="B53" s="593"/>
      <c r="C53" s="576"/>
      <c r="D53" s="576"/>
      <c r="E53" s="576"/>
      <c r="F53" s="576"/>
      <c r="G53" s="576"/>
      <c r="H53" s="576"/>
      <c r="I53" s="576"/>
      <c r="J53" s="576"/>
      <c r="K53" s="576"/>
      <c r="L53" s="576"/>
      <c r="M53" s="576"/>
      <c r="N53" s="576"/>
      <c r="O53" s="576"/>
      <c r="P53" s="576"/>
      <c r="Q53" s="576"/>
      <c r="R53" s="576"/>
      <c r="S53" s="576"/>
      <c r="T53" s="629"/>
      <c r="U53" s="576"/>
      <c r="V53" s="598"/>
      <c r="W53" s="576"/>
      <c r="X53" s="576"/>
      <c r="Y53" s="576"/>
      <c r="Z53" s="1119" t="s">
        <v>284</v>
      </c>
      <c r="AA53" s="1120"/>
      <c r="AB53" s="649">
        <f>SUM(H19:H51)+SUM(R19:R51)+SUM(AB19:AB51)</f>
        <v>0</v>
      </c>
      <c r="AC53" s="649">
        <f>SUM(I19:I51)+SUM(S19:S51)+SUM(AC19:AC51)</f>
        <v>0</v>
      </c>
      <c r="AD53" s="599"/>
      <c r="AE53" s="638"/>
      <c r="AF53" s="628"/>
      <c r="AG53" s="625"/>
      <c r="AH53" s="650"/>
      <c r="AI53" s="650"/>
      <c r="AJ53" s="640"/>
      <c r="AK53" s="593"/>
      <c r="AL53" s="578"/>
      <c r="AM53" s="579"/>
    </row>
    <row r="54" spans="1:39" ht="13.5" customHeight="1" thickBot="1">
      <c r="A54" s="592"/>
      <c r="B54" s="1107"/>
      <c r="C54" s="1108"/>
      <c r="D54" s="651"/>
      <c r="E54" s="591"/>
      <c r="F54" s="591"/>
      <c r="G54" s="591"/>
      <c r="H54" s="652"/>
      <c r="I54" s="652"/>
      <c r="J54" s="652"/>
      <c r="K54" s="591"/>
      <c r="L54" s="1108"/>
      <c r="M54" s="1108"/>
      <c r="N54" s="651"/>
      <c r="O54" s="591"/>
      <c r="P54" s="591"/>
      <c r="Q54" s="591"/>
      <c r="R54" s="652"/>
      <c r="S54" s="652"/>
      <c r="T54" s="591"/>
      <c r="U54" s="591"/>
      <c r="V54" s="653"/>
      <c r="W54" s="591"/>
      <c r="X54" s="591"/>
      <c r="Y54" s="591"/>
      <c r="Z54" s="653"/>
      <c r="AA54" s="591"/>
      <c r="AB54" s="591"/>
      <c r="AC54" s="591"/>
      <c r="AD54" s="654"/>
      <c r="AE54" s="638"/>
      <c r="AF54" s="600" t="s">
        <v>12</v>
      </c>
      <c r="AG54" s="576"/>
      <c r="AH54" s="576"/>
      <c r="AI54" s="576"/>
      <c r="AJ54" s="599"/>
      <c r="AK54" s="593"/>
      <c r="AL54" s="578"/>
      <c r="AM54" s="579"/>
    </row>
    <row r="55" spans="1:39" ht="13.5" customHeight="1">
      <c r="A55" s="575"/>
      <c r="B55" s="655"/>
      <c r="C55" s="656"/>
      <c r="D55" s="657"/>
      <c r="E55" s="658"/>
      <c r="F55" s="657"/>
      <c r="G55" s="658"/>
      <c r="H55" s="657"/>
      <c r="I55" s="657"/>
      <c r="J55" s="657"/>
      <c r="K55" s="657"/>
      <c r="L55" s="655"/>
      <c r="M55" s="656"/>
      <c r="N55" s="657"/>
      <c r="O55" s="658"/>
      <c r="P55" s="657"/>
      <c r="Q55" s="658"/>
      <c r="R55" s="657"/>
      <c r="S55" s="657"/>
      <c r="T55" s="589"/>
      <c r="U55" s="589"/>
      <c r="V55" s="659"/>
      <c r="W55" s="589"/>
      <c r="X55" s="589"/>
      <c r="Y55" s="589"/>
      <c r="Z55" s="659"/>
      <c r="AA55" s="589"/>
      <c r="AB55" s="589"/>
      <c r="AC55" s="589"/>
      <c r="AD55" s="595"/>
      <c r="AE55" s="638"/>
      <c r="AF55" s="607" t="s">
        <v>22</v>
      </c>
      <c r="AG55" s="605"/>
      <c r="AH55" s="605"/>
      <c r="AI55" s="605"/>
      <c r="AJ55" s="608" t="s">
        <v>1</v>
      </c>
      <c r="AK55" s="593"/>
      <c r="AL55" s="578"/>
      <c r="AM55" s="579"/>
    </row>
    <row r="56" spans="1:39" ht="13.5" customHeight="1">
      <c r="A56" s="575"/>
      <c r="B56" s="634"/>
      <c r="C56" s="632"/>
      <c r="D56" s="597"/>
      <c r="E56" s="633"/>
      <c r="F56" s="597"/>
      <c r="G56" s="633"/>
      <c r="H56" s="597"/>
      <c r="I56" s="597"/>
      <c r="J56" s="597"/>
      <c r="K56" s="597"/>
      <c r="L56" s="634"/>
      <c r="M56" s="632"/>
      <c r="N56" s="597"/>
      <c r="O56" s="633"/>
      <c r="P56" s="597"/>
      <c r="Q56" s="633"/>
      <c r="R56" s="597"/>
      <c r="S56" s="597"/>
      <c r="T56" s="576"/>
      <c r="U56" s="660"/>
      <c r="V56" s="598"/>
      <c r="W56" s="597"/>
      <c r="X56" s="633"/>
      <c r="Y56" s="597"/>
      <c r="Z56" s="597"/>
      <c r="AA56" s="576"/>
      <c r="AB56" s="597"/>
      <c r="AC56" s="633"/>
      <c r="AD56" s="661"/>
      <c r="AE56" s="621">
        <v>101</v>
      </c>
      <c r="AF56" s="617">
        <v>46217</v>
      </c>
      <c r="AG56" s="610">
        <v>2.875</v>
      </c>
      <c r="AH56" s="642" t="s">
        <v>306</v>
      </c>
      <c r="AI56" s="642" t="s">
        <v>313</v>
      </c>
      <c r="AJ56" s="623"/>
      <c r="AK56" s="593"/>
      <c r="AL56" s="578"/>
      <c r="AM56" s="579"/>
    </row>
    <row r="57" spans="1:39" ht="13.5" customHeight="1" thickBot="1">
      <c r="A57" s="575"/>
      <c r="B57" s="662"/>
      <c r="C57" s="663"/>
      <c r="D57" s="652"/>
      <c r="E57" s="664"/>
      <c r="F57" s="652"/>
      <c r="G57" s="664"/>
      <c r="H57" s="652"/>
      <c r="I57" s="652"/>
      <c r="J57" s="652"/>
      <c r="K57" s="652"/>
      <c r="L57" s="662"/>
      <c r="M57" s="576"/>
      <c r="N57" s="591"/>
      <c r="O57" s="591"/>
      <c r="P57" s="591"/>
      <c r="Q57" s="591"/>
      <c r="R57" s="591"/>
      <c r="S57" s="591"/>
      <c r="T57" s="591"/>
      <c r="U57" s="576"/>
      <c r="V57" s="653"/>
      <c r="W57" s="591"/>
      <c r="X57" s="591"/>
      <c r="Y57" s="653"/>
      <c r="Z57" s="591"/>
      <c r="AA57" s="591"/>
      <c r="AB57" s="591"/>
      <c r="AC57" s="591"/>
      <c r="AD57" s="599"/>
      <c r="AE57" s="621">
        <v>102</v>
      </c>
      <c r="AF57" s="617">
        <v>46218</v>
      </c>
      <c r="AG57" s="610">
        <v>2.875</v>
      </c>
      <c r="AH57" s="642" t="s">
        <v>327</v>
      </c>
      <c r="AI57" s="642" t="s">
        <v>315</v>
      </c>
      <c r="AJ57" s="623"/>
      <c r="AK57" s="593"/>
      <c r="AL57" s="578"/>
      <c r="AM57" s="579"/>
    </row>
    <row r="58" spans="1:39" ht="13.5" customHeight="1">
      <c r="A58" s="592"/>
      <c r="B58" s="596"/>
      <c r="C58" s="589"/>
      <c r="D58" s="589"/>
      <c r="E58" s="589"/>
      <c r="F58" s="589"/>
      <c r="G58" s="665" t="s">
        <v>35</v>
      </c>
      <c r="H58" s="589"/>
      <c r="I58" s="589"/>
      <c r="J58" s="589"/>
      <c r="K58" s="589"/>
      <c r="L58" s="595"/>
      <c r="M58" s="666"/>
      <c r="N58" s="596"/>
      <c r="O58" s="589"/>
      <c r="P58" s="667"/>
      <c r="Q58" s="667"/>
      <c r="R58" s="667"/>
      <c r="S58" s="589"/>
      <c r="T58" s="595"/>
      <c r="U58" s="668"/>
      <c r="V58" s="596"/>
      <c r="W58" s="589"/>
      <c r="X58" s="589"/>
      <c r="Y58" s="589"/>
      <c r="Z58" s="589"/>
      <c r="AA58" s="589"/>
      <c r="AB58" s="669"/>
      <c r="AC58" s="670"/>
      <c r="AD58" s="671"/>
      <c r="AE58" s="638"/>
      <c r="AF58" s="628"/>
      <c r="AG58" s="625"/>
      <c r="AH58" s="650"/>
      <c r="AI58" s="650"/>
      <c r="AJ58" s="640"/>
      <c r="AK58" s="593"/>
      <c r="AL58" s="578"/>
      <c r="AM58" s="579"/>
    </row>
    <row r="59" spans="1:39" ht="13.5" customHeight="1">
      <c r="A59" s="592"/>
      <c r="B59" s="593"/>
      <c r="C59" s="672"/>
      <c r="D59" s="672"/>
      <c r="E59" s="673" t="s">
        <v>2</v>
      </c>
      <c r="F59" s="605"/>
      <c r="G59" s="674" t="s">
        <v>36</v>
      </c>
      <c r="H59" s="576"/>
      <c r="I59" s="576"/>
      <c r="J59" s="576"/>
      <c r="K59" s="576"/>
      <c r="L59" s="599"/>
      <c r="M59" s="666"/>
      <c r="N59" s="593"/>
      <c r="O59" s="648"/>
      <c r="P59" s="675" t="s">
        <v>2</v>
      </c>
      <c r="Q59" s="676"/>
      <c r="R59" s="677" t="s">
        <v>285</v>
      </c>
      <c r="S59" s="644"/>
      <c r="T59" s="678"/>
      <c r="U59" s="666"/>
      <c r="V59" s="593"/>
      <c r="W59" s="576"/>
      <c r="X59" s="576"/>
      <c r="Y59" s="605"/>
      <c r="Z59" s="605"/>
      <c r="AA59" s="679"/>
      <c r="AB59" s="605"/>
      <c r="AC59" s="680"/>
      <c r="AD59" s="671"/>
      <c r="AE59" s="681"/>
      <c r="AF59" s="600" t="s">
        <v>289</v>
      </c>
      <c r="AG59" s="576"/>
      <c r="AH59" s="576"/>
      <c r="AI59" s="576"/>
      <c r="AJ59" s="599"/>
      <c r="AK59" s="593"/>
      <c r="AL59" s="578"/>
      <c r="AM59" s="579"/>
    </row>
    <row r="60" spans="1:39" ht="13.5" customHeight="1">
      <c r="A60" s="592"/>
      <c r="B60" s="593"/>
      <c r="C60" s="682"/>
      <c r="D60" s="683">
        <v>1</v>
      </c>
      <c r="E60" s="1080" t="s">
        <v>166</v>
      </c>
      <c r="F60" s="1081"/>
      <c r="G60" s="684"/>
      <c r="H60" s="685"/>
      <c r="I60" s="685"/>
      <c r="J60" s="685"/>
      <c r="K60" s="576"/>
      <c r="L60" s="599"/>
      <c r="M60" s="668"/>
      <c r="N60" s="593"/>
      <c r="O60" s="648"/>
      <c r="P60" s="1103" t="s">
        <v>376</v>
      </c>
      <c r="Q60" s="1104"/>
      <c r="R60" s="686"/>
      <c r="S60" s="687"/>
      <c r="T60" s="680"/>
      <c r="U60" s="666"/>
      <c r="V60" s="593"/>
      <c r="W60" s="576"/>
      <c r="X60" s="648"/>
      <c r="Y60" s="1105" t="s">
        <v>222</v>
      </c>
      <c r="Z60" s="1106"/>
      <c r="AA60" s="677" t="s">
        <v>286</v>
      </c>
      <c r="AB60" s="677" t="s">
        <v>292</v>
      </c>
      <c r="AC60" s="688"/>
      <c r="AD60" s="671"/>
      <c r="AE60" s="681"/>
      <c r="AF60" s="607" t="s">
        <v>291</v>
      </c>
      <c r="AG60" s="605"/>
      <c r="AH60" s="605"/>
      <c r="AI60" s="605"/>
      <c r="AJ60" s="608" t="s">
        <v>1</v>
      </c>
      <c r="AK60" s="593"/>
      <c r="AL60" s="578"/>
      <c r="AM60" s="579"/>
    </row>
    <row r="61" spans="1:39" ht="13.5" customHeight="1">
      <c r="A61" s="592"/>
      <c r="B61" s="593"/>
      <c r="C61" s="682"/>
      <c r="D61" s="683">
        <v>2</v>
      </c>
      <c r="E61" s="1080" t="s">
        <v>265</v>
      </c>
      <c r="F61" s="1081"/>
      <c r="G61" s="689"/>
      <c r="H61" s="600" t="s">
        <v>27</v>
      </c>
      <c r="I61" s="685"/>
      <c r="J61" s="685"/>
      <c r="K61" s="690">
        <v>160</v>
      </c>
      <c r="L61" s="691" t="s">
        <v>26</v>
      </c>
      <c r="M61" s="666"/>
      <c r="N61" s="593"/>
      <c r="O61" s="648"/>
      <c r="P61" s="1103" t="s">
        <v>420</v>
      </c>
      <c r="Q61" s="1104"/>
      <c r="R61" s="686"/>
      <c r="S61" s="644"/>
      <c r="T61" s="680"/>
      <c r="U61" s="666"/>
      <c r="V61" s="593"/>
      <c r="W61" s="576"/>
      <c r="X61" s="648"/>
      <c r="Y61" s="1103" t="s">
        <v>488</v>
      </c>
      <c r="Z61" s="1104"/>
      <c r="AA61" s="692"/>
      <c r="AB61" s="692"/>
      <c r="AC61" s="693"/>
      <c r="AD61" s="671"/>
      <c r="AE61" s="621">
        <v>103</v>
      </c>
      <c r="AF61" s="617">
        <v>46221</v>
      </c>
      <c r="AG61" s="610">
        <v>2.958333333333333</v>
      </c>
      <c r="AH61" s="642" t="s">
        <v>306</v>
      </c>
      <c r="AI61" s="642" t="s">
        <v>327</v>
      </c>
      <c r="AJ61" s="623"/>
      <c r="AK61" s="593"/>
      <c r="AL61" s="578"/>
      <c r="AM61" s="579"/>
    </row>
    <row r="62" spans="1:39" ht="13.5" customHeight="1">
      <c r="A62" s="592"/>
      <c r="B62" s="593"/>
      <c r="C62" s="682"/>
      <c r="D62" s="683">
        <v>3</v>
      </c>
      <c r="E62" s="1080" t="s">
        <v>197</v>
      </c>
      <c r="F62" s="1081"/>
      <c r="G62" s="689"/>
      <c r="H62" s="600" t="s">
        <v>28</v>
      </c>
      <c r="I62" s="685"/>
      <c r="J62" s="685"/>
      <c r="K62" s="690">
        <v>120</v>
      </c>
      <c r="L62" s="691" t="s">
        <v>26</v>
      </c>
      <c r="M62" s="666"/>
      <c r="N62" s="593"/>
      <c r="O62" s="648"/>
      <c r="P62" s="1103" t="s">
        <v>489</v>
      </c>
      <c r="Q62" s="1104"/>
      <c r="R62" s="686"/>
      <c r="S62" s="687"/>
      <c r="T62" s="680"/>
      <c r="U62" s="666"/>
      <c r="V62" s="593"/>
      <c r="W62" s="576"/>
      <c r="X62" s="648"/>
      <c r="Y62" s="1103" t="s">
        <v>421</v>
      </c>
      <c r="Z62" s="1104"/>
      <c r="AA62" s="694"/>
      <c r="AB62" s="692"/>
      <c r="AC62" s="693"/>
      <c r="AD62" s="671"/>
      <c r="AE62" s="638"/>
      <c r="AF62" s="639"/>
      <c r="AG62" s="637"/>
      <c r="AH62" s="637"/>
      <c r="AI62" s="637"/>
      <c r="AJ62" s="640"/>
      <c r="AK62" s="593"/>
      <c r="AL62" s="578"/>
      <c r="AM62" s="579"/>
    </row>
    <row r="63" spans="1:39" ht="12.75" customHeight="1">
      <c r="A63" s="592"/>
      <c r="B63" s="593"/>
      <c r="C63" s="682"/>
      <c r="D63" s="683">
        <v>4</v>
      </c>
      <c r="E63" s="1080" t="s">
        <v>167</v>
      </c>
      <c r="F63" s="1081"/>
      <c r="G63" s="689"/>
      <c r="H63" s="600" t="s">
        <v>29</v>
      </c>
      <c r="I63" s="685"/>
      <c r="J63" s="685"/>
      <c r="K63" s="690">
        <v>90</v>
      </c>
      <c r="L63" s="691" t="s">
        <v>26</v>
      </c>
      <c r="M63" s="666"/>
      <c r="N63" s="593"/>
      <c r="O63" s="648"/>
      <c r="P63" s="1103" t="s">
        <v>490</v>
      </c>
      <c r="Q63" s="1104"/>
      <c r="R63" s="686"/>
      <c r="S63" s="689"/>
      <c r="T63" s="678"/>
      <c r="U63" s="671"/>
      <c r="V63" s="593"/>
      <c r="W63" s="576"/>
      <c r="X63" s="648"/>
      <c r="Y63" s="1103" t="s">
        <v>419</v>
      </c>
      <c r="Z63" s="1104"/>
      <c r="AA63" s="686"/>
      <c r="AB63" s="692"/>
      <c r="AC63" s="693"/>
      <c r="AD63" s="671"/>
      <c r="AE63" s="681"/>
      <c r="AF63" s="600" t="s">
        <v>13</v>
      </c>
      <c r="AG63" s="576"/>
      <c r="AH63" s="576"/>
      <c r="AI63" s="576"/>
      <c r="AJ63" s="599"/>
      <c r="AK63" s="593"/>
      <c r="AL63" s="578"/>
      <c r="AM63" s="579"/>
    </row>
    <row r="64" spans="1:39" ht="12.75" customHeight="1">
      <c r="A64" s="592"/>
      <c r="B64" s="593"/>
      <c r="C64" s="682"/>
      <c r="D64" s="683">
        <v>5</v>
      </c>
      <c r="E64" s="1080" t="s">
        <v>264</v>
      </c>
      <c r="F64" s="1081"/>
      <c r="G64" s="689"/>
      <c r="H64" s="600" t="s">
        <v>156</v>
      </c>
      <c r="I64" s="685"/>
      <c r="J64" s="685"/>
      <c r="K64" s="690">
        <v>60</v>
      </c>
      <c r="L64" s="691" t="s">
        <v>26</v>
      </c>
      <c r="M64" s="666"/>
      <c r="N64" s="593"/>
      <c r="O64" s="648"/>
      <c r="P64" s="1103" t="s">
        <v>491</v>
      </c>
      <c r="Q64" s="1104"/>
      <c r="R64" s="686"/>
      <c r="S64" s="689"/>
      <c r="T64" s="680"/>
      <c r="U64" s="671"/>
      <c r="V64" s="593"/>
      <c r="W64" s="576"/>
      <c r="X64" s="576"/>
      <c r="Y64" s="637"/>
      <c r="Z64" s="637"/>
      <c r="AA64" s="639"/>
      <c r="AB64" s="695"/>
      <c r="AC64" s="680"/>
      <c r="AD64" s="671"/>
      <c r="AE64" s="681"/>
      <c r="AF64" s="607" t="s">
        <v>31</v>
      </c>
      <c r="AG64" s="605"/>
      <c r="AH64" s="605"/>
      <c r="AI64" s="605"/>
      <c r="AJ64" s="608" t="s">
        <v>1</v>
      </c>
      <c r="AK64" s="593"/>
      <c r="AL64" s="578"/>
      <c r="AM64" s="579"/>
    </row>
    <row r="65" spans="1:39" ht="12.75" customHeight="1">
      <c r="A65" s="592"/>
      <c r="B65" s="593"/>
      <c r="C65" s="682"/>
      <c r="D65" s="683">
        <v>6</v>
      </c>
      <c r="E65" s="1080" t="s">
        <v>256</v>
      </c>
      <c r="F65" s="1081"/>
      <c r="G65" s="689"/>
      <c r="H65" s="600" t="s">
        <v>157</v>
      </c>
      <c r="I65" s="576"/>
      <c r="J65" s="576"/>
      <c r="K65" s="690">
        <v>30</v>
      </c>
      <c r="L65" s="691" t="s">
        <v>26</v>
      </c>
      <c r="M65" s="666"/>
      <c r="N65" s="593"/>
      <c r="O65" s="648"/>
      <c r="P65" s="1103" t="s">
        <v>492</v>
      </c>
      <c r="Q65" s="1104"/>
      <c r="R65" s="686"/>
      <c r="S65" s="689"/>
      <c r="T65" s="680"/>
      <c r="U65" s="671"/>
      <c r="V65" s="593"/>
      <c r="W65" s="576"/>
      <c r="X65" s="576"/>
      <c r="Y65" s="696" t="s">
        <v>439</v>
      </c>
      <c r="Z65" s="685"/>
      <c r="AA65" s="576"/>
      <c r="AB65" s="576"/>
      <c r="AC65" s="680"/>
      <c r="AD65" s="671"/>
      <c r="AE65" s="621">
        <v>103</v>
      </c>
      <c r="AF65" s="617">
        <v>46222</v>
      </c>
      <c r="AG65" s="610">
        <v>2.875</v>
      </c>
      <c r="AH65" s="642" t="s">
        <v>313</v>
      </c>
      <c r="AI65" s="642" t="s">
        <v>315</v>
      </c>
      <c r="AJ65" s="623"/>
      <c r="AK65" s="593"/>
      <c r="AL65" s="578"/>
      <c r="AM65" s="579"/>
    </row>
    <row r="66" spans="1:39" ht="12.75" customHeight="1">
      <c r="A66" s="592"/>
      <c r="B66" s="593"/>
      <c r="C66" s="682"/>
      <c r="D66" s="683">
        <v>7</v>
      </c>
      <c r="E66" s="1080" t="s">
        <v>267</v>
      </c>
      <c r="F66" s="1081"/>
      <c r="G66" s="689"/>
      <c r="H66" s="600" t="s">
        <v>158</v>
      </c>
      <c r="I66" s="576"/>
      <c r="J66" s="576"/>
      <c r="K66" s="690">
        <v>0</v>
      </c>
      <c r="L66" s="691" t="s">
        <v>26</v>
      </c>
      <c r="M66" s="666"/>
      <c r="N66" s="593"/>
      <c r="O66" s="576"/>
      <c r="P66" s="697"/>
      <c r="Q66" s="697"/>
      <c r="R66" s="637"/>
      <c r="S66" s="576"/>
      <c r="T66" s="680"/>
      <c r="U66" s="671"/>
      <c r="V66" s="593"/>
      <c r="W66" s="576"/>
      <c r="X66" s="576"/>
      <c r="Y66" s="696" t="s">
        <v>242</v>
      </c>
      <c r="Z66" s="685"/>
      <c r="AA66" s="685"/>
      <c r="AB66" s="576"/>
      <c r="AC66" s="680"/>
      <c r="AD66" s="671"/>
      <c r="AE66" s="638"/>
      <c r="AF66" s="639"/>
      <c r="AG66" s="637"/>
      <c r="AH66" s="637"/>
      <c r="AI66" s="637"/>
      <c r="AJ66" s="640"/>
      <c r="AK66" s="593"/>
      <c r="AL66" s="578"/>
      <c r="AM66" s="579"/>
    </row>
    <row r="67" spans="1:39" ht="18" customHeight="1">
      <c r="A67" s="592"/>
      <c r="B67" s="593"/>
      <c r="C67" s="682"/>
      <c r="D67" s="683">
        <v>8</v>
      </c>
      <c r="E67" s="1080" t="s">
        <v>168</v>
      </c>
      <c r="F67" s="1081"/>
      <c r="G67" s="644"/>
      <c r="H67" s="576"/>
      <c r="I67" s="576"/>
      <c r="J67" s="576"/>
      <c r="K67" s="576"/>
      <c r="L67" s="599"/>
      <c r="M67" s="668"/>
      <c r="N67" s="593"/>
      <c r="O67" s="576"/>
      <c r="P67" s="696" t="s">
        <v>440</v>
      </c>
      <c r="Q67" s="685"/>
      <c r="R67" s="576"/>
      <c r="S67" s="576"/>
      <c r="T67" s="680"/>
      <c r="U67" s="671"/>
      <c r="V67" s="593"/>
      <c r="W67" s="576"/>
      <c r="X67" s="576"/>
      <c r="Y67" s="696" t="s">
        <v>220</v>
      </c>
      <c r="Z67" s="685"/>
      <c r="AA67" s="576"/>
      <c r="AB67" s="576"/>
      <c r="AC67" s="678"/>
      <c r="AD67" s="671"/>
      <c r="AE67" s="638"/>
      <c r="AF67" s="598"/>
      <c r="AG67" s="576"/>
      <c r="AH67" s="576"/>
      <c r="AI67" s="576"/>
      <c r="AJ67" s="599"/>
      <c r="AK67" s="593"/>
      <c r="AL67" s="578"/>
      <c r="AM67" s="579"/>
    </row>
    <row r="68" spans="1:39" ht="13.5" customHeight="1">
      <c r="A68" s="592"/>
      <c r="B68" s="593"/>
      <c r="C68" s="682"/>
      <c r="D68" s="683">
        <v>9</v>
      </c>
      <c r="E68" s="1080" t="s">
        <v>259</v>
      </c>
      <c r="F68" s="1081"/>
      <c r="G68" s="644"/>
      <c r="H68" s="576"/>
      <c r="I68" s="576"/>
      <c r="J68" s="576"/>
      <c r="K68" s="576"/>
      <c r="L68" s="599"/>
      <c r="M68" s="666"/>
      <c r="N68" s="593"/>
      <c r="O68" s="576"/>
      <c r="P68" s="696" t="s">
        <v>34</v>
      </c>
      <c r="Q68" s="685"/>
      <c r="R68" s="576"/>
      <c r="S68" s="576"/>
      <c r="T68" s="680"/>
      <c r="U68" s="668"/>
      <c r="V68" s="593"/>
      <c r="W68" s="576"/>
      <c r="X68" s="576"/>
      <c r="Y68" s="576"/>
      <c r="Z68" s="576"/>
      <c r="AA68" s="576"/>
      <c r="AB68" s="576"/>
      <c r="AC68" s="680"/>
      <c r="AD68" s="671"/>
      <c r="AE68" s="638"/>
      <c r="AF68" s="600" t="s">
        <v>0</v>
      </c>
      <c r="AG68" s="576"/>
      <c r="AH68" s="576"/>
      <c r="AI68" s="576"/>
      <c r="AJ68" s="599"/>
      <c r="AK68" s="593"/>
      <c r="AL68" s="578"/>
      <c r="AM68" s="579"/>
    </row>
    <row r="69" spans="1:39" ht="13.5" customHeight="1" thickBot="1">
      <c r="A69" s="592"/>
      <c r="B69" s="593"/>
      <c r="C69" s="682"/>
      <c r="D69" s="683">
        <v>10</v>
      </c>
      <c r="E69" s="1080" t="s">
        <v>199</v>
      </c>
      <c r="F69" s="1081"/>
      <c r="G69" s="644"/>
      <c r="H69" s="576"/>
      <c r="I69" s="576"/>
      <c r="J69" s="576"/>
      <c r="K69" s="576"/>
      <c r="L69" s="599"/>
      <c r="M69" s="666"/>
      <c r="N69" s="593"/>
      <c r="O69" s="598"/>
      <c r="P69" s="696" t="s">
        <v>67</v>
      </c>
      <c r="Q69" s="576"/>
      <c r="R69" s="598"/>
      <c r="S69" s="576"/>
      <c r="T69" s="680"/>
      <c r="U69" s="666"/>
      <c r="V69" s="698"/>
      <c r="W69" s="591"/>
      <c r="X69" s="591"/>
      <c r="Y69" s="591"/>
      <c r="Z69" s="591"/>
      <c r="AA69" s="591"/>
      <c r="AB69" s="591"/>
      <c r="AC69" s="699"/>
      <c r="AD69" s="671"/>
      <c r="AE69" s="638"/>
      <c r="AF69" s="700" t="s">
        <v>30</v>
      </c>
      <c r="AG69" s="591"/>
      <c r="AH69" s="591"/>
      <c r="AI69" s="591"/>
      <c r="AJ69" s="701" t="s">
        <v>26</v>
      </c>
      <c r="AK69" s="593"/>
      <c r="AL69" s="578"/>
      <c r="AM69" s="579"/>
    </row>
    <row r="70" spans="1:39" ht="18.75" customHeight="1" thickBot="1">
      <c r="A70" s="592"/>
      <c r="B70" s="593"/>
      <c r="C70" s="682"/>
      <c r="D70" s="683">
        <v>11</v>
      </c>
      <c r="E70" s="1080" t="s">
        <v>270</v>
      </c>
      <c r="F70" s="1081"/>
      <c r="G70" s="644"/>
      <c r="H70" s="576"/>
      <c r="I70" s="576"/>
      <c r="J70" s="576"/>
      <c r="K70" s="576"/>
      <c r="L70" s="599"/>
      <c r="M70" s="666"/>
      <c r="N70" s="698"/>
      <c r="O70" s="653"/>
      <c r="P70" s="591"/>
      <c r="Q70" s="702"/>
      <c r="R70" s="702"/>
      <c r="S70" s="590"/>
      <c r="T70" s="703"/>
      <c r="U70" s="647"/>
      <c r="V70" s="669"/>
      <c r="W70" s="669"/>
      <c r="X70" s="669"/>
      <c r="Y70" s="669"/>
      <c r="Z70" s="589"/>
      <c r="AA70" s="659"/>
      <c r="AB70" s="589"/>
      <c r="AC70" s="659"/>
      <c r="AD70" s="599"/>
      <c r="AE70" s="666"/>
      <c r="AF70" s="1082" t="s">
        <v>313</v>
      </c>
      <c r="AG70" s="1083"/>
      <c r="AH70" s="1083"/>
      <c r="AI70" s="1084"/>
      <c r="AJ70" s="1099"/>
      <c r="AK70" s="593"/>
      <c r="AL70" s="578"/>
      <c r="AM70" s="579"/>
    </row>
    <row r="71" spans="1:39" ht="18" customHeight="1" thickBot="1">
      <c r="A71" s="592"/>
      <c r="B71" s="593"/>
      <c r="C71" s="672"/>
      <c r="D71" s="672"/>
      <c r="E71" s="704"/>
      <c r="F71" s="637"/>
      <c r="G71" s="576"/>
      <c r="H71" s="576"/>
      <c r="I71" s="576"/>
      <c r="J71" s="576"/>
      <c r="K71" s="576"/>
      <c r="L71" s="599"/>
      <c r="M71" s="647"/>
      <c r="N71" s="589"/>
      <c r="O71" s="659"/>
      <c r="P71" s="589"/>
      <c r="Q71" s="589"/>
      <c r="R71" s="659"/>
      <c r="S71" s="589"/>
      <c r="T71" s="659"/>
      <c r="U71" s="598"/>
      <c r="V71" s="598"/>
      <c r="W71" s="576"/>
      <c r="X71" s="598"/>
      <c r="Y71" s="576"/>
      <c r="Z71" s="576"/>
      <c r="AA71" s="598"/>
      <c r="AB71" s="576"/>
      <c r="AC71" s="598"/>
      <c r="AD71" s="599"/>
      <c r="AE71" s="705"/>
      <c r="AF71" s="1085"/>
      <c r="AG71" s="1086"/>
      <c r="AH71" s="1086"/>
      <c r="AI71" s="1087"/>
      <c r="AJ71" s="1100"/>
      <c r="AK71" s="593"/>
      <c r="AL71" s="578"/>
      <c r="AM71" s="579"/>
    </row>
    <row r="72" spans="1:39" ht="12.75" customHeight="1">
      <c r="A72" s="592"/>
      <c r="B72" s="593"/>
      <c r="C72" s="672"/>
      <c r="D72" s="672"/>
      <c r="E72" s="706" t="s">
        <v>20</v>
      </c>
      <c r="F72" s="576"/>
      <c r="G72" s="599"/>
      <c r="H72" s="1101"/>
      <c r="I72" s="1102"/>
      <c r="J72" s="576"/>
      <c r="K72" s="576"/>
      <c r="L72" s="599"/>
      <c r="M72" s="593"/>
      <c r="N72" s="576"/>
      <c r="O72" s="598"/>
      <c r="P72" s="576"/>
      <c r="Q72" s="576"/>
      <c r="R72" s="598"/>
      <c r="S72" s="576"/>
      <c r="T72" s="598"/>
      <c r="U72" s="598"/>
      <c r="V72" s="598"/>
      <c r="W72" s="576"/>
      <c r="X72" s="598"/>
      <c r="Y72" s="576"/>
      <c r="Z72" s="576"/>
      <c r="AA72" s="576"/>
      <c r="AB72" s="576"/>
      <c r="AC72" s="598"/>
      <c r="AD72" s="599"/>
      <c r="AE72" s="593"/>
      <c r="AF72" s="589"/>
      <c r="AG72" s="589"/>
      <c r="AH72" s="589"/>
      <c r="AI72" s="589"/>
      <c r="AJ72" s="640"/>
      <c r="AK72" s="593"/>
      <c r="AL72" s="578"/>
      <c r="AM72" s="579"/>
    </row>
    <row r="73" spans="1:39" ht="13.5" customHeight="1" thickBot="1">
      <c r="A73" s="592"/>
      <c r="B73" s="698"/>
      <c r="C73" s="707"/>
      <c r="D73" s="707"/>
      <c r="E73" s="591"/>
      <c r="F73" s="591"/>
      <c r="G73" s="591"/>
      <c r="H73" s="591"/>
      <c r="I73" s="591"/>
      <c r="J73" s="591"/>
      <c r="K73" s="591"/>
      <c r="L73" s="654"/>
      <c r="M73" s="593"/>
      <c r="N73" s="576"/>
      <c r="O73" s="598"/>
      <c r="P73" s="576"/>
      <c r="Q73" s="580"/>
      <c r="R73" s="708"/>
      <c r="S73" s="708"/>
      <c r="T73" s="580"/>
      <c r="U73" s="576"/>
      <c r="V73" s="708"/>
      <c r="W73" s="580"/>
      <c r="X73" s="708"/>
      <c r="Y73" s="708"/>
      <c r="Z73" s="708"/>
      <c r="AA73" s="580"/>
      <c r="AB73" s="708"/>
      <c r="AC73" s="708"/>
      <c r="AD73" s="599"/>
      <c r="AE73" s="709"/>
      <c r="AF73" s="591"/>
      <c r="AG73" s="653"/>
      <c r="AH73" s="591"/>
      <c r="AI73" s="653"/>
      <c r="AJ73" s="699"/>
      <c r="AK73" s="593"/>
      <c r="AL73" s="578"/>
      <c r="AM73" s="579"/>
    </row>
    <row r="74" spans="1:39" ht="12" customHeight="1">
      <c r="A74" s="575"/>
      <c r="B74" s="589"/>
      <c r="C74" s="710"/>
      <c r="D74" s="710"/>
      <c r="E74" s="589"/>
      <c r="F74" s="589"/>
      <c r="G74" s="589"/>
      <c r="H74" s="589"/>
      <c r="I74" s="589"/>
      <c r="J74" s="589"/>
      <c r="K74" s="589"/>
      <c r="L74" s="589"/>
      <c r="M74" s="672"/>
      <c r="N74" s="576"/>
      <c r="O74" s="598"/>
      <c r="P74" s="576"/>
      <c r="Q74" s="598"/>
      <c r="R74" s="576"/>
      <c r="S74" s="598"/>
      <c r="T74" s="576"/>
      <c r="U74" s="598"/>
      <c r="V74" s="576"/>
      <c r="W74" s="598"/>
      <c r="X74" s="576"/>
      <c r="Y74" s="598"/>
      <c r="Z74" s="576"/>
      <c r="AA74" s="598"/>
      <c r="AB74" s="576"/>
      <c r="AC74" s="598"/>
      <c r="AD74" s="576"/>
      <c r="AE74" s="589"/>
      <c r="AF74" s="589"/>
      <c r="AG74" s="589"/>
      <c r="AH74" s="589"/>
      <c r="AI74" s="589"/>
      <c r="AJ74" s="589"/>
      <c r="AK74" s="598"/>
      <c r="AL74" s="578"/>
      <c r="AM74" s="579"/>
    </row>
    <row r="75" spans="1:39" ht="12" customHeight="1">
      <c r="A75" s="575"/>
      <c r="B75" s="576"/>
      <c r="C75" s="672"/>
      <c r="D75" s="672"/>
      <c r="E75" s="576"/>
      <c r="F75" s="576"/>
      <c r="G75" s="576"/>
      <c r="H75" s="576"/>
      <c r="I75" s="576"/>
      <c r="J75" s="576"/>
      <c r="K75" s="576"/>
      <c r="L75" s="576"/>
      <c r="M75" s="672"/>
      <c r="N75" s="576"/>
      <c r="O75" s="598"/>
      <c r="P75" s="576"/>
      <c r="Q75" s="598"/>
      <c r="R75" s="576"/>
      <c r="S75" s="598"/>
      <c r="T75" s="576"/>
      <c r="U75" s="598"/>
      <c r="V75" s="576"/>
      <c r="W75" s="598"/>
      <c r="X75" s="576"/>
      <c r="Y75" s="598"/>
      <c r="Z75" s="576"/>
      <c r="AA75" s="598"/>
      <c r="AB75" s="576"/>
      <c r="AC75" s="598"/>
      <c r="AD75" s="576"/>
      <c r="AE75" s="598"/>
      <c r="AF75" s="576"/>
      <c r="AG75" s="598"/>
      <c r="AH75" s="576"/>
      <c r="AI75" s="598"/>
      <c r="AJ75" s="576"/>
      <c r="AK75" s="598"/>
      <c r="AL75" s="578"/>
      <c r="AM75" s="579"/>
    </row>
    <row r="76" spans="1:39" ht="12" customHeight="1">
      <c r="A76" s="575"/>
      <c r="B76" s="576"/>
      <c r="C76" s="672"/>
      <c r="D76" s="672"/>
      <c r="E76" s="576"/>
      <c r="F76" s="576"/>
      <c r="G76" s="576"/>
      <c r="H76" s="576"/>
      <c r="I76" s="576"/>
      <c r="J76" s="576"/>
      <c r="K76" s="576"/>
      <c r="L76" s="576"/>
      <c r="M76" s="672"/>
      <c r="N76" s="576"/>
      <c r="O76" s="598"/>
      <c r="P76" s="576"/>
      <c r="Q76" s="598"/>
      <c r="R76" s="576"/>
      <c r="S76" s="598"/>
      <c r="T76" s="576"/>
      <c r="U76" s="598"/>
      <c r="V76" s="576"/>
      <c r="W76" s="598"/>
      <c r="X76" s="576"/>
      <c r="Y76" s="598"/>
      <c r="Z76" s="576"/>
      <c r="AA76" s="598"/>
      <c r="AB76" s="576"/>
      <c r="AC76" s="598"/>
      <c r="AD76" s="576"/>
      <c r="AE76" s="598"/>
      <c r="AF76" s="576"/>
      <c r="AG76" s="598"/>
      <c r="AH76" s="576"/>
      <c r="AI76" s="598"/>
      <c r="AJ76" s="576"/>
      <c r="AK76" s="598"/>
      <c r="AL76" s="578"/>
      <c r="AM76" s="579"/>
    </row>
    <row r="77" spans="1:39" ht="12" customHeight="1">
      <c r="A77" s="575"/>
      <c r="B77" s="576"/>
      <c r="C77" s="672"/>
      <c r="D77" s="672"/>
      <c r="E77" s="576"/>
      <c r="F77" s="605"/>
      <c r="G77" s="605"/>
      <c r="H77" s="576"/>
      <c r="I77" s="576"/>
      <c r="J77" s="605"/>
      <c r="K77" s="576"/>
      <c r="L77" s="576"/>
      <c r="M77" s="672"/>
      <c r="N77" s="576"/>
      <c r="O77" s="598"/>
      <c r="P77" s="576"/>
      <c r="Q77" s="598"/>
      <c r="R77" s="576"/>
      <c r="S77" s="598"/>
      <c r="T77" s="576"/>
      <c r="U77" s="598"/>
      <c r="V77" s="576"/>
      <c r="W77" s="598"/>
      <c r="X77" s="576"/>
      <c r="Y77" s="598"/>
      <c r="Z77" s="576"/>
      <c r="AA77" s="598"/>
      <c r="AB77" s="576"/>
      <c r="AC77" s="598"/>
      <c r="AD77" s="576"/>
      <c r="AE77" s="598"/>
      <c r="AF77" s="576"/>
      <c r="AG77" s="598"/>
      <c r="AH77" s="576"/>
      <c r="AI77" s="598"/>
      <c r="AJ77" s="576"/>
      <c r="AK77" s="598"/>
      <c r="AL77" s="578"/>
      <c r="AM77" s="579"/>
    </row>
    <row r="78" spans="1:39" ht="12" hidden="1" customHeight="1">
      <c r="A78" s="575"/>
      <c r="B78" s="576"/>
      <c r="C78" s="576"/>
      <c r="D78" s="576"/>
      <c r="E78" s="576"/>
      <c r="F78" s="711"/>
      <c r="G78" s="711"/>
      <c r="H78" s="576"/>
      <c r="I78" s="576"/>
      <c r="J78" s="711"/>
      <c r="K78" s="576"/>
      <c r="L78" s="576"/>
      <c r="M78" s="576"/>
      <c r="N78" s="576"/>
      <c r="O78" s="576"/>
      <c r="P78" s="576"/>
      <c r="Q78" s="576"/>
      <c r="R78" s="576"/>
      <c r="S78" s="576"/>
      <c r="T78" s="576"/>
      <c r="U78" s="576"/>
      <c r="V78" s="576"/>
      <c r="W78" s="576"/>
      <c r="X78" s="576"/>
      <c r="Y78" s="576"/>
      <c r="Z78" s="576"/>
      <c r="AA78" s="576"/>
      <c r="AB78" s="576"/>
      <c r="AC78" s="576"/>
      <c r="AD78" s="576"/>
      <c r="AE78" s="576"/>
      <c r="AF78" s="576"/>
      <c r="AG78" s="576"/>
      <c r="AH78" s="576"/>
      <c r="AI78" s="576"/>
      <c r="AJ78" s="576"/>
      <c r="AK78" s="576"/>
      <c r="AL78" s="578"/>
      <c r="AM78" s="579"/>
    </row>
    <row r="79" spans="1:39" ht="12.75" hidden="1" customHeight="1">
      <c r="A79" s="575"/>
      <c r="B79" s="576"/>
      <c r="C79" s="576"/>
      <c r="D79" s="576"/>
      <c r="E79" s="576"/>
      <c r="F79" s="711"/>
      <c r="G79" s="711"/>
      <c r="H79" s="576"/>
      <c r="I79" s="576"/>
      <c r="J79" s="711"/>
      <c r="K79" s="576"/>
      <c r="L79" s="576"/>
      <c r="M79" s="576"/>
      <c r="N79" s="576"/>
      <c r="O79" s="708"/>
      <c r="P79" s="580"/>
      <c r="Q79" s="708"/>
      <c r="R79" s="580"/>
      <c r="S79" s="708"/>
      <c r="T79" s="576"/>
      <c r="U79" s="576"/>
      <c r="V79" s="576"/>
      <c r="W79" s="576"/>
      <c r="X79" s="576"/>
      <c r="Y79" s="576"/>
      <c r="Z79" s="576"/>
      <c r="AA79" s="576"/>
      <c r="AB79" s="576"/>
      <c r="AC79" s="576"/>
      <c r="AD79" s="672"/>
      <c r="AE79" s="576"/>
      <c r="AF79" s="576"/>
      <c r="AG79" s="576"/>
      <c r="AH79" s="576"/>
      <c r="AI79" s="576"/>
      <c r="AJ79" s="672"/>
      <c r="AK79" s="576"/>
      <c r="AL79" s="578"/>
      <c r="AM79" s="579"/>
    </row>
    <row r="80" spans="1:39" ht="12.75" hidden="1" customHeight="1">
      <c r="A80" s="575"/>
      <c r="B80" s="576"/>
      <c r="C80" s="576"/>
      <c r="D80" s="576"/>
      <c r="E80" s="576"/>
      <c r="F80" s="711"/>
      <c r="G80" s="711"/>
      <c r="H80" s="576"/>
      <c r="I80" s="576"/>
      <c r="J80" s="711"/>
      <c r="K80" s="576"/>
      <c r="L80" s="576"/>
      <c r="M80" s="576"/>
      <c r="N80" s="576"/>
      <c r="O80" s="708"/>
      <c r="P80" s="580"/>
      <c r="Q80" s="672"/>
      <c r="R80" s="576"/>
      <c r="S80" s="576"/>
      <c r="T80" s="576"/>
      <c r="U80" s="576"/>
      <c r="V80" s="576"/>
      <c r="W80" s="576"/>
      <c r="X80" s="576"/>
      <c r="Y80" s="576"/>
      <c r="Z80" s="576"/>
      <c r="AA80" s="576"/>
      <c r="AB80" s="576"/>
      <c r="AC80" s="576"/>
      <c r="AD80" s="672"/>
      <c r="AE80" s="576"/>
      <c r="AF80" s="576"/>
      <c r="AG80" s="576"/>
      <c r="AH80" s="576"/>
      <c r="AI80" s="576"/>
      <c r="AJ80" s="672"/>
      <c r="AK80" s="576"/>
      <c r="AL80" s="578"/>
      <c r="AM80" s="579"/>
    </row>
    <row r="81" spans="1:39" ht="12.75" hidden="1" customHeight="1">
      <c r="A81" s="575"/>
      <c r="B81" s="576"/>
      <c r="C81" s="576"/>
      <c r="D81" s="576"/>
      <c r="E81" s="576"/>
      <c r="F81" s="711"/>
      <c r="G81" s="711"/>
      <c r="H81" s="576"/>
      <c r="I81" s="576"/>
      <c r="J81" s="711"/>
      <c r="K81" s="576"/>
      <c r="L81" s="576"/>
      <c r="M81" s="576"/>
      <c r="N81" s="576"/>
      <c r="O81" s="708"/>
      <c r="P81" s="580"/>
      <c r="Q81" s="672"/>
      <c r="R81" s="576"/>
      <c r="S81" s="576"/>
      <c r="T81" s="576"/>
      <c r="U81" s="576"/>
      <c r="V81" s="576"/>
      <c r="W81" s="576"/>
      <c r="X81" s="576"/>
      <c r="Y81" s="576"/>
      <c r="Z81" s="576"/>
      <c r="AA81" s="576"/>
      <c r="AB81" s="576"/>
      <c r="AC81" s="576"/>
      <c r="AD81" s="672"/>
      <c r="AE81" s="576"/>
      <c r="AF81" s="576"/>
      <c r="AG81" s="576"/>
      <c r="AH81" s="576"/>
      <c r="AI81" s="576"/>
      <c r="AJ81" s="672"/>
      <c r="AK81" s="576"/>
      <c r="AL81" s="578"/>
      <c r="AM81" s="579"/>
    </row>
    <row r="82" spans="1:39" ht="12.75" hidden="1" customHeight="1">
      <c r="A82" s="575"/>
      <c r="B82" s="576"/>
      <c r="C82" s="576"/>
      <c r="D82" s="576"/>
      <c r="E82" s="576"/>
      <c r="F82" s="711"/>
      <c r="G82" s="711"/>
      <c r="H82" s="576"/>
      <c r="I82" s="576"/>
      <c r="J82" s="711"/>
      <c r="K82" s="576"/>
      <c r="L82" s="576"/>
      <c r="M82" s="576"/>
      <c r="N82" s="576"/>
      <c r="O82" s="708"/>
      <c r="P82" s="580"/>
      <c r="Q82" s="672"/>
      <c r="R82" s="576"/>
      <c r="S82" s="576"/>
      <c r="T82" s="576"/>
      <c r="U82" s="576"/>
      <c r="V82" s="576"/>
      <c r="W82" s="576"/>
      <c r="X82" s="576"/>
      <c r="Y82" s="576"/>
      <c r="Z82" s="576"/>
      <c r="AA82" s="576"/>
      <c r="AB82" s="576"/>
      <c r="AC82" s="576"/>
      <c r="AD82" s="576"/>
      <c r="AE82" s="576"/>
      <c r="AF82" s="576"/>
      <c r="AG82" s="576"/>
      <c r="AH82" s="576"/>
      <c r="AI82" s="576"/>
      <c r="AJ82" s="576"/>
      <c r="AK82" s="576"/>
      <c r="AL82" s="578"/>
      <c r="AM82" s="579"/>
    </row>
    <row r="83" spans="1:39" ht="12.75" hidden="1" customHeight="1">
      <c r="A83" s="575"/>
      <c r="B83" s="576"/>
      <c r="C83" s="576"/>
      <c r="D83" s="576"/>
      <c r="E83" s="576"/>
      <c r="F83" s="711"/>
      <c r="G83" s="711"/>
      <c r="H83" s="576"/>
      <c r="I83" s="576"/>
      <c r="J83" s="711"/>
      <c r="K83" s="576"/>
      <c r="L83" s="576"/>
      <c r="M83" s="576"/>
      <c r="N83" s="576"/>
      <c r="O83" s="576"/>
      <c r="P83" s="708"/>
      <c r="Q83" s="672"/>
      <c r="R83" s="576"/>
      <c r="S83" s="576"/>
      <c r="T83" s="576"/>
      <c r="U83" s="576"/>
      <c r="V83" s="576"/>
      <c r="W83" s="576"/>
      <c r="X83" s="576"/>
      <c r="Y83" s="576"/>
      <c r="Z83" s="576"/>
      <c r="AA83" s="576"/>
      <c r="AB83" s="576"/>
      <c r="AC83" s="576"/>
      <c r="AD83" s="576"/>
      <c r="AE83" s="576"/>
      <c r="AF83" s="576"/>
      <c r="AG83" s="576"/>
      <c r="AH83" s="576"/>
      <c r="AI83" s="576"/>
      <c r="AJ83" s="576"/>
      <c r="AK83" s="576"/>
      <c r="AL83" s="578"/>
      <c r="AM83" s="579"/>
    </row>
    <row r="84" spans="1:39" ht="12.75" hidden="1" customHeight="1">
      <c r="A84" s="575"/>
      <c r="B84" s="576"/>
      <c r="C84" s="576"/>
      <c r="D84" s="576"/>
      <c r="E84" s="576"/>
      <c r="F84" s="711"/>
      <c r="G84" s="711"/>
      <c r="H84" s="576"/>
      <c r="I84" s="576"/>
      <c r="J84" s="711"/>
      <c r="K84" s="576"/>
      <c r="L84" s="576"/>
      <c r="M84" s="576"/>
      <c r="N84" s="576"/>
      <c r="O84" s="576"/>
      <c r="P84" s="708"/>
      <c r="Q84" s="576"/>
      <c r="R84" s="576"/>
      <c r="S84" s="576"/>
      <c r="T84" s="576"/>
      <c r="U84" s="576"/>
      <c r="V84" s="576"/>
      <c r="W84" s="576"/>
      <c r="X84" s="576"/>
      <c r="Y84" s="576"/>
      <c r="Z84" s="576"/>
      <c r="AA84" s="576"/>
      <c r="AB84" s="576"/>
      <c r="AC84" s="576"/>
      <c r="AD84" s="576"/>
      <c r="AE84" s="576"/>
      <c r="AF84" s="576"/>
      <c r="AG84" s="576"/>
      <c r="AH84" s="576"/>
      <c r="AI84" s="576"/>
      <c r="AJ84" s="576"/>
      <c r="AK84" s="576"/>
      <c r="AL84" s="578"/>
      <c r="AM84" s="579"/>
    </row>
    <row r="85" spans="1:39" ht="12" hidden="1" customHeight="1">
      <c r="A85" s="575"/>
      <c r="B85" s="576"/>
      <c r="C85" s="576"/>
      <c r="D85" s="576"/>
      <c r="E85" s="576"/>
      <c r="F85" s="711"/>
      <c r="G85" s="711"/>
      <c r="H85" s="576"/>
      <c r="I85" s="576"/>
      <c r="J85" s="711"/>
      <c r="K85" s="576"/>
      <c r="L85" s="576"/>
      <c r="M85" s="576"/>
      <c r="N85" s="672"/>
      <c r="O85" s="672"/>
      <c r="P85" s="672"/>
      <c r="Q85" s="576"/>
      <c r="R85" s="576"/>
      <c r="S85" s="576"/>
      <c r="T85" s="576"/>
      <c r="U85" s="576"/>
      <c r="V85" s="576"/>
      <c r="W85" s="576"/>
      <c r="X85" s="576"/>
      <c r="Y85" s="576"/>
      <c r="Z85" s="576"/>
      <c r="AA85" s="576"/>
      <c r="AB85" s="576"/>
      <c r="AC85" s="576"/>
      <c r="AD85" s="576"/>
      <c r="AE85" s="576"/>
      <c r="AF85" s="576"/>
      <c r="AG85" s="576"/>
      <c r="AH85" s="576"/>
      <c r="AI85" s="576"/>
      <c r="AJ85" s="576"/>
      <c r="AK85" s="576"/>
      <c r="AL85" s="578"/>
      <c r="AM85" s="579"/>
    </row>
    <row r="86" spans="1:39" ht="12" hidden="1" customHeight="1">
      <c r="A86" s="575"/>
      <c r="B86" s="576"/>
      <c r="C86" s="576"/>
      <c r="D86" s="576"/>
      <c r="E86" s="576"/>
      <c r="F86" s="711"/>
      <c r="G86" s="711"/>
      <c r="H86" s="576"/>
      <c r="I86" s="576"/>
      <c r="J86" s="711"/>
      <c r="K86" s="576"/>
      <c r="L86" s="576"/>
      <c r="M86" s="576"/>
      <c r="N86" s="576"/>
      <c r="O86" s="672"/>
      <c r="P86" s="672"/>
      <c r="Q86" s="576"/>
      <c r="R86" s="576"/>
      <c r="S86" s="576"/>
      <c r="T86" s="576"/>
      <c r="U86" s="576"/>
      <c r="V86" s="576"/>
      <c r="W86" s="576"/>
      <c r="X86" s="576"/>
      <c r="Y86" s="576"/>
      <c r="Z86" s="576"/>
      <c r="AA86" s="576"/>
      <c r="AB86" s="576"/>
      <c r="AC86" s="576"/>
      <c r="AD86" s="576"/>
      <c r="AE86" s="576"/>
      <c r="AF86" s="576"/>
      <c r="AG86" s="576"/>
      <c r="AH86" s="576"/>
      <c r="AI86" s="576"/>
      <c r="AJ86" s="576"/>
      <c r="AK86" s="576"/>
      <c r="AL86" s="578"/>
      <c r="AM86" s="579"/>
    </row>
    <row r="87" spans="1:39" ht="12" hidden="1" customHeight="1">
      <c r="A87" s="575"/>
      <c r="B87" s="576"/>
      <c r="C87" s="576"/>
      <c r="D87" s="576"/>
      <c r="E87" s="576"/>
      <c r="F87" s="711"/>
      <c r="G87" s="711"/>
      <c r="H87" s="576"/>
      <c r="I87" s="576"/>
      <c r="J87" s="711"/>
      <c r="K87" s="576"/>
      <c r="L87" s="576"/>
      <c r="M87" s="576"/>
      <c r="N87" s="576"/>
      <c r="O87" s="672"/>
      <c r="P87" s="672"/>
      <c r="Q87" s="576"/>
      <c r="R87" s="576"/>
      <c r="S87" s="576"/>
      <c r="T87" s="576"/>
      <c r="U87" s="576"/>
      <c r="V87" s="576"/>
      <c r="W87" s="576"/>
      <c r="X87" s="576"/>
      <c r="Y87" s="576"/>
      <c r="Z87" s="576"/>
      <c r="AA87" s="576"/>
      <c r="AB87" s="576"/>
      <c r="AC87" s="576"/>
      <c r="AD87" s="576"/>
      <c r="AE87" s="576"/>
      <c r="AF87" s="576"/>
      <c r="AG87" s="576"/>
      <c r="AH87" s="576"/>
      <c r="AI87" s="576"/>
      <c r="AJ87" s="576"/>
      <c r="AK87" s="576"/>
      <c r="AL87" s="578"/>
      <c r="AM87" s="579"/>
    </row>
    <row r="88" spans="1:39" ht="12" hidden="1" customHeight="1">
      <c r="A88" s="575"/>
      <c r="B88" s="576"/>
      <c r="C88" s="576"/>
      <c r="D88" s="674" t="s">
        <v>40</v>
      </c>
      <c r="E88" s="674" t="s">
        <v>3</v>
      </c>
      <c r="F88" s="712" t="s">
        <v>92</v>
      </c>
      <c r="G88" s="711"/>
      <c r="H88" s="576"/>
      <c r="I88" s="576"/>
      <c r="J88" s="711"/>
      <c r="K88" s="576"/>
      <c r="L88" s="576"/>
      <c r="M88" s="576"/>
      <c r="N88" s="674" t="s">
        <v>18</v>
      </c>
      <c r="O88" s="672"/>
      <c r="P88" s="672"/>
      <c r="Q88" s="576"/>
      <c r="R88" s="576"/>
      <c r="S88" s="576"/>
      <c r="T88" s="576"/>
      <c r="U88" s="576"/>
      <c r="V88" s="576"/>
      <c r="W88" s="576"/>
      <c r="X88" s="576"/>
      <c r="Y88" s="576"/>
      <c r="Z88" s="576"/>
      <c r="AA88" s="576"/>
      <c r="AB88" s="576"/>
      <c r="AC88" s="576"/>
      <c r="AD88" s="576"/>
      <c r="AE88" s="576"/>
      <c r="AF88" s="576"/>
      <c r="AG88" s="576"/>
      <c r="AH88" s="576"/>
      <c r="AI88" s="576"/>
      <c r="AJ88" s="576"/>
      <c r="AK88" s="576"/>
      <c r="AL88" s="578"/>
      <c r="AM88" s="579"/>
    </row>
    <row r="89" spans="1:39" ht="12" customHeight="1">
      <c r="A89" s="575"/>
      <c r="B89" s="576"/>
      <c r="C89" s="576"/>
      <c r="D89" s="674" t="s">
        <v>80</v>
      </c>
      <c r="E89" s="713">
        <v>1</v>
      </c>
      <c r="F89" s="714" t="s">
        <v>135</v>
      </c>
      <c r="G89" s="1088" t="s">
        <v>110</v>
      </c>
      <c r="H89" s="644"/>
      <c r="I89" s="648"/>
      <c r="J89" s="714" t="s">
        <v>135</v>
      </c>
      <c r="K89" s="644"/>
      <c r="L89" s="576"/>
      <c r="M89" s="576"/>
      <c r="N89" s="576"/>
      <c r="O89" s="672"/>
      <c r="P89" s="672"/>
      <c r="Q89" s="576"/>
      <c r="R89" s="576"/>
      <c r="S89" s="576"/>
      <c r="T89" s="576"/>
      <c r="U89" s="576"/>
      <c r="V89" s="576"/>
      <c r="W89" s="576"/>
      <c r="X89" s="576"/>
      <c r="Y89" s="576"/>
      <c r="Z89" s="576"/>
      <c r="AA89" s="576"/>
      <c r="AB89" s="576"/>
      <c r="AC89" s="576"/>
      <c r="AD89" s="576"/>
      <c r="AE89" s="576"/>
      <c r="AF89" s="576"/>
      <c r="AG89" s="576"/>
      <c r="AH89" s="576"/>
      <c r="AI89" s="576"/>
      <c r="AJ89" s="576"/>
      <c r="AK89" s="576"/>
      <c r="AL89" s="578"/>
      <c r="AM89" s="579"/>
    </row>
    <row r="90" spans="1:39" ht="12" customHeight="1">
      <c r="A90" s="575"/>
      <c r="B90" s="576"/>
      <c r="C90" s="576"/>
      <c r="D90" s="674" t="s">
        <v>74</v>
      </c>
      <c r="E90" s="715" t="s">
        <v>73</v>
      </c>
      <c r="F90" s="714" t="s">
        <v>19</v>
      </c>
      <c r="G90" s="881"/>
      <c r="H90" s="644"/>
      <c r="I90" s="648"/>
      <c r="J90" s="714" t="s">
        <v>19</v>
      </c>
      <c r="K90" s="644"/>
      <c r="L90" s="576"/>
      <c r="M90" s="576"/>
      <c r="N90" s="576"/>
      <c r="O90" s="576"/>
      <c r="P90" s="576"/>
      <c r="Q90" s="576"/>
      <c r="R90" s="576"/>
      <c r="S90" s="576"/>
      <c r="T90" s="576"/>
      <c r="U90" s="576"/>
      <c r="V90" s="576"/>
      <c r="W90" s="576"/>
      <c r="X90" s="576"/>
      <c r="Y90" s="576"/>
      <c r="Z90" s="576"/>
      <c r="AA90" s="576"/>
      <c r="AB90" s="576"/>
      <c r="AC90" s="576"/>
      <c r="AD90" s="576"/>
      <c r="AE90" s="576"/>
      <c r="AF90" s="576"/>
      <c r="AG90" s="576"/>
      <c r="AH90" s="576"/>
      <c r="AI90" s="576"/>
      <c r="AJ90" s="576"/>
      <c r="AK90" s="576"/>
      <c r="AL90" s="578"/>
      <c r="AM90" s="579"/>
    </row>
    <row r="91" spans="1:39" ht="12" customHeight="1">
      <c r="A91" s="575"/>
      <c r="B91" s="576"/>
      <c r="C91" s="576"/>
      <c r="D91" s="674" t="s">
        <v>72</v>
      </c>
      <c r="E91" s="713">
        <v>2</v>
      </c>
      <c r="F91" s="714" t="s">
        <v>134</v>
      </c>
      <c r="G91" s="881"/>
      <c r="H91" s="644"/>
      <c r="I91" s="648"/>
      <c r="J91" s="714" t="s">
        <v>134</v>
      </c>
      <c r="K91" s="644"/>
      <c r="L91" s="576"/>
      <c r="M91" s="576"/>
      <c r="N91" s="576"/>
      <c r="O91" s="576"/>
      <c r="P91" s="576"/>
      <c r="Q91" s="576"/>
      <c r="R91" s="576"/>
      <c r="S91" s="576"/>
      <c r="T91" s="576"/>
      <c r="U91" s="576"/>
      <c r="V91" s="576"/>
      <c r="W91" s="576"/>
      <c r="X91" s="576"/>
      <c r="Y91" s="576"/>
      <c r="Z91" s="576"/>
      <c r="AA91" s="576"/>
      <c r="AB91" s="576"/>
      <c r="AC91" s="576"/>
      <c r="AD91" s="576"/>
      <c r="AE91" s="576"/>
      <c r="AF91" s="576"/>
      <c r="AG91" s="576"/>
      <c r="AH91" s="576"/>
      <c r="AI91" s="576"/>
      <c r="AJ91" s="576"/>
      <c r="AK91" s="576"/>
      <c r="AL91" s="578"/>
      <c r="AM91" s="579"/>
    </row>
    <row r="92" spans="1:39" ht="12" customHeight="1">
      <c r="A92" s="575"/>
      <c r="B92" s="576"/>
      <c r="C92" s="576"/>
      <c r="D92" s="674" t="s">
        <v>70</v>
      </c>
      <c r="E92" s="648"/>
      <c r="F92" s="714" t="s">
        <v>136</v>
      </c>
      <c r="G92" s="882"/>
      <c r="H92" s="644"/>
      <c r="I92" s="648"/>
      <c r="J92" s="714" t="s">
        <v>136</v>
      </c>
      <c r="K92" s="644"/>
      <c r="L92" s="576"/>
      <c r="M92" s="576"/>
      <c r="N92" s="576"/>
      <c r="O92" s="576"/>
      <c r="P92" s="576"/>
      <c r="Q92" s="576"/>
      <c r="R92" s="576"/>
      <c r="S92" s="576"/>
      <c r="T92" s="576"/>
      <c r="U92" s="576"/>
      <c r="V92" s="576"/>
      <c r="W92" s="576"/>
      <c r="X92" s="576"/>
      <c r="Y92" s="576"/>
      <c r="Z92" s="576"/>
      <c r="AA92" s="576"/>
      <c r="AB92" s="576"/>
      <c r="AC92" s="576"/>
      <c r="AD92" s="576"/>
      <c r="AE92" s="576"/>
      <c r="AF92" s="576"/>
      <c r="AG92" s="576"/>
      <c r="AH92" s="576"/>
      <c r="AI92" s="576"/>
      <c r="AJ92" s="576"/>
      <c r="AK92" s="576"/>
      <c r="AL92" s="578"/>
      <c r="AM92" s="579"/>
    </row>
    <row r="93" spans="1:39" ht="12" customHeight="1">
      <c r="A93" s="575"/>
      <c r="B93" s="576"/>
      <c r="C93" s="576"/>
      <c r="D93" s="674" t="s">
        <v>71</v>
      </c>
      <c r="E93" s="648"/>
      <c r="F93" s="716" t="s">
        <v>39</v>
      </c>
      <c r="G93" s="1089" t="s">
        <v>111</v>
      </c>
      <c r="H93" s="644"/>
      <c r="I93" s="648"/>
      <c r="J93" s="717" t="s">
        <v>32</v>
      </c>
      <c r="K93" s="644"/>
      <c r="L93" s="576"/>
      <c r="M93" s="576"/>
      <c r="N93" s="576"/>
      <c r="O93" s="576"/>
      <c r="P93" s="576"/>
      <c r="Q93" s="576"/>
      <c r="R93" s="576"/>
      <c r="S93" s="576"/>
      <c r="T93" s="576"/>
      <c r="U93" s="576"/>
      <c r="V93" s="576"/>
      <c r="W93" s="576"/>
      <c r="X93" s="576"/>
      <c r="Y93" s="576"/>
      <c r="Z93" s="576"/>
      <c r="AA93" s="576"/>
      <c r="AB93" s="576"/>
      <c r="AC93" s="576"/>
      <c r="AD93" s="576"/>
      <c r="AE93" s="576"/>
      <c r="AF93" s="576"/>
      <c r="AG93" s="576"/>
      <c r="AH93" s="576"/>
      <c r="AI93" s="576"/>
      <c r="AJ93" s="576"/>
      <c r="AK93" s="576"/>
      <c r="AL93" s="578"/>
      <c r="AM93" s="579"/>
    </row>
    <row r="94" spans="1:39" ht="12" customHeight="1">
      <c r="A94" s="575"/>
      <c r="B94" s="576"/>
      <c r="C94" s="576"/>
      <c r="D94" s="674" t="s">
        <v>76</v>
      </c>
      <c r="E94" s="648"/>
      <c r="F94" s="716" t="s">
        <v>91</v>
      </c>
      <c r="G94" s="884"/>
      <c r="H94" s="644"/>
      <c r="I94" s="648"/>
      <c r="J94" s="717" t="s">
        <v>141</v>
      </c>
      <c r="K94" s="644"/>
      <c r="L94" s="576"/>
      <c r="M94" s="576"/>
      <c r="N94" s="576"/>
      <c r="O94" s="576"/>
      <c r="P94" s="576"/>
      <c r="Q94" s="576"/>
      <c r="R94" s="576"/>
      <c r="S94" s="576"/>
      <c r="T94" s="576"/>
      <c r="U94" s="576"/>
      <c r="V94" s="576"/>
      <c r="W94" s="576"/>
      <c r="X94" s="576"/>
      <c r="Y94" s="576"/>
      <c r="Z94" s="576"/>
      <c r="AA94" s="576"/>
      <c r="AB94" s="576"/>
      <c r="AC94" s="576"/>
      <c r="AD94" s="576"/>
      <c r="AE94" s="576"/>
      <c r="AF94" s="576"/>
      <c r="AG94" s="576"/>
      <c r="AH94" s="576"/>
      <c r="AI94" s="576"/>
      <c r="AJ94" s="576"/>
      <c r="AK94" s="576"/>
      <c r="AL94" s="578"/>
      <c r="AM94" s="579"/>
    </row>
    <row r="95" spans="1:39" ht="12" customHeight="1">
      <c r="A95" s="575"/>
      <c r="B95" s="576"/>
      <c r="C95" s="576"/>
      <c r="D95" s="674" t="s">
        <v>69</v>
      </c>
      <c r="E95" s="648"/>
      <c r="F95" s="716" t="s">
        <v>137</v>
      </c>
      <c r="G95" s="884"/>
      <c r="H95" s="644"/>
      <c r="I95" s="648"/>
      <c r="J95" s="717" t="s">
        <v>15</v>
      </c>
      <c r="K95" s="644"/>
      <c r="L95" s="576"/>
      <c r="M95" s="576"/>
      <c r="N95" s="576"/>
      <c r="O95" s="576"/>
      <c r="P95" s="576"/>
      <c r="Q95" s="576"/>
      <c r="R95" s="576"/>
      <c r="S95" s="576"/>
      <c r="T95" s="576"/>
      <c r="U95" s="576"/>
      <c r="V95" s="576"/>
      <c r="W95" s="576"/>
      <c r="X95" s="576"/>
      <c r="Y95" s="576"/>
      <c r="Z95" s="576"/>
      <c r="AA95" s="576"/>
      <c r="AB95" s="576"/>
      <c r="AC95" s="576"/>
      <c r="AD95" s="576"/>
      <c r="AE95" s="576"/>
      <c r="AF95" s="576"/>
      <c r="AG95" s="576"/>
      <c r="AH95" s="576"/>
      <c r="AI95" s="576"/>
      <c r="AJ95" s="576"/>
      <c r="AK95" s="576"/>
      <c r="AL95" s="578"/>
      <c r="AM95" s="579"/>
    </row>
    <row r="96" spans="1:39" ht="12" customHeight="1">
      <c r="A96" s="575"/>
      <c r="B96" s="576"/>
      <c r="C96" s="576"/>
      <c r="D96" s="674" t="s">
        <v>77</v>
      </c>
      <c r="E96" s="648"/>
      <c r="F96" s="716" t="s">
        <v>33</v>
      </c>
      <c r="G96" s="885"/>
      <c r="H96" s="644"/>
      <c r="I96" s="648"/>
      <c r="J96" s="717" t="s">
        <v>142</v>
      </c>
      <c r="K96" s="644"/>
      <c r="L96" s="576"/>
      <c r="M96" s="576"/>
      <c r="N96" s="576"/>
      <c r="O96" s="576"/>
      <c r="P96" s="576"/>
      <c r="Q96" s="576"/>
      <c r="R96" s="576"/>
      <c r="S96" s="576"/>
      <c r="T96" s="576"/>
      <c r="U96" s="576"/>
      <c r="V96" s="576"/>
      <c r="W96" s="576"/>
      <c r="X96" s="576"/>
      <c r="Y96" s="576"/>
      <c r="Z96" s="576"/>
      <c r="AA96" s="576"/>
      <c r="AB96" s="576"/>
      <c r="AC96" s="576"/>
      <c r="AD96" s="576"/>
      <c r="AE96" s="576"/>
      <c r="AF96" s="576"/>
      <c r="AG96" s="576"/>
      <c r="AH96" s="576"/>
      <c r="AI96" s="576"/>
      <c r="AJ96" s="576"/>
      <c r="AK96" s="576"/>
      <c r="AL96" s="578"/>
      <c r="AM96" s="579"/>
    </row>
    <row r="97" spans="1:39" ht="12" customHeight="1">
      <c r="A97" s="575"/>
      <c r="B97" s="576"/>
      <c r="C97" s="576"/>
      <c r="D97" s="674" t="s">
        <v>79</v>
      </c>
      <c r="E97" s="648"/>
      <c r="F97" s="718" t="s">
        <v>138</v>
      </c>
      <c r="G97" s="1090" t="s">
        <v>112</v>
      </c>
      <c r="H97" s="644"/>
      <c r="I97" s="648"/>
      <c r="J97" s="719" t="s">
        <v>37</v>
      </c>
      <c r="K97" s="644"/>
      <c r="L97" s="576"/>
      <c r="M97" s="576"/>
      <c r="N97" s="576"/>
      <c r="O97" s="576"/>
      <c r="P97" s="576"/>
      <c r="Q97" s="576"/>
      <c r="R97" s="576"/>
      <c r="S97" s="576"/>
      <c r="T97" s="576"/>
      <c r="U97" s="576"/>
      <c r="V97" s="576"/>
      <c r="W97" s="576"/>
      <c r="X97" s="576"/>
      <c r="Y97" s="576"/>
      <c r="Z97" s="576"/>
      <c r="AA97" s="576"/>
      <c r="AB97" s="576"/>
      <c r="AC97" s="576"/>
      <c r="AD97" s="576"/>
      <c r="AE97" s="576"/>
      <c r="AF97" s="576"/>
      <c r="AG97" s="576"/>
      <c r="AH97" s="576"/>
      <c r="AI97" s="576"/>
      <c r="AJ97" s="576"/>
      <c r="AK97" s="576"/>
      <c r="AL97" s="578"/>
      <c r="AM97" s="579"/>
    </row>
    <row r="98" spans="1:39" ht="12" customHeight="1">
      <c r="A98" s="575"/>
      <c r="B98" s="576"/>
      <c r="C98" s="576"/>
      <c r="D98" s="674" t="s">
        <v>68</v>
      </c>
      <c r="E98" s="648"/>
      <c r="F98" s="718" t="s">
        <v>139</v>
      </c>
      <c r="G98" s="1091"/>
      <c r="H98" s="644"/>
      <c r="I98" s="648"/>
      <c r="J98" s="719" t="s">
        <v>143</v>
      </c>
      <c r="K98" s="644"/>
      <c r="L98" s="576"/>
      <c r="M98" s="576"/>
      <c r="N98" s="576"/>
      <c r="O98" s="576"/>
      <c r="P98" s="576"/>
      <c r="Q98" s="576"/>
      <c r="R98" s="576"/>
      <c r="S98" s="576"/>
      <c r="T98" s="576"/>
      <c r="U98" s="576"/>
      <c r="V98" s="576"/>
      <c r="W98" s="576"/>
      <c r="X98" s="576"/>
      <c r="Y98" s="576"/>
      <c r="Z98" s="576"/>
      <c r="AA98" s="576"/>
      <c r="AB98" s="576"/>
      <c r="AC98" s="576"/>
      <c r="AD98" s="576"/>
      <c r="AE98" s="576"/>
      <c r="AF98" s="576"/>
      <c r="AG98" s="576"/>
      <c r="AH98" s="576"/>
      <c r="AI98" s="576"/>
      <c r="AJ98" s="576"/>
      <c r="AK98" s="576"/>
      <c r="AL98" s="578"/>
      <c r="AM98" s="579"/>
    </row>
    <row r="99" spans="1:39" ht="12" customHeight="1">
      <c r="A99" s="575"/>
      <c r="B99" s="576"/>
      <c r="C99" s="576"/>
      <c r="D99" s="674" t="s">
        <v>82</v>
      </c>
      <c r="E99" s="648"/>
      <c r="F99" s="718" t="s">
        <v>155</v>
      </c>
      <c r="G99" s="1091"/>
      <c r="H99" s="644"/>
      <c r="I99" s="648"/>
      <c r="J99" s="719" t="s">
        <v>18</v>
      </c>
      <c r="K99" s="644"/>
      <c r="L99" s="576"/>
      <c r="M99" s="576"/>
      <c r="N99" s="576"/>
      <c r="O99" s="576"/>
      <c r="P99" s="576"/>
      <c r="Q99" s="576"/>
      <c r="R99" s="576"/>
      <c r="S99" s="576"/>
      <c r="T99" s="576"/>
      <c r="U99" s="576"/>
      <c r="V99" s="576"/>
      <c r="W99" s="576"/>
      <c r="X99" s="576"/>
      <c r="Y99" s="576"/>
      <c r="Z99" s="576"/>
      <c r="AA99" s="576"/>
      <c r="AB99" s="576"/>
      <c r="AC99" s="576"/>
      <c r="AD99" s="576"/>
      <c r="AE99" s="576"/>
      <c r="AF99" s="576"/>
      <c r="AG99" s="576"/>
      <c r="AH99" s="576"/>
      <c r="AI99" s="576"/>
      <c r="AJ99" s="576"/>
      <c r="AK99" s="576"/>
      <c r="AL99" s="578"/>
      <c r="AM99" s="579"/>
    </row>
    <row r="100" spans="1:39" ht="12" customHeight="1">
      <c r="A100" s="575"/>
      <c r="B100" s="576"/>
      <c r="C100" s="576"/>
      <c r="D100" s="674" t="s">
        <v>75</v>
      </c>
      <c r="E100" s="648"/>
      <c r="F100" s="718" t="s">
        <v>140</v>
      </c>
      <c r="G100" s="1092"/>
      <c r="H100" s="644"/>
      <c r="I100" s="648"/>
      <c r="J100" s="719" t="s">
        <v>38</v>
      </c>
      <c r="K100" s="644"/>
      <c r="L100" s="576"/>
      <c r="M100" s="576"/>
      <c r="N100" s="576"/>
      <c r="O100" s="576"/>
      <c r="P100" s="576"/>
      <c r="Q100" s="576"/>
      <c r="R100" s="576"/>
      <c r="S100" s="576"/>
      <c r="T100" s="576"/>
      <c r="U100" s="576"/>
      <c r="V100" s="576"/>
      <c r="W100" s="576"/>
      <c r="X100" s="576"/>
      <c r="Y100" s="576"/>
      <c r="Z100" s="576"/>
      <c r="AA100" s="576"/>
      <c r="AB100" s="576"/>
      <c r="AC100" s="576"/>
      <c r="AD100" s="576"/>
      <c r="AE100" s="576"/>
      <c r="AF100" s="576"/>
      <c r="AG100" s="576"/>
      <c r="AH100" s="576"/>
      <c r="AI100" s="576"/>
      <c r="AJ100" s="576"/>
      <c r="AK100" s="576"/>
      <c r="AL100" s="578"/>
      <c r="AM100" s="579"/>
    </row>
    <row r="101" spans="1:39" ht="12" customHeight="1">
      <c r="A101" s="575"/>
      <c r="B101" s="576"/>
      <c r="C101" s="576"/>
      <c r="D101" s="674" t="s">
        <v>84</v>
      </c>
      <c r="E101" s="648"/>
      <c r="F101" s="717" t="s">
        <v>32</v>
      </c>
      <c r="G101" s="1093" t="s">
        <v>113</v>
      </c>
      <c r="H101" s="644"/>
      <c r="I101" s="648"/>
      <c r="J101" s="720" t="s">
        <v>14</v>
      </c>
      <c r="K101" s="644"/>
      <c r="L101" s="576"/>
      <c r="M101" s="576"/>
      <c r="N101" s="576"/>
      <c r="O101" s="576"/>
      <c r="P101" s="576"/>
      <c r="Q101" s="576"/>
      <c r="R101" s="576"/>
      <c r="S101" s="576"/>
      <c r="T101" s="576"/>
      <c r="U101" s="576"/>
      <c r="V101" s="576"/>
      <c r="W101" s="576"/>
      <c r="X101" s="576"/>
      <c r="Y101" s="576"/>
      <c r="Z101" s="576"/>
      <c r="AA101" s="576"/>
      <c r="AB101" s="576"/>
      <c r="AC101" s="576"/>
      <c r="AD101" s="576"/>
      <c r="AE101" s="576"/>
      <c r="AF101" s="576"/>
      <c r="AG101" s="576"/>
      <c r="AH101" s="576"/>
      <c r="AI101" s="576"/>
      <c r="AJ101" s="576"/>
      <c r="AK101" s="576"/>
      <c r="AL101" s="578"/>
      <c r="AM101" s="579"/>
    </row>
    <row r="102" spans="1:39" ht="12" customHeight="1">
      <c r="A102" s="575"/>
      <c r="B102" s="576"/>
      <c r="C102" s="576"/>
      <c r="D102" s="674" t="s">
        <v>78</v>
      </c>
      <c r="E102" s="648"/>
      <c r="F102" s="717" t="s">
        <v>141</v>
      </c>
      <c r="G102" s="1094"/>
      <c r="H102" s="644"/>
      <c r="I102" s="648"/>
      <c r="J102" s="720" t="s">
        <v>16</v>
      </c>
      <c r="K102" s="644"/>
      <c r="L102" s="576"/>
      <c r="M102" s="576"/>
      <c r="N102" s="576"/>
      <c r="O102" s="576"/>
      <c r="P102" s="576"/>
      <c r="Q102" s="576"/>
      <c r="R102" s="576"/>
      <c r="S102" s="576"/>
      <c r="T102" s="576"/>
      <c r="U102" s="576"/>
      <c r="V102" s="576"/>
      <c r="W102" s="576"/>
      <c r="X102" s="576"/>
      <c r="Y102" s="576"/>
      <c r="Z102" s="576"/>
      <c r="AA102" s="576"/>
      <c r="AB102" s="576"/>
      <c r="AC102" s="576"/>
      <c r="AD102" s="576"/>
      <c r="AE102" s="576"/>
      <c r="AF102" s="576"/>
      <c r="AG102" s="576"/>
      <c r="AH102" s="576"/>
      <c r="AI102" s="576"/>
      <c r="AJ102" s="576"/>
      <c r="AK102" s="576"/>
      <c r="AL102" s="578"/>
      <c r="AM102" s="579"/>
    </row>
    <row r="103" spans="1:39" ht="12" customHeight="1">
      <c r="A103" s="575"/>
      <c r="B103" s="576"/>
      <c r="C103" s="576"/>
      <c r="D103" s="674" t="s">
        <v>83</v>
      </c>
      <c r="E103" s="648"/>
      <c r="F103" s="717" t="s">
        <v>15</v>
      </c>
      <c r="G103" s="1094"/>
      <c r="H103" s="644"/>
      <c r="I103" s="648"/>
      <c r="J103" s="720" t="s">
        <v>144</v>
      </c>
      <c r="K103" s="644"/>
      <c r="L103" s="576"/>
      <c r="M103" s="576"/>
      <c r="N103" s="576"/>
      <c r="O103" s="576"/>
      <c r="P103" s="576"/>
      <c r="Q103" s="576"/>
      <c r="R103" s="576"/>
      <c r="S103" s="576"/>
      <c r="T103" s="576"/>
      <c r="U103" s="576"/>
      <c r="V103" s="576"/>
      <c r="W103" s="576"/>
      <c r="X103" s="576"/>
      <c r="Y103" s="576"/>
      <c r="Z103" s="576"/>
      <c r="AA103" s="576"/>
      <c r="AB103" s="576"/>
      <c r="AC103" s="576"/>
      <c r="AD103" s="576"/>
      <c r="AE103" s="576"/>
      <c r="AF103" s="576"/>
      <c r="AG103" s="576"/>
      <c r="AH103" s="576"/>
      <c r="AI103" s="576"/>
      <c r="AJ103" s="576"/>
      <c r="AK103" s="576"/>
      <c r="AL103" s="578"/>
      <c r="AM103" s="579"/>
    </row>
    <row r="104" spans="1:39" ht="12" customHeight="1">
      <c r="A104" s="575"/>
      <c r="B104" s="576"/>
      <c r="C104" s="576"/>
      <c r="D104" s="674" t="s">
        <v>85</v>
      </c>
      <c r="E104" s="648"/>
      <c r="F104" s="717" t="s">
        <v>142</v>
      </c>
      <c r="G104" s="1095"/>
      <c r="H104" s="644"/>
      <c r="I104" s="648"/>
      <c r="J104" s="720" t="s">
        <v>17</v>
      </c>
      <c r="K104" s="644"/>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8"/>
      <c r="AM104" s="579"/>
    </row>
    <row r="105" spans="1:39" ht="12" customHeight="1">
      <c r="A105" s="575"/>
      <c r="B105" s="576"/>
      <c r="C105" s="576"/>
      <c r="D105" s="674" t="s">
        <v>81</v>
      </c>
      <c r="E105" s="648"/>
      <c r="F105" s="719" t="s">
        <v>37</v>
      </c>
      <c r="G105" s="1096" t="s">
        <v>114</v>
      </c>
      <c r="H105" s="644"/>
      <c r="I105" s="576"/>
      <c r="J105" s="637"/>
      <c r="K105" s="576"/>
      <c r="L105" s="576"/>
      <c r="M105" s="576"/>
      <c r="N105" s="576"/>
      <c r="O105" s="576"/>
      <c r="P105" s="576"/>
      <c r="Q105" s="576"/>
      <c r="R105" s="576"/>
      <c r="S105" s="576"/>
      <c r="T105" s="576"/>
      <c r="U105" s="576"/>
      <c r="V105" s="576"/>
      <c r="W105" s="576"/>
      <c r="X105" s="576"/>
      <c r="Y105" s="576"/>
      <c r="Z105" s="576"/>
      <c r="AA105" s="576"/>
      <c r="AB105" s="576"/>
      <c r="AC105" s="576"/>
      <c r="AD105" s="576"/>
      <c r="AE105" s="576"/>
      <c r="AF105" s="576"/>
      <c r="AG105" s="576"/>
      <c r="AH105" s="576"/>
      <c r="AI105" s="576"/>
      <c r="AJ105" s="576"/>
      <c r="AK105" s="576"/>
      <c r="AL105" s="578"/>
      <c r="AM105" s="579"/>
    </row>
    <row r="106" spans="1:39" ht="12" customHeight="1">
      <c r="A106" s="575"/>
      <c r="B106" s="576"/>
      <c r="C106" s="576"/>
      <c r="D106" s="674" t="s">
        <v>86</v>
      </c>
      <c r="E106" s="648"/>
      <c r="F106" s="719" t="s">
        <v>143</v>
      </c>
      <c r="G106" s="1097"/>
      <c r="H106" s="644"/>
      <c r="I106" s="576"/>
      <c r="J106" s="576"/>
      <c r="K106" s="576"/>
      <c r="L106" s="576"/>
      <c r="M106" s="576"/>
      <c r="N106" s="576"/>
      <c r="O106" s="576"/>
      <c r="P106" s="576"/>
      <c r="Q106" s="576"/>
      <c r="R106" s="576"/>
      <c r="S106" s="576"/>
      <c r="T106" s="576"/>
      <c r="U106" s="576"/>
      <c r="V106" s="576"/>
      <c r="W106" s="576"/>
      <c r="X106" s="576"/>
      <c r="Y106" s="576"/>
      <c r="Z106" s="576"/>
      <c r="AA106" s="576"/>
      <c r="AB106" s="576"/>
      <c r="AC106" s="576"/>
      <c r="AD106" s="576"/>
      <c r="AE106" s="576"/>
      <c r="AF106" s="576"/>
      <c r="AG106" s="576"/>
      <c r="AH106" s="576"/>
      <c r="AI106" s="576"/>
      <c r="AJ106" s="576"/>
      <c r="AK106" s="576"/>
      <c r="AL106" s="578"/>
      <c r="AM106" s="579"/>
    </row>
    <row r="107" spans="1:39" ht="12" customHeight="1">
      <c r="A107" s="575"/>
      <c r="B107" s="576"/>
      <c r="C107" s="576"/>
      <c r="D107" s="674" t="s">
        <v>96</v>
      </c>
      <c r="E107" s="648"/>
      <c r="F107" s="719" t="s">
        <v>18</v>
      </c>
      <c r="G107" s="1097"/>
      <c r="H107" s="644"/>
      <c r="I107" s="576"/>
      <c r="J107" s="576"/>
      <c r="K107" s="576"/>
      <c r="L107" s="576"/>
      <c r="M107" s="576"/>
      <c r="N107" s="576"/>
      <c r="O107" s="576"/>
      <c r="P107" s="576"/>
      <c r="Q107" s="576"/>
      <c r="R107" s="576"/>
      <c r="S107" s="576"/>
      <c r="T107" s="576"/>
      <c r="U107" s="576"/>
      <c r="V107" s="576"/>
      <c r="W107" s="576"/>
      <c r="X107" s="576"/>
      <c r="Y107" s="576"/>
      <c r="Z107" s="576"/>
      <c r="AA107" s="576"/>
      <c r="AB107" s="576"/>
      <c r="AC107" s="576"/>
      <c r="AD107" s="576"/>
      <c r="AE107" s="576"/>
      <c r="AF107" s="576"/>
      <c r="AG107" s="576"/>
      <c r="AH107" s="576"/>
      <c r="AI107" s="576"/>
      <c r="AJ107" s="576"/>
      <c r="AK107" s="576"/>
      <c r="AL107" s="578"/>
      <c r="AM107" s="579"/>
    </row>
    <row r="108" spans="1:39" ht="12" customHeight="1">
      <c r="A108" s="575"/>
      <c r="B108" s="576"/>
      <c r="C108" s="576"/>
      <c r="D108" s="674" t="s">
        <v>97</v>
      </c>
      <c r="E108" s="648"/>
      <c r="F108" s="719" t="s">
        <v>38</v>
      </c>
      <c r="G108" s="1098"/>
      <c r="H108" s="644"/>
      <c r="I108" s="576"/>
      <c r="J108" s="576"/>
      <c r="K108" s="576"/>
      <c r="L108" s="576"/>
      <c r="M108" s="576"/>
      <c r="N108" s="576"/>
      <c r="O108" s="576"/>
      <c r="P108" s="576"/>
      <c r="Q108" s="576"/>
      <c r="R108" s="576"/>
      <c r="S108" s="576"/>
      <c r="T108" s="576"/>
      <c r="U108" s="576"/>
      <c r="V108" s="576"/>
      <c r="W108" s="576"/>
      <c r="X108" s="576"/>
      <c r="Y108" s="576"/>
      <c r="Z108" s="576"/>
      <c r="AA108" s="576"/>
      <c r="AB108" s="576"/>
      <c r="AC108" s="576"/>
      <c r="AD108" s="576"/>
      <c r="AE108" s="576"/>
      <c r="AF108" s="576"/>
      <c r="AG108" s="576"/>
      <c r="AH108" s="576"/>
      <c r="AI108" s="576"/>
      <c r="AJ108" s="576"/>
      <c r="AK108" s="576"/>
      <c r="AL108" s="578"/>
      <c r="AM108" s="579"/>
    </row>
    <row r="109" spans="1:39" ht="12" customHeight="1">
      <c r="A109" s="575"/>
      <c r="B109" s="576"/>
      <c r="C109" s="576"/>
      <c r="D109" s="674" t="s">
        <v>88</v>
      </c>
      <c r="E109" s="648"/>
      <c r="F109" s="720" t="s">
        <v>14</v>
      </c>
      <c r="G109" s="1079" t="s">
        <v>115</v>
      </c>
      <c r="H109" s="644"/>
      <c r="I109" s="576"/>
      <c r="J109" s="576"/>
      <c r="K109" s="576"/>
      <c r="L109" s="576"/>
      <c r="M109" s="576"/>
      <c r="N109" s="576"/>
      <c r="O109" s="576"/>
      <c r="P109" s="576"/>
      <c r="Q109" s="576"/>
      <c r="R109" s="576"/>
      <c r="S109" s="576"/>
      <c r="T109" s="576"/>
      <c r="U109" s="576"/>
      <c r="V109" s="576"/>
      <c r="W109" s="576"/>
      <c r="X109" s="576"/>
      <c r="Y109" s="576"/>
      <c r="Z109" s="576"/>
      <c r="AA109" s="576"/>
      <c r="AB109" s="576"/>
      <c r="AC109" s="576"/>
      <c r="AD109" s="576"/>
      <c r="AE109" s="576"/>
      <c r="AF109" s="576"/>
      <c r="AG109" s="576"/>
      <c r="AH109" s="576"/>
      <c r="AI109" s="576"/>
      <c r="AJ109" s="576"/>
      <c r="AK109" s="576"/>
      <c r="AL109" s="578"/>
      <c r="AM109" s="579"/>
    </row>
    <row r="110" spans="1:39" ht="12" customHeight="1">
      <c r="A110" s="575"/>
      <c r="B110" s="576"/>
      <c r="C110" s="576"/>
      <c r="D110" s="674" t="s">
        <v>98</v>
      </c>
      <c r="E110" s="648"/>
      <c r="F110" s="720" t="s">
        <v>16</v>
      </c>
      <c r="G110" s="875"/>
      <c r="H110" s="644"/>
      <c r="I110" s="576"/>
      <c r="J110" s="576"/>
      <c r="K110" s="576"/>
      <c r="L110" s="576"/>
      <c r="M110" s="576"/>
      <c r="N110" s="576"/>
      <c r="O110" s="576"/>
      <c r="P110" s="576"/>
      <c r="Q110" s="576"/>
      <c r="R110" s="576"/>
      <c r="S110" s="576"/>
      <c r="T110" s="576"/>
      <c r="U110" s="576"/>
      <c r="V110" s="576"/>
      <c r="W110" s="576"/>
      <c r="X110" s="576"/>
      <c r="Y110" s="576"/>
      <c r="Z110" s="576"/>
      <c r="AA110" s="576"/>
      <c r="AB110" s="576"/>
      <c r="AC110" s="576"/>
      <c r="AD110" s="576"/>
      <c r="AE110" s="576"/>
      <c r="AF110" s="576"/>
      <c r="AG110" s="576"/>
      <c r="AH110" s="576"/>
      <c r="AI110" s="576"/>
      <c r="AJ110" s="576"/>
      <c r="AK110" s="576"/>
      <c r="AL110" s="578"/>
      <c r="AM110" s="579"/>
    </row>
    <row r="111" spans="1:39" ht="12" customHeight="1">
      <c r="A111" s="575"/>
      <c r="B111" s="576"/>
      <c r="C111" s="576"/>
      <c r="D111" s="674" t="s">
        <v>99</v>
      </c>
      <c r="E111" s="648"/>
      <c r="F111" s="720" t="s">
        <v>144</v>
      </c>
      <c r="G111" s="875"/>
      <c r="H111" s="644"/>
      <c r="I111" s="576"/>
      <c r="J111" s="576"/>
      <c r="K111" s="576"/>
      <c r="L111" s="576"/>
      <c r="M111" s="576"/>
      <c r="N111" s="576"/>
      <c r="O111" s="576"/>
      <c r="P111" s="576"/>
      <c r="Q111" s="576"/>
      <c r="R111" s="576"/>
      <c r="S111" s="576"/>
      <c r="T111" s="576"/>
      <c r="U111" s="576"/>
      <c r="V111" s="576"/>
      <c r="W111" s="576"/>
      <c r="X111" s="576"/>
      <c r="Y111" s="576"/>
      <c r="Z111" s="576"/>
      <c r="AA111" s="576"/>
      <c r="AB111" s="576"/>
      <c r="AC111" s="576"/>
      <c r="AD111" s="576"/>
      <c r="AE111" s="576"/>
      <c r="AF111" s="576"/>
      <c r="AG111" s="576"/>
      <c r="AH111" s="576"/>
      <c r="AI111" s="576"/>
      <c r="AJ111" s="576"/>
      <c r="AK111" s="576"/>
      <c r="AL111" s="578"/>
      <c r="AM111" s="579"/>
    </row>
    <row r="112" spans="1:39" ht="12" customHeight="1">
      <c r="A112" s="575"/>
      <c r="B112" s="576"/>
      <c r="C112" s="576"/>
      <c r="D112" s="674" t="s">
        <v>100</v>
      </c>
      <c r="E112" s="648"/>
      <c r="F112" s="721" t="s">
        <v>17</v>
      </c>
      <c r="G112" s="875"/>
      <c r="H112" s="644"/>
      <c r="I112" s="576"/>
      <c r="J112" s="576"/>
      <c r="K112" s="576"/>
      <c r="L112" s="576"/>
      <c r="M112" s="576"/>
      <c r="N112" s="576"/>
      <c r="O112" s="576"/>
      <c r="P112" s="576"/>
      <c r="Q112" s="576"/>
      <c r="R112" s="576"/>
      <c r="S112" s="576"/>
      <c r="T112" s="576"/>
      <c r="U112" s="576"/>
      <c r="V112" s="576"/>
      <c r="W112" s="576"/>
      <c r="X112" s="576"/>
      <c r="Y112" s="576"/>
      <c r="Z112" s="576"/>
      <c r="AA112" s="576"/>
      <c r="AB112" s="576"/>
      <c r="AC112" s="576"/>
      <c r="AD112" s="576"/>
      <c r="AE112" s="576"/>
      <c r="AF112" s="576"/>
      <c r="AG112" s="576"/>
      <c r="AH112" s="576"/>
      <c r="AI112" s="576"/>
      <c r="AJ112" s="576"/>
      <c r="AK112" s="576"/>
      <c r="AL112" s="578"/>
      <c r="AM112" s="579"/>
    </row>
    <row r="113" spans="1:39" ht="12" hidden="1" customHeight="1">
      <c r="A113" s="575"/>
      <c r="B113" s="576"/>
      <c r="C113" s="576"/>
      <c r="D113" s="674" t="s">
        <v>89</v>
      </c>
      <c r="E113" s="576"/>
      <c r="F113" s="576"/>
      <c r="G113" s="576"/>
      <c r="H113" s="576"/>
      <c r="I113" s="576"/>
      <c r="J113" s="576"/>
      <c r="K113" s="576"/>
      <c r="L113" s="576"/>
      <c r="M113" s="576"/>
      <c r="N113" s="576"/>
      <c r="O113" s="576"/>
      <c r="P113" s="576"/>
      <c r="Q113" s="576"/>
      <c r="R113" s="576"/>
      <c r="S113" s="576"/>
      <c r="T113" s="576"/>
      <c r="U113" s="576"/>
      <c r="V113" s="576"/>
      <c r="W113" s="576"/>
      <c r="X113" s="576"/>
      <c r="Y113" s="576"/>
      <c r="Z113" s="576"/>
      <c r="AA113" s="576"/>
      <c r="AB113" s="576"/>
      <c r="AC113" s="576"/>
      <c r="AD113" s="576"/>
      <c r="AE113" s="576"/>
      <c r="AF113" s="576"/>
      <c r="AG113" s="576"/>
      <c r="AH113" s="576"/>
      <c r="AI113" s="576"/>
      <c r="AJ113" s="576"/>
      <c r="AK113" s="576"/>
      <c r="AL113" s="578"/>
      <c r="AM113" s="579"/>
    </row>
    <row r="114" spans="1:39" ht="12" hidden="1" customHeight="1">
      <c r="A114" s="575"/>
      <c r="B114" s="576"/>
      <c r="C114" s="576"/>
      <c r="D114" s="674" t="s">
        <v>93</v>
      </c>
      <c r="E114" s="576"/>
      <c r="F114" s="576"/>
      <c r="G114" s="576"/>
      <c r="H114" s="576"/>
      <c r="I114" s="576"/>
      <c r="J114" s="576"/>
      <c r="K114" s="576"/>
      <c r="L114" s="576"/>
      <c r="M114" s="576"/>
      <c r="N114" s="576"/>
      <c r="O114" s="576"/>
      <c r="P114" s="576"/>
      <c r="Q114" s="576"/>
      <c r="R114" s="576"/>
      <c r="S114" s="576"/>
      <c r="T114" s="576"/>
      <c r="U114" s="576"/>
      <c r="V114" s="576"/>
      <c r="W114" s="576"/>
      <c r="X114" s="576"/>
      <c r="Y114" s="576"/>
      <c r="Z114" s="576"/>
      <c r="AA114" s="576"/>
      <c r="AB114" s="576"/>
      <c r="AC114" s="576"/>
      <c r="AD114" s="576"/>
      <c r="AE114" s="576"/>
      <c r="AF114" s="576"/>
      <c r="AG114" s="576"/>
      <c r="AH114" s="576"/>
      <c r="AI114" s="576"/>
      <c r="AJ114" s="576"/>
      <c r="AK114" s="576"/>
      <c r="AL114" s="578"/>
      <c r="AM114" s="579"/>
    </row>
    <row r="115" spans="1:39" ht="12" hidden="1" customHeight="1">
      <c r="A115" s="575"/>
      <c r="B115" s="578"/>
      <c r="C115" s="578"/>
      <c r="D115" s="722" t="s">
        <v>101</v>
      </c>
      <c r="E115" s="578"/>
      <c r="F115" s="578"/>
      <c r="G115" s="578"/>
      <c r="H115" s="578"/>
      <c r="I115" s="578"/>
      <c r="J115" s="578"/>
      <c r="K115" s="578"/>
      <c r="L115" s="578"/>
      <c r="M115" s="578"/>
      <c r="N115" s="578"/>
      <c r="O115" s="578"/>
      <c r="P115" s="578"/>
      <c r="Q115" s="578"/>
      <c r="R115" s="578"/>
      <c r="S115" s="578"/>
      <c r="T115" s="576"/>
      <c r="U115" s="576"/>
      <c r="V115" s="576"/>
      <c r="W115" s="576"/>
      <c r="X115" s="576"/>
      <c r="Y115" s="576"/>
      <c r="Z115" s="576"/>
      <c r="AA115" s="576"/>
      <c r="AB115" s="576"/>
      <c r="AC115" s="576"/>
      <c r="AD115" s="576"/>
      <c r="AE115" s="576"/>
      <c r="AF115" s="576"/>
      <c r="AG115" s="576"/>
      <c r="AH115" s="576"/>
      <c r="AI115" s="576"/>
      <c r="AJ115" s="576"/>
      <c r="AK115" s="576"/>
      <c r="AL115" s="578"/>
      <c r="AM115" s="579"/>
    </row>
    <row r="116" spans="1:39" ht="12" hidden="1" customHeight="1">
      <c r="A116" s="575"/>
      <c r="B116" s="578"/>
      <c r="C116" s="578"/>
      <c r="D116" s="722" t="s">
        <v>102</v>
      </c>
      <c r="E116" s="578"/>
      <c r="F116" s="578"/>
      <c r="G116" s="578"/>
      <c r="H116" s="578"/>
      <c r="I116" s="578"/>
      <c r="J116" s="578"/>
      <c r="K116" s="578"/>
      <c r="L116" s="578"/>
      <c r="M116" s="578"/>
      <c r="N116" s="578"/>
      <c r="O116" s="578"/>
      <c r="P116" s="578"/>
      <c r="Q116" s="578"/>
      <c r="R116" s="578"/>
      <c r="S116" s="578"/>
      <c r="T116" s="576"/>
      <c r="U116" s="576"/>
      <c r="V116" s="576"/>
      <c r="W116" s="576"/>
      <c r="X116" s="576"/>
      <c r="Y116" s="576"/>
      <c r="Z116" s="576"/>
      <c r="AA116" s="576"/>
      <c r="AB116" s="576"/>
      <c r="AC116" s="576"/>
      <c r="AD116" s="576"/>
      <c r="AE116" s="576"/>
      <c r="AF116" s="576"/>
      <c r="AG116" s="576"/>
      <c r="AH116" s="576"/>
      <c r="AI116" s="576"/>
      <c r="AJ116" s="576"/>
      <c r="AK116" s="576"/>
      <c r="AL116" s="578"/>
      <c r="AM116" s="579"/>
    </row>
    <row r="117" spans="1:39" ht="12" hidden="1" customHeight="1">
      <c r="A117" s="575"/>
      <c r="B117" s="578"/>
      <c r="C117" s="578"/>
      <c r="D117" s="722" t="s">
        <v>103</v>
      </c>
      <c r="E117" s="578"/>
      <c r="F117" s="578"/>
      <c r="G117" s="578"/>
      <c r="H117" s="578"/>
      <c r="I117" s="578"/>
      <c r="J117" s="578"/>
      <c r="K117" s="578"/>
      <c r="L117" s="578"/>
      <c r="M117" s="578"/>
      <c r="N117" s="578"/>
      <c r="O117" s="578"/>
      <c r="P117" s="578"/>
      <c r="Q117" s="578"/>
      <c r="R117" s="578"/>
      <c r="S117" s="578"/>
      <c r="T117" s="576"/>
      <c r="U117" s="576"/>
      <c r="V117" s="576"/>
      <c r="W117" s="576"/>
      <c r="X117" s="576"/>
      <c r="Y117" s="576"/>
      <c r="Z117" s="576"/>
      <c r="AA117" s="576"/>
      <c r="AB117" s="576"/>
      <c r="AC117" s="576"/>
      <c r="AD117" s="576"/>
      <c r="AE117" s="576"/>
      <c r="AF117" s="576"/>
      <c r="AG117" s="576"/>
      <c r="AH117" s="576"/>
      <c r="AI117" s="576"/>
      <c r="AJ117" s="576"/>
      <c r="AK117" s="576"/>
      <c r="AL117" s="578"/>
      <c r="AM117" s="579"/>
    </row>
    <row r="118" spans="1:39" ht="12" hidden="1" customHeight="1">
      <c r="A118" s="575"/>
      <c r="B118" s="578"/>
      <c r="C118" s="578"/>
      <c r="D118" s="722" t="s">
        <v>104</v>
      </c>
      <c r="E118" s="578"/>
      <c r="F118" s="578"/>
      <c r="G118" s="578"/>
      <c r="H118" s="578"/>
      <c r="I118" s="578"/>
      <c r="J118" s="578"/>
      <c r="K118" s="578"/>
      <c r="L118" s="578"/>
      <c r="M118" s="578"/>
      <c r="N118" s="578"/>
      <c r="O118" s="578"/>
      <c r="P118" s="578"/>
      <c r="Q118" s="578"/>
      <c r="R118" s="578"/>
      <c r="S118" s="578"/>
      <c r="T118" s="576"/>
      <c r="U118" s="576"/>
      <c r="V118" s="576"/>
      <c r="W118" s="576"/>
      <c r="X118" s="576"/>
      <c r="Y118" s="576"/>
      <c r="Z118" s="576"/>
      <c r="AA118" s="576"/>
      <c r="AB118" s="576"/>
      <c r="AC118" s="576"/>
      <c r="AD118" s="576"/>
      <c r="AE118" s="576"/>
      <c r="AF118" s="576"/>
      <c r="AG118" s="576"/>
      <c r="AH118" s="576"/>
      <c r="AI118" s="576"/>
      <c r="AJ118" s="576"/>
      <c r="AK118" s="576"/>
      <c r="AL118" s="578"/>
      <c r="AM118" s="579"/>
    </row>
    <row r="119" spans="1:39" ht="12" hidden="1" customHeight="1">
      <c r="A119" s="723"/>
      <c r="B119" s="578"/>
      <c r="C119" s="578"/>
      <c r="D119" s="722" t="s">
        <v>105</v>
      </c>
      <c r="E119" s="578"/>
      <c r="F119" s="578"/>
      <c r="G119" s="578"/>
      <c r="H119" s="578"/>
      <c r="I119" s="578"/>
      <c r="J119" s="578"/>
      <c r="K119" s="578"/>
      <c r="L119" s="578"/>
      <c r="M119" s="578"/>
      <c r="N119" s="578"/>
      <c r="O119" s="578"/>
      <c r="P119" s="578"/>
      <c r="Q119" s="578"/>
      <c r="R119" s="578"/>
      <c r="S119" s="578"/>
      <c r="T119" s="578"/>
      <c r="U119" s="576"/>
      <c r="V119" s="576"/>
      <c r="W119" s="576"/>
      <c r="X119" s="576"/>
      <c r="Y119" s="576"/>
      <c r="Z119" s="576"/>
      <c r="AA119" s="576"/>
      <c r="AB119" s="576"/>
      <c r="AC119" s="576"/>
      <c r="AD119" s="576"/>
      <c r="AE119" s="576"/>
      <c r="AF119" s="576"/>
      <c r="AG119" s="576"/>
      <c r="AH119" s="576"/>
      <c r="AI119" s="576"/>
      <c r="AJ119" s="576"/>
      <c r="AK119" s="578"/>
      <c r="AL119" s="578"/>
      <c r="AM119" s="579"/>
    </row>
    <row r="120" spans="1:39" ht="12" hidden="1" customHeight="1">
      <c r="A120" s="723"/>
      <c r="B120" s="578"/>
      <c r="C120" s="578"/>
      <c r="D120" s="722" t="s">
        <v>106</v>
      </c>
      <c r="E120" s="578"/>
      <c r="F120" s="578"/>
      <c r="G120" s="578"/>
      <c r="H120" s="578"/>
      <c r="I120" s="578"/>
      <c r="J120" s="578"/>
      <c r="K120" s="578"/>
      <c r="L120" s="578"/>
      <c r="M120" s="578"/>
      <c r="N120" s="578"/>
      <c r="O120" s="578"/>
      <c r="P120" s="578"/>
      <c r="Q120" s="578"/>
      <c r="R120" s="578"/>
      <c r="S120" s="578"/>
      <c r="T120" s="578"/>
      <c r="U120" s="578"/>
      <c r="V120" s="578"/>
      <c r="W120" s="578"/>
      <c r="X120" s="578"/>
      <c r="Y120" s="578"/>
      <c r="Z120" s="578"/>
      <c r="AA120" s="578"/>
      <c r="AB120" s="578"/>
      <c r="AC120" s="578"/>
      <c r="AD120" s="724"/>
      <c r="AE120" s="578"/>
      <c r="AF120" s="578"/>
      <c r="AG120" s="578"/>
      <c r="AH120" s="578"/>
      <c r="AI120" s="578"/>
      <c r="AJ120" s="724"/>
      <c r="AK120" s="578"/>
      <c r="AL120" s="578"/>
      <c r="AM120" s="579"/>
    </row>
    <row r="121" spans="1:39" ht="12" hidden="1" customHeight="1">
      <c r="A121" s="723"/>
      <c r="B121" s="578"/>
      <c r="C121" s="578"/>
      <c r="D121" s="722" t="s">
        <v>107</v>
      </c>
      <c r="E121" s="578"/>
      <c r="F121" s="578"/>
      <c r="G121" s="578"/>
      <c r="H121" s="578"/>
      <c r="I121" s="578"/>
      <c r="J121" s="578"/>
      <c r="K121" s="578"/>
      <c r="L121" s="578"/>
      <c r="M121" s="578"/>
      <c r="N121" s="578"/>
      <c r="O121" s="578"/>
      <c r="P121" s="578"/>
      <c r="Q121" s="578"/>
      <c r="R121" s="578"/>
      <c r="S121" s="578"/>
      <c r="T121" s="578"/>
      <c r="U121" s="578"/>
      <c r="V121" s="578"/>
      <c r="W121" s="578"/>
      <c r="X121" s="578"/>
      <c r="Y121" s="578"/>
      <c r="Z121" s="578"/>
      <c r="AA121" s="578"/>
      <c r="AB121" s="578"/>
      <c r="AC121" s="578"/>
      <c r="AD121" s="724"/>
      <c r="AE121" s="578"/>
      <c r="AF121" s="578"/>
      <c r="AG121" s="578"/>
      <c r="AH121" s="578"/>
      <c r="AI121" s="578"/>
      <c r="AJ121" s="724"/>
      <c r="AK121" s="578"/>
      <c r="AL121" s="578"/>
      <c r="AM121" s="579"/>
    </row>
    <row r="122" spans="1:39" ht="12" hidden="1" customHeight="1">
      <c r="A122" s="723"/>
      <c r="B122" s="578"/>
      <c r="C122" s="578"/>
      <c r="D122" s="722" t="s">
        <v>90</v>
      </c>
      <c r="E122" s="578"/>
      <c r="F122" s="578"/>
      <c r="G122" s="578"/>
      <c r="H122" s="578"/>
      <c r="I122" s="578"/>
      <c r="J122" s="578"/>
      <c r="K122" s="578"/>
      <c r="L122" s="578"/>
      <c r="M122" s="578"/>
      <c r="N122" s="578"/>
      <c r="O122" s="578"/>
      <c r="P122" s="578"/>
      <c r="Q122" s="578"/>
      <c r="R122" s="578"/>
      <c r="S122" s="578"/>
      <c r="T122" s="578"/>
      <c r="U122" s="578"/>
      <c r="V122" s="578"/>
      <c r="W122" s="578"/>
      <c r="X122" s="578"/>
      <c r="Y122" s="578"/>
      <c r="Z122" s="578"/>
      <c r="AA122" s="578"/>
      <c r="AB122" s="578"/>
      <c r="AC122" s="578"/>
      <c r="AD122" s="724"/>
      <c r="AE122" s="578"/>
      <c r="AF122" s="578"/>
      <c r="AG122" s="578"/>
      <c r="AH122" s="578"/>
      <c r="AI122" s="578"/>
      <c r="AJ122" s="724"/>
      <c r="AK122" s="578"/>
      <c r="AL122" s="578"/>
      <c r="AM122" s="579"/>
    </row>
    <row r="123" spans="1:39" ht="12" hidden="1" customHeight="1">
      <c r="A123" s="723"/>
      <c r="B123" s="578"/>
      <c r="C123" s="578"/>
      <c r="D123" s="722" t="s">
        <v>108</v>
      </c>
      <c r="E123" s="578"/>
      <c r="F123" s="578"/>
      <c r="G123" s="578"/>
      <c r="H123" s="578"/>
      <c r="I123" s="578"/>
      <c r="J123" s="578"/>
      <c r="K123" s="578"/>
      <c r="L123" s="578"/>
      <c r="M123" s="578"/>
      <c r="N123" s="578"/>
      <c r="O123" s="578"/>
      <c r="P123" s="578"/>
      <c r="Q123" s="578"/>
      <c r="R123" s="578"/>
      <c r="S123" s="578"/>
      <c r="T123" s="578"/>
      <c r="U123" s="578"/>
      <c r="V123" s="578"/>
      <c r="W123" s="578"/>
      <c r="X123" s="578"/>
      <c r="Y123" s="578"/>
      <c r="Z123" s="578"/>
      <c r="AA123" s="578"/>
      <c r="AB123" s="578"/>
      <c r="AC123" s="578"/>
      <c r="AD123" s="578"/>
      <c r="AE123" s="578"/>
      <c r="AF123" s="578"/>
      <c r="AG123" s="578"/>
      <c r="AH123" s="578"/>
      <c r="AI123" s="578"/>
      <c r="AJ123" s="578"/>
      <c r="AK123" s="578"/>
      <c r="AL123" s="578"/>
      <c r="AM123" s="579"/>
    </row>
    <row r="124" spans="1:39" ht="12" hidden="1" customHeight="1">
      <c r="A124" s="723"/>
      <c r="B124" s="578"/>
      <c r="C124" s="578"/>
      <c r="D124" s="722" t="s">
        <v>87</v>
      </c>
      <c r="E124" s="578"/>
      <c r="F124" s="578"/>
      <c r="G124" s="578"/>
      <c r="H124" s="578"/>
      <c r="I124" s="578"/>
      <c r="J124" s="578"/>
      <c r="K124" s="578"/>
      <c r="L124" s="578"/>
      <c r="M124" s="578"/>
      <c r="N124" s="578"/>
      <c r="O124" s="578"/>
      <c r="P124" s="578"/>
      <c r="Q124" s="578"/>
      <c r="R124" s="578"/>
      <c r="S124" s="578"/>
      <c r="T124" s="578"/>
      <c r="U124" s="578"/>
      <c r="V124" s="578"/>
      <c r="W124" s="578"/>
      <c r="X124" s="578"/>
      <c r="Y124" s="578"/>
      <c r="Z124" s="578"/>
      <c r="AA124" s="578"/>
      <c r="AB124" s="578"/>
      <c r="AC124" s="578"/>
      <c r="AD124" s="578"/>
      <c r="AE124" s="578"/>
      <c r="AF124" s="578"/>
      <c r="AG124" s="578"/>
      <c r="AH124" s="578"/>
      <c r="AI124" s="578"/>
      <c r="AJ124" s="578"/>
      <c r="AK124" s="578"/>
      <c r="AL124" s="578"/>
      <c r="AM124" s="579"/>
    </row>
    <row r="125" spans="1:39" ht="12" hidden="1" customHeight="1">
      <c r="A125" s="723"/>
      <c r="B125" s="578"/>
      <c r="C125" s="578"/>
      <c r="D125" s="722" t="s">
        <v>145</v>
      </c>
      <c r="E125" s="578"/>
      <c r="F125" s="578"/>
      <c r="G125" s="578"/>
      <c r="H125" s="578"/>
      <c r="I125" s="578"/>
      <c r="J125" s="578"/>
      <c r="K125" s="578"/>
      <c r="L125" s="578"/>
      <c r="M125" s="578"/>
      <c r="N125" s="578"/>
      <c r="O125" s="578"/>
      <c r="P125" s="578"/>
      <c r="Q125" s="576"/>
      <c r="R125" s="576"/>
      <c r="S125" s="576"/>
      <c r="T125" s="578"/>
      <c r="U125" s="578"/>
      <c r="V125" s="578"/>
      <c r="W125" s="578"/>
      <c r="X125" s="578"/>
      <c r="Y125" s="578"/>
      <c r="Z125" s="578"/>
      <c r="AA125" s="578"/>
      <c r="AB125" s="578"/>
      <c r="AC125" s="578"/>
      <c r="AD125" s="578"/>
      <c r="AE125" s="578"/>
      <c r="AF125" s="578"/>
      <c r="AG125" s="578"/>
      <c r="AH125" s="578"/>
      <c r="AI125" s="578"/>
      <c r="AJ125" s="578"/>
      <c r="AK125" s="578"/>
      <c r="AL125" s="578"/>
      <c r="AM125" s="579"/>
    </row>
    <row r="126" spans="1:39" ht="12" hidden="1" customHeight="1">
      <c r="A126" s="723"/>
      <c r="B126" s="578"/>
      <c r="C126" s="578"/>
      <c r="D126" s="722" t="s">
        <v>146</v>
      </c>
      <c r="E126" s="578"/>
      <c r="F126" s="578"/>
      <c r="G126" s="578"/>
      <c r="H126" s="578"/>
      <c r="I126" s="578"/>
      <c r="J126" s="578"/>
      <c r="K126" s="578"/>
      <c r="L126" s="578"/>
      <c r="M126" s="578"/>
      <c r="N126" s="578"/>
      <c r="O126" s="578"/>
      <c r="P126" s="578"/>
      <c r="Q126" s="576"/>
      <c r="R126" s="576"/>
      <c r="S126" s="576"/>
      <c r="T126" s="578"/>
      <c r="U126" s="578"/>
      <c r="V126" s="578"/>
      <c r="W126" s="578"/>
      <c r="X126" s="578"/>
      <c r="Y126" s="578"/>
      <c r="Z126" s="578"/>
      <c r="AA126" s="578"/>
      <c r="AB126" s="578"/>
      <c r="AC126" s="578"/>
      <c r="AD126" s="578"/>
      <c r="AE126" s="578"/>
      <c r="AF126" s="578"/>
      <c r="AG126" s="578"/>
      <c r="AH126" s="578"/>
      <c r="AI126" s="578"/>
      <c r="AJ126" s="578"/>
      <c r="AK126" s="578"/>
      <c r="AL126" s="578"/>
      <c r="AM126" s="579"/>
    </row>
    <row r="127" spans="1:39" ht="12" hidden="1" customHeight="1">
      <c r="A127" s="723"/>
      <c r="B127" s="578"/>
      <c r="C127" s="578"/>
      <c r="D127" s="722" t="s">
        <v>147</v>
      </c>
      <c r="E127" s="578"/>
      <c r="F127" s="578"/>
      <c r="G127" s="578"/>
      <c r="H127" s="578"/>
      <c r="I127" s="578"/>
      <c r="J127" s="578"/>
      <c r="K127" s="578"/>
      <c r="L127" s="578"/>
      <c r="M127" s="578"/>
      <c r="N127" s="578"/>
      <c r="O127" s="578"/>
      <c r="P127" s="578"/>
      <c r="Q127" s="576"/>
      <c r="R127" s="576"/>
      <c r="S127" s="576"/>
      <c r="T127" s="578"/>
      <c r="U127" s="578"/>
      <c r="V127" s="578"/>
      <c r="W127" s="578"/>
      <c r="X127" s="578"/>
      <c r="Y127" s="578"/>
      <c r="Z127" s="578"/>
      <c r="AA127" s="578"/>
      <c r="AB127" s="578"/>
      <c r="AC127" s="578"/>
      <c r="AD127" s="578"/>
      <c r="AE127" s="578"/>
      <c r="AF127" s="578"/>
      <c r="AG127" s="578"/>
      <c r="AH127" s="578"/>
      <c r="AI127" s="578"/>
      <c r="AJ127" s="578"/>
      <c r="AK127" s="578"/>
      <c r="AL127" s="578"/>
      <c r="AM127" s="579"/>
    </row>
    <row r="128" spans="1:39" ht="12" hidden="1" customHeight="1">
      <c r="A128" s="723"/>
      <c r="B128" s="578"/>
      <c r="C128" s="578"/>
      <c r="D128" s="722" t="s">
        <v>148</v>
      </c>
      <c r="E128" s="578"/>
      <c r="F128" s="578"/>
      <c r="G128" s="578"/>
      <c r="H128" s="578"/>
      <c r="I128" s="578"/>
      <c r="J128" s="578"/>
      <c r="K128" s="578"/>
      <c r="L128" s="578"/>
      <c r="M128" s="578"/>
      <c r="N128" s="578"/>
      <c r="O128" s="578"/>
      <c r="P128" s="578"/>
      <c r="Q128" s="724"/>
      <c r="R128" s="578"/>
      <c r="S128" s="578"/>
      <c r="T128" s="578"/>
      <c r="U128" s="578"/>
      <c r="V128" s="578"/>
      <c r="W128" s="578"/>
      <c r="X128" s="578"/>
      <c r="Y128" s="578"/>
      <c r="Z128" s="578"/>
      <c r="AA128" s="578"/>
      <c r="AB128" s="578"/>
      <c r="AC128" s="578"/>
      <c r="AD128" s="578"/>
      <c r="AE128" s="578"/>
      <c r="AF128" s="578"/>
      <c r="AG128" s="578"/>
      <c r="AH128" s="578"/>
      <c r="AI128" s="578"/>
      <c r="AJ128" s="578"/>
      <c r="AK128" s="578"/>
      <c r="AL128" s="578"/>
      <c r="AM128" s="579"/>
    </row>
    <row r="129" spans="1:39" ht="12" hidden="1" customHeight="1">
      <c r="A129" s="723"/>
      <c r="B129" s="578"/>
      <c r="C129" s="578"/>
      <c r="D129" s="722" t="s">
        <v>149</v>
      </c>
      <c r="E129" s="578"/>
      <c r="F129" s="578"/>
      <c r="G129" s="578"/>
      <c r="H129" s="578"/>
      <c r="I129" s="578"/>
      <c r="J129" s="578"/>
      <c r="K129" s="578"/>
      <c r="L129" s="578"/>
      <c r="M129" s="578"/>
      <c r="N129" s="578"/>
      <c r="O129" s="578"/>
      <c r="P129" s="578"/>
      <c r="Q129" s="724"/>
      <c r="R129" s="578"/>
      <c r="S129" s="578"/>
      <c r="T129" s="578"/>
      <c r="U129" s="578"/>
      <c r="V129" s="578"/>
      <c r="W129" s="578"/>
      <c r="X129" s="578"/>
      <c r="Y129" s="578"/>
      <c r="Z129" s="578"/>
      <c r="AA129" s="578"/>
      <c r="AB129" s="578"/>
      <c r="AC129" s="578"/>
      <c r="AD129" s="578"/>
      <c r="AE129" s="578"/>
      <c r="AF129" s="578"/>
      <c r="AG129" s="578"/>
      <c r="AH129" s="578"/>
      <c r="AI129" s="578"/>
      <c r="AJ129" s="578"/>
      <c r="AK129" s="578"/>
      <c r="AL129" s="578"/>
      <c r="AM129" s="579"/>
    </row>
    <row r="130" spans="1:39" ht="12" hidden="1" customHeight="1">
      <c r="A130" s="723"/>
      <c r="B130" s="578"/>
      <c r="C130" s="578"/>
      <c r="D130" s="722" t="s">
        <v>94</v>
      </c>
      <c r="E130" s="578"/>
      <c r="F130" s="578"/>
      <c r="G130" s="578"/>
      <c r="H130" s="578"/>
      <c r="I130" s="578"/>
      <c r="J130" s="578"/>
      <c r="K130" s="578"/>
      <c r="L130" s="578"/>
      <c r="M130" s="578"/>
      <c r="N130" s="578"/>
      <c r="O130" s="578"/>
      <c r="P130" s="578"/>
      <c r="Q130" s="724"/>
      <c r="R130" s="578"/>
      <c r="S130" s="578"/>
      <c r="T130" s="578"/>
      <c r="U130" s="578"/>
      <c r="V130" s="578"/>
      <c r="W130" s="578"/>
      <c r="X130" s="578"/>
      <c r="Y130" s="578"/>
      <c r="Z130" s="578"/>
      <c r="AA130" s="578"/>
      <c r="AB130" s="578"/>
      <c r="AC130" s="578"/>
      <c r="AD130" s="578"/>
      <c r="AE130" s="578"/>
      <c r="AF130" s="578"/>
      <c r="AG130" s="578"/>
      <c r="AH130" s="578"/>
      <c r="AI130" s="578"/>
      <c r="AJ130" s="578"/>
      <c r="AK130" s="578"/>
      <c r="AL130" s="578"/>
      <c r="AM130" s="579"/>
    </row>
    <row r="131" spans="1:39" ht="12.75" hidden="1" customHeight="1">
      <c r="A131" s="723"/>
      <c r="B131" s="578"/>
      <c r="C131" s="578"/>
      <c r="D131" s="722" t="s">
        <v>150</v>
      </c>
      <c r="E131" s="578"/>
      <c r="F131" s="578"/>
      <c r="G131" s="578"/>
      <c r="H131" s="578"/>
      <c r="I131" s="578"/>
      <c r="J131" s="578"/>
      <c r="K131" s="578"/>
      <c r="L131" s="578"/>
      <c r="M131" s="578"/>
      <c r="N131" s="725"/>
      <c r="O131" s="726"/>
      <c r="P131" s="724"/>
      <c r="Q131" s="578"/>
      <c r="R131" s="578"/>
      <c r="S131" s="578"/>
      <c r="T131" s="578"/>
      <c r="U131" s="578"/>
      <c r="V131" s="578"/>
      <c r="W131" s="578"/>
      <c r="X131" s="578"/>
      <c r="Y131" s="578"/>
      <c r="Z131" s="578"/>
      <c r="AA131" s="578"/>
      <c r="AB131" s="578"/>
      <c r="AC131" s="578"/>
      <c r="AD131" s="578"/>
      <c r="AE131" s="578"/>
      <c r="AF131" s="578"/>
      <c r="AG131" s="578"/>
      <c r="AH131" s="578"/>
      <c r="AI131" s="578"/>
      <c r="AJ131" s="578"/>
      <c r="AK131" s="578"/>
      <c r="AL131" s="578"/>
      <c r="AM131" s="579"/>
    </row>
    <row r="132" spans="1:39" ht="12.75" hidden="1" customHeight="1">
      <c r="A132" s="723"/>
      <c r="B132" s="578"/>
      <c r="C132" s="578"/>
      <c r="D132" s="722" t="s">
        <v>151</v>
      </c>
      <c r="E132" s="578"/>
      <c r="F132" s="578"/>
      <c r="G132" s="578"/>
      <c r="H132" s="578"/>
      <c r="I132" s="578"/>
      <c r="J132" s="578"/>
      <c r="K132" s="578"/>
      <c r="L132" s="578"/>
      <c r="M132" s="578"/>
      <c r="N132" s="725"/>
      <c r="O132" s="726"/>
      <c r="P132" s="724"/>
      <c r="Q132" s="578"/>
      <c r="R132" s="578"/>
      <c r="S132" s="578"/>
      <c r="T132" s="578"/>
      <c r="U132" s="578"/>
      <c r="V132" s="578"/>
      <c r="W132" s="578"/>
      <c r="X132" s="578"/>
      <c r="Y132" s="578"/>
      <c r="Z132" s="578"/>
      <c r="AA132" s="578"/>
      <c r="AB132" s="578"/>
      <c r="AC132" s="578"/>
      <c r="AD132" s="578"/>
      <c r="AE132" s="578"/>
      <c r="AF132" s="578"/>
      <c r="AG132" s="578"/>
      <c r="AH132" s="578"/>
      <c r="AI132" s="578"/>
      <c r="AJ132" s="578"/>
      <c r="AK132" s="578"/>
      <c r="AL132" s="578"/>
      <c r="AM132" s="579"/>
    </row>
    <row r="133" spans="1:39" ht="12.75" hidden="1" customHeight="1">
      <c r="A133" s="723"/>
      <c r="B133" s="578"/>
      <c r="C133" s="578"/>
      <c r="D133" s="722" t="s">
        <v>152</v>
      </c>
      <c r="E133" s="578"/>
      <c r="F133" s="578"/>
      <c r="G133" s="578"/>
      <c r="H133" s="578"/>
      <c r="I133" s="578"/>
      <c r="J133" s="578"/>
      <c r="K133" s="578"/>
      <c r="L133" s="578"/>
      <c r="M133" s="578"/>
      <c r="N133" s="578"/>
      <c r="O133" s="725"/>
      <c r="P133" s="726"/>
      <c r="Q133" s="724"/>
      <c r="R133" s="578"/>
      <c r="S133" s="578"/>
      <c r="T133" s="578"/>
      <c r="U133" s="578"/>
      <c r="V133" s="578"/>
      <c r="W133" s="578"/>
      <c r="X133" s="578"/>
      <c r="Y133" s="578"/>
      <c r="Z133" s="578"/>
      <c r="AA133" s="578"/>
      <c r="AB133" s="578"/>
      <c r="AC133" s="578"/>
      <c r="AD133" s="578"/>
      <c r="AE133" s="578"/>
      <c r="AF133" s="578"/>
      <c r="AG133" s="578"/>
      <c r="AH133" s="578"/>
      <c r="AI133" s="578"/>
      <c r="AJ133" s="578"/>
      <c r="AK133" s="578"/>
      <c r="AL133" s="578"/>
      <c r="AM133" s="579"/>
    </row>
    <row r="134" spans="1:39" ht="12.75" hidden="1" customHeight="1">
      <c r="A134" s="723"/>
      <c r="B134" s="578"/>
      <c r="C134" s="578"/>
      <c r="D134" s="722" t="s">
        <v>153</v>
      </c>
      <c r="E134" s="578"/>
      <c r="F134" s="578"/>
      <c r="G134" s="578"/>
      <c r="H134" s="578"/>
      <c r="I134" s="578"/>
      <c r="J134" s="578"/>
      <c r="K134" s="578"/>
      <c r="L134" s="578"/>
      <c r="M134" s="578"/>
      <c r="N134" s="578"/>
      <c r="O134" s="725"/>
      <c r="P134" s="726"/>
      <c r="Q134" s="724"/>
      <c r="R134" s="578"/>
      <c r="S134" s="578"/>
      <c r="T134" s="578"/>
      <c r="U134" s="578"/>
      <c r="V134" s="578"/>
      <c r="W134" s="578"/>
      <c r="X134" s="578"/>
      <c r="Y134" s="578"/>
      <c r="Z134" s="578"/>
      <c r="AA134" s="578"/>
      <c r="AB134" s="578"/>
      <c r="AC134" s="578"/>
      <c r="AD134" s="578"/>
      <c r="AE134" s="578"/>
      <c r="AF134" s="578"/>
      <c r="AG134" s="578"/>
      <c r="AH134" s="578"/>
      <c r="AI134" s="578"/>
      <c r="AJ134" s="578"/>
      <c r="AK134" s="578"/>
      <c r="AL134" s="578"/>
      <c r="AM134" s="579"/>
    </row>
    <row r="135" spans="1:39" ht="12.75" hidden="1" customHeight="1">
      <c r="A135" s="723"/>
      <c r="B135" s="578"/>
      <c r="C135" s="578"/>
      <c r="D135" s="722" t="s">
        <v>154</v>
      </c>
      <c r="E135" s="578"/>
      <c r="F135" s="578"/>
      <c r="G135" s="578"/>
      <c r="H135" s="578"/>
      <c r="I135" s="578"/>
      <c r="J135" s="578"/>
      <c r="K135" s="578"/>
      <c r="L135" s="578"/>
      <c r="M135" s="578"/>
      <c r="N135" s="578"/>
      <c r="O135" s="578"/>
      <c r="P135" s="725"/>
      <c r="Q135" s="724"/>
      <c r="R135" s="578"/>
      <c r="S135" s="578"/>
      <c r="T135" s="578"/>
      <c r="U135" s="578"/>
      <c r="V135" s="578"/>
      <c r="W135" s="578"/>
      <c r="X135" s="578"/>
      <c r="Y135" s="578"/>
      <c r="Z135" s="578"/>
      <c r="AA135" s="578"/>
      <c r="AB135" s="578"/>
      <c r="AC135" s="578"/>
      <c r="AD135" s="578"/>
      <c r="AE135" s="578"/>
      <c r="AF135" s="578"/>
      <c r="AG135" s="578"/>
      <c r="AH135" s="578"/>
      <c r="AI135" s="578"/>
      <c r="AJ135" s="578"/>
      <c r="AK135" s="578"/>
      <c r="AL135" s="578"/>
      <c r="AM135" s="579"/>
    </row>
    <row r="136" spans="1:39" ht="12.75" hidden="1" customHeight="1">
      <c r="A136" s="723"/>
      <c r="B136" s="578"/>
      <c r="C136" s="578"/>
      <c r="D136" s="722" t="s">
        <v>109</v>
      </c>
      <c r="E136" s="578"/>
      <c r="F136" s="578"/>
      <c r="G136" s="578"/>
      <c r="H136" s="578"/>
      <c r="I136" s="578"/>
      <c r="J136" s="578"/>
      <c r="K136" s="578"/>
      <c r="L136" s="578"/>
      <c r="M136" s="578"/>
      <c r="N136" s="578"/>
      <c r="O136" s="578"/>
      <c r="P136" s="725"/>
      <c r="Q136" s="578"/>
      <c r="R136" s="578"/>
      <c r="S136" s="578"/>
      <c r="T136" s="578"/>
      <c r="U136" s="578"/>
      <c r="V136" s="578"/>
      <c r="W136" s="578"/>
      <c r="X136" s="578"/>
      <c r="Y136" s="578"/>
      <c r="Z136" s="578"/>
      <c r="AA136" s="578"/>
      <c r="AB136" s="578"/>
      <c r="AC136" s="578"/>
      <c r="AD136" s="578"/>
      <c r="AE136" s="578"/>
      <c r="AF136" s="578"/>
      <c r="AG136" s="578"/>
      <c r="AH136" s="578"/>
      <c r="AI136" s="578"/>
      <c r="AJ136" s="578"/>
      <c r="AK136" s="578"/>
      <c r="AL136" s="578"/>
      <c r="AM136" s="579"/>
    </row>
    <row r="137" spans="1:39" ht="12" hidden="1" customHeight="1">
      <c r="A137" s="723"/>
      <c r="B137" s="578"/>
      <c r="C137" s="578"/>
      <c r="D137" s="722" t="s">
        <v>95</v>
      </c>
      <c r="E137" s="578"/>
      <c r="F137" s="578"/>
      <c r="G137" s="578"/>
      <c r="H137" s="578"/>
      <c r="I137" s="578"/>
      <c r="J137" s="578"/>
      <c r="K137" s="578"/>
      <c r="L137" s="578"/>
      <c r="M137" s="578"/>
      <c r="N137" s="724"/>
      <c r="O137" s="724"/>
      <c r="P137" s="724"/>
      <c r="Q137" s="578"/>
      <c r="R137" s="578"/>
      <c r="S137" s="578"/>
      <c r="T137" s="578"/>
      <c r="U137" s="578"/>
      <c r="V137" s="578"/>
      <c r="W137" s="578"/>
      <c r="X137" s="578"/>
      <c r="Y137" s="578"/>
      <c r="Z137" s="578"/>
      <c r="AA137" s="578"/>
      <c r="AB137" s="578"/>
      <c r="AC137" s="578"/>
      <c r="AD137" s="578"/>
      <c r="AE137" s="578"/>
      <c r="AF137" s="578"/>
      <c r="AG137" s="578"/>
      <c r="AH137" s="578"/>
      <c r="AI137" s="578"/>
      <c r="AJ137" s="578"/>
      <c r="AK137" s="578"/>
      <c r="AL137" s="578"/>
      <c r="AM137" s="579"/>
    </row>
    <row r="138" spans="1:39" ht="12" hidden="1" customHeight="1">
      <c r="A138" s="723"/>
      <c r="B138" s="578"/>
      <c r="C138" s="578"/>
      <c r="D138" s="578"/>
      <c r="E138" s="578"/>
      <c r="F138" s="578"/>
      <c r="G138" s="578"/>
      <c r="H138" s="578"/>
      <c r="I138" s="578"/>
      <c r="J138" s="578"/>
      <c r="K138" s="578"/>
      <c r="L138" s="578"/>
      <c r="M138" s="578"/>
      <c r="N138" s="578"/>
      <c r="O138" s="724"/>
      <c r="P138" s="724"/>
      <c r="Q138" s="578"/>
      <c r="R138" s="578"/>
      <c r="S138" s="578"/>
      <c r="T138" s="578"/>
      <c r="U138" s="578"/>
      <c r="V138" s="578"/>
      <c r="W138" s="578"/>
      <c r="X138" s="578"/>
      <c r="Y138" s="578"/>
      <c r="Z138" s="578"/>
      <c r="AA138" s="578"/>
      <c r="AB138" s="578"/>
      <c r="AC138" s="578"/>
      <c r="AD138" s="578"/>
      <c r="AE138" s="578"/>
      <c r="AF138" s="578"/>
      <c r="AG138" s="578"/>
      <c r="AH138" s="578"/>
      <c r="AI138" s="578"/>
      <c r="AJ138" s="578"/>
      <c r="AK138" s="578"/>
      <c r="AL138" s="578"/>
      <c r="AM138" s="579"/>
    </row>
    <row r="139" spans="1:39" ht="12" customHeight="1">
      <c r="A139" s="723"/>
      <c r="B139" s="578"/>
      <c r="C139" s="578"/>
      <c r="D139" s="578"/>
      <c r="E139" s="578"/>
      <c r="F139" s="578"/>
      <c r="G139" s="578"/>
      <c r="H139" s="578"/>
      <c r="I139" s="578"/>
      <c r="J139" s="578"/>
      <c r="K139" s="578"/>
      <c r="L139" s="578"/>
      <c r="M139" s="578"/>
      <c r="N139" s="578"/>
      <c r="O139" s="724"/>
      <c r="P139" s="724"/>
      <c r="Q139" s="578"/>
      <c r="R139" s="578"/>
      <c r="S139" s="578"/>
      <c r="T139" s="578"/>
      <c r="U139" s="578"/>
      <c r="V139" s="578"/>
      <c r="W139" s="578"/>
      <c r="X139" s="578"/>
      <c r="Y139" s="578"/>
      <c r="Z139" s="578"/>
      <c r="AA139" s="578"/>
      <c r="AB139" s="578"/>
      <c r="AC139" s="578"/>
      <c r="AD139" s="578"/>
      <c r="AE139" s="578"/>
      <c r="AF139" s="578"/>
      <c r="AG139" s="578"/>
      <c r="AH139" s="578"/>
      <c r="AI139" s="578"/>
      <c r="AJ139" s="578"/>
      <c r="AK139" s="578"/>
      <c r="AL139" s="578"/>
      <c r="AM139" s="579"/>
    </row>
    <row r="140" spans="1:39" ht="12" customHeight="1">
      <c r="A140" s="723"/>
      <c r="B140" s="578"/>
      <c r="C140" s="578"/>
      <c r="D140" s="578"/>
      <c r="E140" s="578"/>
      <c r="F140" s="578"/>
      <c r="G140" s="578"/>
      <c r="H140" s="578"/>
      <c r="I140" s="578"/>
      <c r="J140" s="578"/>
      <c r="K140" s="578"/>
      <c r="L140" s="578"/>
      <c r="M140" s="578"/>
      <c r="N140" s="578"/>
      <c r="O140" s="724"/>
      <c r="P140" s="724"/>
      <c r="Q140" s="578"/>
      <c r="R140" s="578"/>
      <c r="S140" s="578"/>
      <c r="T140" s="578"/>
      <c r="U140" s="578"/>
      <c r="V140" s="578"/>
      <c r="W140" s="578"/>
      <c r="X140" s="578"/>
      <c r="Y140" s="578"/>
      <c r="Z140" s="578"/>
      <c r="AA140" s="578"/>
      <c r="AB140" s="578"/>
      <c r="AC140" s="578"/>
      <c r="AD140" s="578"/>
      <c r="AE140" s="578"/>
      <c r="AF140" s="578"/>
      <c r="AG140" s="578"/>
      <c r="AH140" s="578"/>
      <c r="AI140" s="578"/>
      <c r="AJ140" s="578"/>
      <c r="AK140" s="578"/>
      <c r="AL140" s="578"/>
      <c r="AM140" s="579"/>
    </row>
    <row r="141" spans="1:39" ht="12" customHeight="1">
      <c r="A141" s="723"/>
      <c r="B141" s="578"/>
      <c r="C141" s="578"/>
      <c r="D141" s="578"/>
      <c r="E141" s="578"/>
      <c r="F141" s="578"/>
      <c r="G141" s="578"/>
      <c r="H141" s="578"/>
      <c r="I141" s="578"/>
      <c r="J141" s="578"/>
      <c r="K141" s="578"/>
      <c r="L141" s="578"/>
      <c r="M141" s="578"/>
      <c r="N141" s="578"/>
      <c r="O141" s="724"/>
      <c r="P141" s="724"/>
      <c r="Q141" s="578"/>
      <c r="R141" s="578"/>
      <c r="S141" s="578"/>
      <c r="T141" s="578"/>
      <c r="U141" s="578"/>
      <c r="V141" s="578"/>
      <c r="W141" s="578"/>
      <c r="X141" s="578"/>
      <c r="Y141" s="578"/>
      <c r="Z141" s="578"/>
      <c r="AA141" s="578"/>
      <c r="AB141" s="578"/>
      <c r="AC141" s="578"/>
      <c r="AD141" s="578"/>
      <c r="AE141" s="578"/>
      <c r="AF141" s="578"/>
      <c r="AG141" s="578"/>
      <c r="AH141" s="578"/>
      <c r="AI141" s="578"/>
      <c r="AJ141" s="578"/>
      <c r="AK141" s="578"/>
      <c r="AL141" s="578"/>
      <c r="AM141" s="579"/>
    </row>
    <row r="142" spans="1:39" ht="12" customHeight="1">
      <c r="A142" s="723"/>
      <c r="B142" s="578"/>
      <c r="C142" s="578"/>
      <c r="D142" s="578"/>
      <c r="E142" s="578"/>
      <c r="F142" s="578"/>
      <c r="G142" s="578"/>
      <c r="H142" s="578"/>
      <c r="I142" s="578"/>
      <c r="J142" s="578"/>
      <c r="K142" s="578"/>
      <c r="L142" s="578"/>
      <c r="M142" s="578"/>
      <c r="N142" s="578"/>
      <c r="O142" s="578"/>
      <c r="P142" s="578"/>
      <c r="Q142" s="578"/>
      <c r="R142" s="578"/>
      <c r="S142" s="578"/>
      <c r="T142" s="578"/>
      <c r="U142" s="578"/>
      <c r="V142" s="578"/>
      <c r="W142" s="578"/>
      <c r="X142" s="578"/>
      <c r="Y142" s="578"/>
      <c r="Z142" s="578"/>
      <c r="AA142" s="578"/>
      <c r="AB142" s="578"/>
      <c r="AC142" s="578"/>
      <c r="AD142" s="578"/>
      <c r="AE142" s="578"/>
      <c r="AF142" s="578"/>
      <c r="AG142" s="578"/>
      <c r="AH142" s="578"/>
      <c r="AI142" s="578"/>
      <c r="AJ142" s="578"/>
      <c r="AK142" s="578"/>
      <c r="AL142" s="578"/>
      <c r="AM142" s="579"/>
    </row>
    <row r="143" spans="1:39" ht="12" customHeight="1">
      <c r="A143" s="723"/>
      <c r="B143" s="578"/>
      <c r="C143" s="578"/>
      <c r="D143" s="722"/>
      <c r="E143" s="578"/>
      <c r="F143" s="578"/>
      <c r="G143" s="578"/>
      <c r="H143" s="578"/>
      <c r="I143" s="578"/>
      <c r="J143" s="578"/>
      <c r="K143" s="578"/>
      <c r="L143" s="578"/>
      <c r="M143" s="578"/>
      <c r="N143" s="578"/>
      <c r="O143" s="578"/>
      <c r="P143" s="578"/>
      <c r="Q143" s="578"/>
      <c r="R143" s="578"/>
      <c r="S143" s="578"/>
      <c r="T143" s="578"/>
      <c r="U143" s="578"/>
      <c r="V143" s="578"/>
      <c r="W143" s="578"/>
      <c r="X143" s="578"/>
      <c r="Y143" s="578"/>
      <c r="Z143" s="578"/>
      <c r="AA143" s="578"/>
      <c r="AB143" s="578"/>
      <c r="AC143" s="578"/>
      <c r="AD143" s="578"/>
      <c r="AE143" s="578"/>
      <c r="AF143" s="578"/>
      <c r="AG143" s="578"/>
      <c r="AH143" s="578"/>
      <c r="AI143" s="578"/>
      <c r="AJ143" s="578"/>
      <c r="AK143" s="578"/>
      <c r="AL143" s="578"/>
      <c r="AM143" s="579"/>
    </row>
    <row r="144" spans="1:39" ht="12" customHeight="1">
      <c r="A144" s="723"/>
      <c r="B144" s="578"/>
      <c r="C144" s="578"/>
      <c r="D144" s="578"/>
      <c r="E144" s="578"/>
      <c r="F144" s="578"/>
      <c r="G144" s="578"/>
      <c r="H144" s="578"/>
      <c r="I144" s="578"/>
      <c r="J144" s="578"/>
      <c r="K144" s="578"/>
      <c r="L144" s="578"/>
      <c r="M144" s="578"/>
      <c r="N144" s="578"/>
      <c r="O144" s="578"/>
      <c r="P144" s="578"/>
      <c r="Q144" s="578"/>
      <c r="R144" s="578"/>
      <c r="S144" s="578"/>
      <c r="T144" s="578"/>
      <c r="U144" s="578"/>
      <c r="V144" s="578"/>
      <c r="W144" s="578"/>
      <c r="X144" s="578"/>
      <c r="Y144" s="578"/>
      <c r="Z144" s="578"/>
      <c r="AA144" s="578"/>
      <c r="AB144" s="578"/>
      <c r="AC144" s="578"/>
      <c r="AD144" s="578"/>
      <c r="AE144" s="578"/>
      <c r="AF144" s="578"/>
      <c r="AG144" s="578"/>
      <c r="AH144" s="578"/>
      <c r="AI144" s="578"/>
      <c r="AJ144" s="578"/>
      <c r="AK144" s="578"/>
      <c r="AL144" s="578"/>
      <c r="AM144" s="579"/>
    </row>
    <row r="145" spans="1:39" ht="12" customHeight="1">
      <c r="A145" s="723"/>
      <c r="B145" s="578"/>
      <c r="C145" s="578"/>
      <c r="D145" s="578"/>
      <c r="E145" s="578"/>
      <c r="F145" s="578"/>
      <c r="G145" s="578"/>
      <c r="H145" s="578"/>
      <c r="I145" s="578"/>
      <c r="J145" s="578"/>
      <c r="K145" s="578"/>
      <c r="L145" s="578"/>
      <c r="M145" s="578"/>
      <c r="N145" s="578"/>
      <c r="O145" s="578"/>
      <c r="P145" s="578"/>
      <c r="Q145" s="578"/>
      <c r="R145" s="578"/>
      <c r="S145" s="578"/>
      <c r="T145" s="578"/>
      <c r="U145" s="578"/>
      <c r="V145" s="578"/>
      <c r="W145" s="578"/>
      <c r="X145" s="578"/>
      <c r="Y145" s="578"/>
      <c r="Z145" s="578"/>
      <c r="AA145" s="578"/>
      <c r="AB145" s="578"/>
      <c r="AC145" s="578"/>
      <c r="AD145" s="578"/>
      <c r="AE145" s="578"/>
      <c r="AF145" s="578"/>
      <c r="AG145" s="578"/>
      <c r="AH145" s="578"/>
      <c r="AI145" s="578"/>
      <c r="AJ145" s="578"/>
      <c r="AK145" s="578"/>
      <c r="AL145" s="578"/>
      <c r="AM145" s="579"/>
    </row>
    <row r="146" spans="1:39" ht="12" customHeight="1">
      <c r="A146" s="723"/>
      <c r="B146" s="578"/>
      <c r="C146" s="578"/>
      <c r="D146" s="578"/>
      <c r="E146" s="578"/>
      <c r="F146" s="578"/>
      <c r="G146" s="578"/>
      <c r="H146" s="578"/>
      <c r="I146" s="578"/>
      <c r="J146" s="578"/>
      <c r="K146" s="578"/>
      <c r="L146" s="578"/>
      <c r="M146" s="578"/>
      <c r="N146" s="578"/>
      <c r="O146" s="578"/>
      <c r="P146" s="578"/>
      <c r="Q146" s="578"/>
      <c r="R146" s="578"/>
      <c r="S146" s="578"/>
      <c r="T146" s="578"/>
      <c r="U146" s="578"/>
      <c r="V146" s="578"/>
      <c r="W146" s="578"/>
      <c r="X146" s="578"/>
      <c r="Y146" s="578"/>
      <c r="Z146" s="578"/>
      <c r="AA146" s="578"/>
      <c r="AB146" s="578"/>
      <c r="AC146" s="578"/>
      <c r="AD146" s="578"/>
      <c r="AE146" s="578"/>
      <c r="AF146" s="578"/>
      <c r="AG146" s="578"/>
      <c r="AH146" s="578"/>
      <c r="AI146" s="578"/>
      <c r="AJ146" s="578"/>
      <c r="AK146" s="578"/>
      <c r="AL146" s="578"/>
      <c r="AM146" s="579"/>
    </row>
    <row r="147" spans="1:39" ht="12" customHeight="1">
      <c r="A147" s="723"/>
      <c r="B147" s="578"/>
      <c r="C147" s="578"/>
      <c r="D147" s="722"/>
      <c r="E147" s="578"/>
      <c r="F147" s="578"/>
      <c r="G147" s="578"/>
      <c r="H147" s="578"/>
      <c r="I147" s="578"/>
      <c r="J147" s="578"/>
      <c r="K147" s="578"/>
      <c r="L147" s="578"/>
      <c r="M147" s="578"/>
      <c r="N147" s="578"/>
      <c r="O147" s="578"/>
      <c r="P147" s="578"/>
      <c r="Q147" s="578"/>
      <c r="R147" s="578"/>
      <c r="S147" s="578"/>
      <c r="T147" s="578"/>
      <c r="U147" s="578"/>
      <c r="V147" s="578"/>
      <c r="W147" s="578"/>
      <c r="X147" s="578"/>
      <c r="Y147" s="578"/>
      <c r="Z147" s="578"/>
      <c r="AA147" s="578"/>
      <c r="AB147" s="578"/>
      <c r="AC147" s="578"/>
      <c r="AD147" s="578"/>
      <c r="AE147" s="578"/>
      <c r="AF147" s="578"/>
      <c r="AG147" s="578"/>
      <c r="AH147" s="578"/>
      <c r="AI147" s="578"/>
      <c r="AJ147" s="578"/>
      <c r="AK147" s="578"/>
      <c r="AL147" s="578"/>
      <c r="AM147" s="579"/>
    </row>
    <row r="148" spans="1:39" ht="12" customHeight="1">
      <c r="A148" s="723"/>
      <c r="B148" s="578"/>
      <c r="C148" s="578"/>
      <c r="D148" s="722"/>
      <c r="E148" s="578"/>
      <c r="F148" s="578"/>
      <c r="G148" s="578"/>
      <c r="H148" s="578"/>
      <c r="I148" s="578"/>
      <c r="J148" s="578"/>
      <c r="K148" s="578"/>
      <c r="L148" s="578"/>
      <c r="M148" s="578"/>
      <c r="N148" s="578"/>
      <c r="O148" s="578"/>
      <c r="P148" s="578"/>
      <c r="Q148" s="578"/>
      <c r="R148" s="578"/>
      <c r="S148" s="578"/>
      <c r="T148" s="578"/>
      <c r="U148" s="578"/>
      <c r="V148" s="578"/>
      <c r="W148" s="578"/>
      <c r="X148" s="578"/>
      <c r="Y148" s="578"/>
      <c r="Z148" s="578"/>
      <c r="AA148" s="578"/>
      <c r="AB148" s="578"/>
      <c r="AC148" s="578"/>
      <c r="AD148" s="578"/>
      <c r="AE148" s="578"/>
      <c r="AF148" s="578"/>
      <c r="AG148" s="578"/>
      <c r="AH148" s="578"/>
      <c r="AI148" s="578"/>
      <c r="AJ148" s="578"/>
      <c r="AK148" s="578"/>
      <c r="AL148" s="578"/>
      <c r="AM148" s="579"/>
    </row>
    <row r="149" spans="1:39" ht="12" customHeight="1">
      <c r="A149" s="723"/>
      <c r="B149" s="578"/>
      <c r="C149" s="578"/>
      <c r="D149" s="722"/>
      <c r="E149" s="578"/>
      <c r="F149" s="578"/>
      <c r="G149" s="578"/>
      <c r="H149" s="578"/>
      <c r="I149" s="578"/>
      <c r="J149" s="578"/>
      <c r="K149" s="578"/>
      <c r="L149" s="578"/>
      <c r="M149" s="578"/>
      <c r="N149" s="578"/>
      <c r="O149" s="578"/>
      <c r="P149" s="578"/>
      <c r="Q149" s="578"/>
      <c r="R149" s="578"/>
      <c r="S149" s="578"/>
      <c r="T149" s="578"/>
      <c r="U149" s="578"/>
      <c r="V149" s="578"/>
      <c r="W149" s="578"/>
      <c r="X149" s="578"/>
      <c r="Y149" s="578"/>
      <c r="Z149" s="578"/>
      <c r="AA149" s="578"/>
      <c r="AB149" s="578"/>
      <c r="AC149" s="578"/>
      <c r="AD149" s="578"/>
      <c r="AE149" s="578"/>
      <c r="AF149" s="578"/>
      <c r="AG149" s="578"/>
      <c r="AH149" s="578"/>
      <c r="AI149" s="578"/>
      <c r="AJ149" s="578"/>
      <c r="AK149" s="578"/>
      <c r="AL149" s="578"/>
      <c r="AM149" s="579"/>
    </row>
    <row r="150" spans="1:39" ht="12" customHeight="1">
      <c r="A150" s="723"/>
      <c r="B150" s="578"/>
      <c r="C150" s="578"/>
      <c r="D150" s="722"/>
      <c r="E150" s="578"/>
      <c r="F150" s="578"/>
      <c r="G150" s="578"/>
      <c r="H150" s="578"/>
      <c r="I150" s="578"/>
      <c r="J150" s="578"/>
      <c r="K150" s="578"/>
      <c r="L150" s="578"/>
      <c r="M150" s="578"/>
      <c r="N150" s="578"/>
      <c r="O150" s="578"/>
      <c r="P150" s="578"/>
      <c r="Q150" s="578"/>
      <c r="R150" s="578"/>
      <c r="S150" s="578"/>
      <c r="T150" s="578"/>
      <c r="U150" s="578"/>
      <c r="V150" s="578"/>
      <c r="W150" s="578"/>
      <c r="X150" s="578"/>
      <c r="Y150" s="578"/>
      <c r="Z150" s="578"/>
      <c r="AA150" s="578"/>
      <c r="AB150" s="578"/>
      <c r="AC150" s="578"/>
      <c r="AD150" s="578"/>
      <c r="AE150" s="578"/>
      <c r="AF150" s="578"/>
      <c r="AG150" s="578"/>
      <c r="AH150" s="578"/>
      <c r="AI150" s="578"/>
      <c r="AJ150" s="578"/>
      <c r="AK150" s="578"/>
      <c r="AL150" s="578"/>
      <c r="AM150" s="579"/>
    </row>
    <row r="151" spans="1:39" ht="12" customHeight="1">
      <c r="A151" s="723"/>
      <c r="B151" s="578"/>
      <c r="C151" s="578"/>
      <c r="D151" s="722"/>
      <c r="E151" s="578"/>
      <c r="F151" s="578"/>
      <c r="G151" s="578"/>
      <c r="H151" s="578"/>
      <c r="I151" s="578"/>
      <c r="J151" s="578"/>
      <c r="K151" s="578"/>
      <c r="L151" s="578"/>
      <c r="M151" s="578"/>
      <c r="N151" s="578"/>
      <c r="O151" s="578"/>
      <c r="P151" s="578"/>
      <c r="Q151" s="578"/>
      <c r="R151" s="578"/>
      <c r="S151" s="578"/>
      <c r="T151" s="578"/>
      <c r="U151" s="578"/>
      <c r="V151" s="578"/>
      <c r="W151" s="578"/>
      <c r="X151" s="578"/>
      <c r="Y151" s="578"/>
      <c r="Z151" s="578"/>
      <c r="AA151" s="578"/>
      <c r="AB151" s="578"/>
      <c r="AC151" s="578"/>
      <c r="AD151" s="578"/>
      <c r="AE151" s="578"/>
      <c r="AF151" s="578"/>
      <c r="AG151" s="578"/>
      <c r="AH151" s="578"/>
      <c r="AI151" s="578"/>
      <c r="AJ151" s="578"/>
      <c r="AK151" s="578"/>
      <c r="AL151" s="578"/>
      <c r="AM151" s="579"/>
    </row>
    <row r="152" spans="1:39" ht="12" customHeight="1">
      <c r="A152" s="723"/>
      <c r="B152" s="578"/>
      <c r="C152" s="578"/>
      <c r="D152" s="722"/>
      <c r="E152" s="578"/>
      <c r="F152" s="578"/>
      <c r="G152" s="578"/>
      <c r="H152" s="578"/>
      <c r="I152" s="578"/>
      <c r="J152" s="578"/>
      <c r="K152" s="578"/>
      <c r="L152" s="578"/>
      <c r="M152" s="578"/>
      <c r="N152" s="578"/>
      <c r="O152" s="578"/>
      <c r="P152" s="578"/>
      <c r="Q152" s="578"/>
      <c r="R152" s="578"/>
      <c r="S152" s="578"/>
      <c r="T152" s="578"/>
      <c r="U152" s="578"/>
      <c r="V152" s="578"/>
      <c r="W152" s="578"/>
      <c r="X152" s="578"/>
      <c r="Y152" s="578"/>
      <c r="Z152" s="578"/>
      <c r="AA152" s="578"/>
      <c r="AB152" s="578"/>
      <c r="AC152" s="578"/>
      <c r="AD152" s="578"/>
      <c r="AE152" s="578"/>
      <c r="AF152" s="578"/>
      <c r="AG152" s="578"/>
      <c r="AH152" s="578"/>
      <c r="AI152" s="578"/>
      <c r="AJ152" s="578"/>
      <c r="AK152" s="578"/>
      <c r="AL152" s="578"/>
      <c r="AM152" s="579"/>
    </row>
    <row r="153" spans="1:39" ht="12" customHeight="1">
      <c r="A153" s="723"/>
      <c r="B153" s="578"/>
      <c r="C153" s="578"/>
      <c r="D153" s="722"/>
      <c r="E153" s="578"/>
      <c r="F153" s="578"/>
      <c r="G153" s="578"/>
      <c r="H153" s="578"/>
      <c r="I153" s="578"/>
      <c r="J153" s="578"/>
      <c r="K153" s="578"/>
      <c r="L153" s="578"/>
      <c r="M153" s="578"/>
      <c r="N153" s="578"/>
      <c r="O153" s="578"/>
      <c r="P153" s="578"/>
      <c r="Q153" s="578"/>
      <c r="R153" s="578"/>
      <c r="S153" s="578"/>
      <c r="T153" s="578"/>
      <c r="U153" s="578"/>
      <c r="V153" s="578"/>
      <c r="W153" s="578"/>
      <c r="X153" s="578"/>
      <c r="Y153" s="578"/>
      <c r="Z153" s="578"/>
      <c r="AA153" s="578"/>
      <c r="AB153" s="578"/>
      <c r="AC153" s="578"/>
      <c r="AD153" s="578"/>
      <c r="AE153" s="578"/>
      <c r="AF153" s="578"/>
      <c r="AG153" s="578"/>
      <c r="AH153" s="578"/>
      <c r="AI153" s="578"/>
      <c r="AJ153" s="578"/>
      <c r="AK153" s="578"/>
      <c r="AL153" s="578"/>
      <c r="AM153" s="579"/>
    </row>
    <row r="154" spans="1:39" ht="12" customHeight="1">
      <c r="A154" s="723"/>
      <c r="B154" s="578"/>
      <c r="C154" s="578"/>
      <c r="D154" s="722"/>
      <c r="E154" s="578"/>
      <c r="F154" s="578"/>
      <c r="G154" s="578"/>
      <c r="H154" s="578"/>
      <c r="I154" s="578"/>
      <c r="J154" s="578"/>
      <c r="K154" s="578"/>
      <c r="L154" s="578"/>
      <c r="M154" s="578"/>
      <c r="N154" s="578"/>
      <c r="O154" s="578"/>
      <c r="P154" s="578"/>
      <c r="Q154" s="578"/>
      <c r="R154" s="578"/>
      <c r="S154" s="578"/>
      <c r="T154" s="578"/>
      <c r="U154" s="578"/>
      <c r="V154" s="578"/>
      <c r="W154" s="578"/>
      <c r="X154" s="578"/>
      <c r="Y154" s="578"/>
      <c r="Z154" s="578"/>
      <c r="AA154" s="578"/>
      <c r="AB154" s="578"/>
      <c r="AC154" s="578"/>
      <c r="AD154" s="578"/>
      <c r="AE154" s="578"/>
      <c r="AF154" s="578"/>
      <c r="AG154" s="578"/>
      <c r="AH154" s="578"/>
      <c r="AI154" s="578"/>
      <c r="AJ154" s="578"/>
      <c r="AK154" s="578"/>
      <c r="AL154" s="578"/>
      <c r="AM154" s="579"/>
    </row>
    <row r="155" spans="1:39" ht="12" customHeight="1">
      <c r="A155" s="723"/>
      <c r="B155" s="578"/>
      <c r="C155" s="578"/>
      <c r="D155" s="722"/>
      <c r="E155" s="578"/>
      <c r="F155" s="578"/>
      <c r="G155" s="578"/>
      <c r="H155" s="578"/>
      <c r="I155" s="578"/>
      <c r="J155" s="578"/>
      <c r="K155" s="578"/>
      <c r="L155" s="578"/>
      <c r="M155" s="578"/>
      <c r="N155" s="578"/>
      <c r="O155" s="578"/>
      <c r="P155" s="578"/>
      <c r="Q155" s="578"/>
      <c r="R155" s="578"/>
      <c r="S155" s="578"/>
      <c r="T155" s="578"/>
      <c r="U155" s="578"/>
      <c r="V155" s="578"/>
      <c r="W155" s="578"/>
      <c r="X155" s="578"/>
      <c r="Y155" s="578"/>
      <c r="Z155" s="578"/>
      <c r="AA155" s="578"/>
      <c r="AB155" s="578"/>
      <c r="AC155" s="578"/>
      <c r="AD155" s="578"/>
      <c r="AE155" s="578"/>
      <c r="AF155" s="578"/>
      <c r="AG155" s="578"/>
      <c r="AH155" s="578"/>
      <c r="AI155" s="578"/>
      <c r="AJ155" s="578"/>
      <c r="AK155" s="578"/>
      <c r="AL155" s="578"/>
      <c r="AM155" s="579"/>
    </row>
    <row r="156" spans="1:39" ht="12" customHeight="1">
      <c r="A156" s="723"/>
      <c r="B156" s="578"/>
      <c r="C156" s="578"/>
      <c r="D156" s="722"/>
      <c r="E156" s="578"/>
      <c r="F156" s="578"/>
      <c r="G156" s="578"/>
      <c r="H156" s="578"/>
      <c r="I156" s="578"/>
      <c r="J156" s="578"/>
      <c r="K156" s="578"/>
      <c r="L156" s="578"/>
      <c r="M156" s="578"/>
      <c r="N156" s="578"/>
      <c r="O156" s="578"/>
      <c r="P156" s="578"/>
      <c r="Q156" s="578"/>
      <c r="R156" s="578"/>
      <c r="S156" s="578"/>
      <c r="T156" s="578"/>
      <c r="U156" s="578"/>
      <c r="V156" s="578"/>
      <c r="W156" s="578"/>
      <c r="X156" s="578"/>
      <c r="Y156" s="578"/>
      <c r="Z156" s="578"/>
      <c r="AA156" s="578"/>
      <c r="AB156" s="578"/>
      <c r="AC156" s="578"/>
      <c r="AD156" s="578"/>
      <c r="AE156" s="578"/>
      <c r="AF156" s="578"/>
      <c r="AG156" s="578"/>
      <c r="AH156" s="578"/>
      <c r="AI156" s="578"/>
      <c r="AJ156" s="578"/>
      <c r="AK156" s="578"/>
      <c r="AL156" s="578"/>
      <c r="AM156" s="579"/>
    </row>
    <row r="157" spans="1:39" ht="12" customHeight="1">
      <c r="A157" s="723"/>
      <c r="B157" s="578"/>
      <c r="C157" s="578"/>
      <c r="D157" s="722"/>
      <c r="E157" s="578"/>
      <c r="F157" s="578"/>
      <c r="G157" s="578"/>
      <c r="H157" s="578"/>
      <c r="I157" s="578"/>
      <c r="J157" s="578"/>
      <c r="K157" s="578"/>
      <c r="L157" s="578"/>
      <c r="M157" s="578"/>
      <c r="N157" s="578"/>
      <c r="O157" s="578"/>
      <c r="P157" s="578"/>
      <c r="Q157" s="578"/>
      <c r="R157" s="578"/>
      <c r="S157" s="578"/>
      <c r="T157" s="578"/>
      <c r="U157" s="578"/>
      <c r="V157" s="578"/>
      <c r="W157" s="578"/>
      <c r="X157" s="578"/>
      <c r="Y157" s="578"/>
      <c r="Z157" s="578"/>
      <c r="AA157" s="578"/>
      <c r="AB157" s="578"/>
      <c r="AC157" s="578"/>
      <c r="AD157" s="578"/>
      <c r="AE157" s="578"/>
      <c r="AF157" s="578"/>
      <c r="AG157" s="578"/>
      <c r="AH157" s="578"/>
      <c r="AI157" s="578"/>
      <c r="AJ157" s="578"/>
      <c r="AK157" s="578"/>
      <c r="AL157" s="578"/>
      <c r="AM157" s="579"/>
    </row>
    <row r="158" spans="1:39" ht="12" customHeight="1">
      <c r="A158" s="723"/>
      <c r="B158" s="578"/>
      <c r="C158" s="578"/>
      <c r="D158" s="722"/>
      <c r="E158" s="578"/>
      <c r="F158" s="578"/>
      <c r="G158" s="578"/>
      <c r="H158" s="578"/>
      <c r="I158" s="578"/>
      <c r="J158" s="578"/>
      <c r="K158" s="578"/>
      <c r="L158" s="578"/>
      <c r="M158" s="578"/>
      <c r="N158" s="578"/>
      <c r="O158" s="578"/>
      <c r="P158" s="578"/>
      <c r="Q158" s="578"/>
      <c r="R158" s="578"/>
      <c r="S158" s="578"/>
      <c r="T158" s="578"/>
      <c r="U158" s="578"/>
      <c r="V158" s="578"/>
      <c r="W158" s="578"/>
      <c r="X158" s="578"/>
      <c r="Y158" s="578"/>
      <c r="Z158" s="578"/>
      <c r="AA158" s="578"/>
      <c r="AB158" s="578"/>
      <c r="AC158" s="578"/>
      <c r="AD158" s="578"/>
      <c r="AE158" s="578"/>
      <c r="AF158" s="578"/>
      <c r="AG158" s="578"/>
      <c r="AH158" s="578"/>
      <c r="AI158" s="578"/>
      <c r="AJ158" s="578"/>
      <c r="AK158" s="578"/>
      <c r="AL158" s="578"/>
      <c r="AM158" s="579"/>
    </row>
    <row r="159" spans="1:39" ht="12" customHeight="1">
      <c r="A159" s="723"/>
      <c r="B159" s="578"/>
      <c r="C159" s="578"/>
      <c r="D159" s="722"/>
      <c r="E159" s="578"/>
      <c r="F159" s="578"/>
      <c r="G159" s="578"/>
      <c r="H159" s="578"/>
      <c r="I159" s="578"/>
      <c r="J159" s="578"/>
      <c r="K159" s="578"/>
      <c r="L159" s="578"/>
      <c r="M159" s="578"/>
      <c r="N159" s="578"/>
      <c r="O159" s="578"/>
      <c r="P159" s="578"/>
      <c r="Q159" s="578"/>
      <c r="R159" s="578"/>
      <c r="S159" s="578"/>
      <c r="T159" s="578"/>
      <c r="U159" s="578"/>
      <c r="V159" s="578"/>
      <c r="W159" s="578"/>
      <c r="X159" s="578"/>
      <c r="Y159" s="578"/>
      <c r="Z159" s="578"/>
      <c r="AA159" s="578"/>
      <c r="AB159" s="578"/>
      <c r="AC159" s="578"/>
      <c r="AD159" s="578"/>
      <c r="AE159" s="578"/>
      <c r="AF159" s="578"/>
      <c r="AG159" s="578"/>
      <c r="AH159" s="578"/>
      <c r="AI159" s="578"/>
      <c r="AJ159" s="578"/>
      <c r="AK159" s="578"/>
      <c r="AL159" s="578"/>
      <c r="AM159" s="579"/>
    </row>
    <row r="160" spans="1:39" ht="12" customHeight="1">
      <c r="A160" s="723"/>
      <c r="B160" s="578"/>
      <c r="C160" s="578"/>
      <c r="D160" s="722"/>
      <c r="E160" s="578"/>
      <c r="F160" s="578"/>
      <c r="G160" s="578"/>
      <c r="H160" s="578"/>
      <c r="I160" s="578"/>
      <c r="J160" s="578"/>
      <c r="K160" s="578"/>
      <c r="L160" s="578"/>
      <c r="M160" s="578"/>
      <c r="N160" s="578"/>
      <c r="O160" s="578"/>
      <c r="P160" s="578"/>
      <c r="Q160" s="578"/>
      <c r="R160" s="578"/>
      <c r="S160" s="578"/>
      <c r="T160" s="578"/>
      <c r="U160" s="578"/>
      <c r="V160" s="578"/>
      <c r="W160" s="578"/>
      <c r="X160" s="578"/>
      <c r="Y160" s="578"/>
      <c r="Z160" s="578"/>
      <c r="AA160" s="578"/>
      <c r="AB160" s="578"/>
      <c r="AC160" s="578"/>
      <c r="AD160" s="578"/>
      <c r="AE160" s="578"/>
      <c r="AF160" s="578"/>
      <c r="AG160" s="578"/>
      <c r="AH160" s="578"/>
      <c r="AI160" s="578"/>
      <c r="AJ160" s="578"/>
      <c r="AK160" s="578"/>
      <c r="AL160" s="578"/>
      <c r="AM160" s="579"/>
    </row>
    <row r="161" spans="1:39" ht="12" customHeight="1">
      <c r="A161" s="723"/>
      <c r="B161" s="578"/>
      <c r="C161" s="578"/>
      <c r="D161" s="722"/>
      <c r="E161" s="578"/>
      <c r="F161" s="578"/>
      <c r="G161" s="578"/>
      <c r="H161" s="578"/>
      <c r="I161" s="578"/>
      <c r="J161" s="578"/>
      <c r="K161" s="578"/>
      <c r="L161" s="578"/>
      <c r="M161" s="578"/>
      <c r="N161" s="578"/>
      <c r="O161" s="578"/>
      <c r="P161" s="578"/>
      <c r="Q161" s="578"/>
      <c r="R161" s="578"/>
      <c r="S161" s="578"/>
      <c r="T161" s="576"/>
      <c r="U161" s="578"/>
      <c r="V161" s="578"/>
      <c r="W161" s="578"/>
      <c r="X161" s="578"/>
      <c r="Y161" s="578"/>
      <c r="Z161" s="578"/>
      <c r="AA161" s="578"/>
      <c r="AB161" s="578"/>
      <c r="AC161" s="578"/>
      <c r="AD161" s="578"/>
      <c r="AE161" s="578"/>
      <c r="AF161" s="578"/>
      <c r="AG161" s="578"/>
      <c r="AH161" s="578"/>
      <c r="AI161" s="578"/>
      <c r="AJ161" s="578"/>
      <c r="AK161" s="578"/>
      <c r="AL161" s="578"/>
      <c r="AM161" s="579"/>
    </row>
    <row r="162" spans="1:39" ht="12" customHeight="1">
      <c r="A162" s="723"/>
      <c r="B162" s="578"/>
      <c r="C162" s="578"/>
      <c r="D162" s="722"/>
      <c r="E162" s="578"/>
      <c r="F162" s="578"/>
      <c r="G162" s="578"/>
      <c r="H162" s="578"/>
      <c r="I162" s="578"/>
      <c r="J162" s="578"/>
      <c r="K162" s="578"/>
      <c r="L162" s="578"/>
      <c r="M162" s="578"/>
      <c r="N162" s="578"/>
      <c r="O162" s="578"/>
      <c r="P162" s="578"/>
      <c r="Q162" s="578"/>
      <c r="R162" s="578"/>
      <c r="S162" s="578"/>
      <c r="T162" s="576"/>
      <c r="U162" s="576"/>
      <c r="V162" s="576"/>
      <c r="W162" s="576"/>
      <c r="X162" s="576"/>
      <c r="Y162" s="576"/>
      <c r="Z162" s="576"/>
      <c r="AA162" s="576"/>
      <c r="AB162" s="576"/>
      <c r="AC162" s="576"/>
      <c r="AD162" s="576"/>
      <c r="AE162" s="576"/>
      <c r="AF162" s="576"/>
      <c r="AG162" s="576"/>
      <c r="AH162" s="576"/>
      <c r="AI162" s="576"/>
      <c r="AJ162" s="576"/>
      <c r="AK162" s="578"/>
      <c r="AL162" s="578"/>
      <c r="AM162" s="579"/>
    </row>
    <row r="163" spans="1:39" ht="12" customHeight="1">
      <c r="A163" s="723"/>
      <c r="B163" s="578"/>
      <c r="C163" s="578"/>
      <c r="D163" s="722"/>
      <c r="E163" s="578"/>
      <c r="F163" s="578"/>
      <c r="G163" s="578"/>
      <c r="H163" s="578"/>
      <c r="I163" s="578"/>
      <c r="J163" s="578"/>
      <c r="K163" s="578"/>
      <c r="L163" s="578"/>
      <c r="M163" s="578"/>
      <c r="N163" s="578"/>
      <c r="O163" s="578"/>
      <c r="P163" s="578"/>
      <c r="Q163" s="578"/>
      <c r="R163" s="578"/>
      <c r="S163" s="578"/>
      <c r="T163" s="576"/>
      <c r="U163" s="576"/>
      <c r="V163" s="576"/>
      <c r="W163" s="576"/>
      <c r="X163" s="576"/>
      <c r="Y163" s="576"/>
      <c r="Z163" s="576"/>
      <c r="AA163" s="576"/>
      <c r="AB163" s="576"/>
      <c r="AC163" s="576"/>
      <c r="AD163" s="576"/>
      <c r="AE163" s="576"/>
      <c r="AF163" s="576"/>
      <c r="AG163" s="576"/>
      <c r="AH163" s="576"/>
      <c r="AI163" s="576"/>
      <c r="AJ163" s="576"/>
      <c r="AK163" s="578"/>
      <c r="AL163" s="578"/>
      <c r="AM163" s="579"/>
    </row>
    <row r="164" spans="1:39" ht="12" customHeight="1">
      <c r="A164" s="723"/>
      <c r="B164" s="578"/>
      <c r="C164" s="578"/>
      <c r="D164" s="722"/>
      <c r="E164" s="578"/>
      <c r="F164" s="578"/>
      <c r="G164" s="578"/>
      <c r="H164" s="578"/>
      <c r="I164" s="578"/>
      <c r="J164" s="578"/>
      <c r="K164" s="578"/>
      <c r="L164" s="578"/>
      <c r="M164" s="578"/>
      <c r="N164" s="578"/>
      <c r="O164" s="578"/>
      <c r="P164" s="578"/>
      <c r="Q164" s="578"/>
      <c r="R164" s="578"/>
      <c r="S164" s="578"/>
      <c r="T164" s="576"/>
      <c r="U164" s="576"/>
      <c r="V164" s="576"/>
      <c r="W164" s="576"/>
      <c r="X164" s="576"/>
      <c r="Y164" s="576"/>
      <c r="Z164" s="576"/>
      <c r="AA164" s="576"/>
      <c r="AB164" s="576"/>
      <c r="AC164" s="576"/>
      <c r="AD164" s="576"/>
      <c r="AE164" s="576"/>
      <c r="AF164" s="576"/>
      <c r="AG164" s="576"/>
      <c r="AH164" s="576"/>
      <c r="AI164" s="576"/>
      <c r="AJ164" s="576"/>
      <c r="AK164" s="578"/>
      <c r="AL164" s="578"/>
      <c r="AM164" s="579"/>
    </row>
    <row r="165" spans="1:39" ht="12" customHeight="1">
      <c r="A165" s="723"/>
      <c r="B165" s="578"/>
      <c r="C165" s="578"/>
      <c r="D165" s="722"/>
      <c r="E165" s="578"/>
      <c r="F165" s="578"/>
      <c r="G165" s="578"/>
      <c r="H165" s="578"/>
      <c r="I165" s="578"/>
      <c r="J165" s="578"/>
      <c r="K165" s="578"/>
      <c r="L165" s="578"/>
      <c r="M165" s="578"/>
      <c r="N165" s="578"/>
      <c r="O165" s="578"/>
      <c r="P165" s="578"/>
      <c r="Q165" s="578"/>
      <c r="R165" s="578"/>
      <c r="S165" s="578"/>
      <c r="T165" s="576"/>
      <c r="U165" s="576"/>
      <c r="V165" s="576"/>
      <c r="W165" s="576"/>
      <c r="X165" s="576"/>
      <c r="Y165" s="576"/>
      <c r="Z165" s="576"/>
      <c r="AA165" s="576"/>
      <c r="AB165" s="576"/>
      <c r="AC165" s="576"/>
      <c r="AD165" s="576"/>
      <c r="AE165" s="576"/>
      <c r="AF165" s="576"/>
      <c r="AG165" s="576"/>
      <c r="AH165" s="576"/>
      <c r="AI165" s="576"/>
      <c r="AJ165" s="576"/>
      <c r="AK165" s="578"/>
      <c r="AL165" s="578"/>
      <c r="AM165" s="579"/>
    </row>
    <row r="166" spans="1:39" ht="12" customHeight="1">
      <c r="A166" s="723"/>
      <c r="B166" s="578"/>
      <c r="C166" s="578"/>
      <c r="D166" s="722"/>
      <c r="E166" s="578"/>
      <c r="F166" s="578"/>
      <c r="G166" s="578"/>
      <c r="H166" s="578"/>
      <c r="I166" s="578"/>
      <c r="J166" s="578"/>
      <c r="K166" s="578"/>
      <c r="L166" s="578"/>
      <c r="M166" s="578"/>
      <c r="N166" s="578"/>
      <c r="O166" s="578"/>
      <c r="P166" s="578"/>
      <c r="Q166" s="578"/>
      <c r="R166" s="578"/>
      <c r="S166" s="578"/>
      <c r="T166" s="576"/>
      <c r="U166" s="576"/>
      <c r="V166" s="576"/>
      <c r="W166" s="576"/>
      <c r="X166" s="576"/>
      <c r="Y166" s="576"/>
      <c r="Z166" s="576"/>
      <c r="AA166" s="576"/>
      <c r="AB166" s="576"/>
      <c r="AC166" s="576"/>
      <c r="AD166" s="576"/>
      <c r="AE166" s="576"/>
      <c r="AF166" s="576"/>
      <c r="AG166" s="576"/>
      <c r="AH166" s="576"/>
      <c r="AI166" s="576"/>
      <c r="AJ166" s="576"/>
      <c r="AK166" s="578"/>
      <c r="AL166" s="578"/>
      <c r="AM166" s="579"/>
    </row>
    <row r="167" spans="1:39" ht="12" customHeight="1">
      <c r="A167" s="575"/>
      <c r="B167" s="578"/>
      <c r="C167" s="578"/>
      <c r="D167" s="722"/>
      <c r="E167" s="578"/>
      <c r="F167" s="578"/>
      <c r="G167" s="578"/>
      <c r="H167" s="578"/>
      <c r="I167" s="578"/>
      <c r="J167" s="578"/>
      <c r="K167" s="578"/>
      <c r="L167" s="578"/>
      <c r="M167" s="578"/>
      <c r="N167" s="578"/>
      <c r="O167" s="578"/>
      <c r="P167" s="578"/>
      <c r="Q167" s="578"/>
      <c r="R167" s="578"/>
      <c r="S167" s="578"/>
      <c r="T167" s="576"/>
      <c r="U167" s="576"/>
      <c r="V167" s="576"/>
      <c r="W167" s="576"/>
      <c r="X167" s="576"/>
      <c r="Y167" s="576"/>
      <c r="Z167" s="576"/>
      <c r="AA167" s="576"/>
      <c r="AB167" s="576"/>
      <c r="AC167" s="576"/>
      <c r="AD167" s="576"/>
      <c r="AE167" s="576"/>
      <c r="AF167" s="576"/>
      <c r="AG167" s="576"/>
      <c r="AH167" s="576"/>
      <c r="AI167" s="576"/>
      <c r="AJ167" s="576"/>
      <c r="AK167" s="576"/>
      <c r="AL167" s="578"/>
      <c r="AM167" s="579"/>
    </row>
    <row r="168" spans="1:39" ht="12" customHeight="1">
      <c r="A168" s="575"/>
      <c r="B168" s="578"/>
      <c r="C168" s="578"/>
      <c r="D168" s="722"/>
      <c r="E168" s="578"/>
      <c r="F168" s="578"/>
      <c r="G168" s="578"/>
      <c r="H168" s="578"/>
      <c r="I168" s="578"/>
      <c r="J168" s="578"/>
      <c r="K168" s="578"/>
      <c r="L168" s="578"/>
      <c r="M168" s="578"/>
      <c r="N168" s="578"/>
      <c r="O168" s="578"/>
      <c r="P168" s="578"/>
      <c r="Q168" s="578"/>
      <c r="R168" s="578"/>
      <c r="S168" s="578"/>
      <c r="T168" s="576"/>
      <c r="U168" s="576"/>
      <c r="V168" s="576"/>
      <c r="W168" s="576"/>
      <c r="X168" s="576"/>
      <c r="Y168" s="576"/>
      <c r="Z168" s="576"/>
      <c r="AA168" s="576"/>
      <c r="AB168" s="576"/>
      <c r="AC168" s="576"/>
      <c r="AD168" s="576"/>
      <c r="AE168" s="576"/>
      <c r="AF168" s="576"/>
      <c r="AG168" s="576"/>
      <c r="AH168" s="576"/>
      <c r="AI168" s="576"/>
      <c r="AJ168" s="576"/>
      <c r="AK168" s="576"/>
      <c r="AL168" s="578"/>
      <c r="AM168" s="579"/>
    </row>
    <row r="169" spans="1:39" ht="12" customHeight="1">
      <c r="A169" s="575"/>
      <c r="B169" s="578"/>
      <c r="C169" s="578"/>
      <c r="D169" s="722"/>
      <c r="E169" s="578"/>
      <c r="F169" s="578"/>
      <c r="G169" s="578"/>
      <c r="H169" s="578"/>
      <c r="I169" s="578"/>
      <c r="J169" s="578"/>
      <c r="K169" s="578"/>
      <c r="L169" s="578"/>
      <c r="M169" s="578"/>
      <c r="N169" s="578"/>
      <c r="O169" s="578"/>
      <c r="P169" s="578"/>
      <c r="Q169" s="578"/>
      <c r="R169" s="578"/>
      <c r="S169" s="578"/>
      <c r="T169" s="576"/>
      <c r="U169" s="576"/>
      <c r="V169" s="576"/>
      <c r="W169" s="576"/>
      <c r="X169" s="576"/>
      <c r="Y169" s="576"/>
      <c r="Z169" s="576"/>
      <c r="AA169" s="576"/>
      <c r="AB169" s="576"/>
      <c r="AC169" s="576"/>
      <c r="AD169" s="576"/>
      <c r="AE169" s="576"/>
      <c r="AF169" s="576"/>
      <c r="AG169" s="576"/>
      <c r="AH169" s="576"/>
      <c r="AI169" s="576"/>
      <c r="AJ169" s="576"/>
      <c r="AK169" s="576"/>
      <c r="AL169" s="578"/>
      <c r="AM169" s="579"/>
    </row>
    <row r="170" spans="1:39" ht="12" customHeight="1">
      <c r="A170" s="575"/>
      <c r="B170" s="578"/>
      <c r="C170" s="578"/>
      <c r="D170" s="722"/>
      <c r="E170" s="578"/>
      <c r="F170" s="578"/>
      <c r="G170" s="578"/>
      <c r="H170" s="578"/>
      <c r="I170" s="578"/>
      <c r="J170" s="578"/>
      <c r="K170" s="578"/>
      <c r="L170" s="578"/>
      <c r="M170" s="578"/>
      <c r="N170" s="578"/>
      <c r="O170" s="578"/>
      <c r="P170" s="578"/>
      <c r="Q170" s="578"/>
      <c r="R170" s="578"/>
      <c r="S170" s="578"/>
      <c r="T170" s="576"/>
      <c r="U170" s="576"/>
      <c r="V170" s="576"/>
      <c r="W170" s="576"/>
      <c r="X170" s="576"/>
      <c r="Y170" s="576"/>
      <c r="Z170" s="576"/>
      <c r="AA170" s="576"/>
      <c r="AB170" s="576"/>
      <c r="AC170" s="576"/>
      <c r="AD170" s="576"/>
      <c r="AE170" s="576"/>
      <c r="AF170" s="576"/>
      <c r="AG170" s="576"/>
      <c r="AH170" s="576"/>
      <c r="AI170" s="576"/>
      <c r="AJ170" s="576"/>
      <c r="AK170" s="576"/>
      <c r="AL170" s="578"/>
      <c r="AM170" s="579"/>
    </row>
    <row r="171" spans="1:39" ht="12" customHeight="1">
      <c r="A171" s="575"/>
      <c r="B171" s="578"/>
      <c r="C171" s="578"/>
      <c r="D171" s="722"/>
      <c r="E171" s="578"/>
      <c r="F171" s="578"/>
      <c r="G171" s="578"/>
      <c r="H171" s="578"/>
      <c r="I171" s="578"/>
      <c r="J171" s="578"/>
      <c r="K171" s="578"/>
      <c r="L171" s="578"/>
      <c r="M171" s="578"/>
      <c r="N171" s="578"/>
      <c r="O171" s="578"/>
      <c r="P171" s="578"/>
      <c r="Q171" s="578"/>
      <c r="R171" s="578"/>
      <c r="S171" s="578"/>
      <c r="T171" s="576"/>
      <c r="U171" s="576"/>
      <c r="V171" s="576"/>
      <c r="W171" s="576"/>
      <c r="X171" s="576"/>
      <c r="Y171" s="576"/>
      <c r="Z171" s="576"/>
      <c r="AA171" s="576"/>
      <c r="AB171" s="576"/>
      <c r="AC171" s="576"/>
      <c r="AD171" s="576"/>
      <c r="AE171" s="576"/>
      <c r="AF171" s="576"/>
      <c r="AG171" s="576"/>
      <c r="AH171" s="576"/>
      <c r="AI171" s="576"/>
      <c r="AJ171" s="576"/>
      <c r="AK171" s="576"/>
      <c r="AL171" s="578"/>
      <c r="AM171" s="579"/>
    </row>
    <row r="172" spans="1:39" ht="12" customHeight="1">
      <c r="A172" s="575"/>
      <c r="B172" s="578"/>
      <c r="C172" s="578"/>
      <c r="D172" s="722"/>
      <c r="E172" s="578"/>
      <c r="F172" s="578"/>
      <c r="G172" s="578"/>
      <c r="H172" s="578"/>
      <c r="I172" s="578"/>
      <c r="J172" s="578"/>
      <c r="K172" s="578"/>
      <c r="L172" s="578"/>
      <c r="M172" s="578"/>
      <c r="N172" s="578"/>
      <c r="O172" s="578"/>
      <c r="P172" s="578"/>
      <c r="Q172" s="578"/>
      <c r="R172" s="578"/>
      <c r="S172" s="578"/>
      <c r="T172" s="576"/>
      <c r="U172" s="576"/>
      <c r="V172" s="576"/>
      <c r="W172" s="576"/>
      <c r="X172" s="576"/>
      <c r="Y172" s="576"/>
      <c r="Z172" s="576"/>
      <c r="AA172" s="576"/>
      <c r="AB172" s="576"/>
      <c r="AC172" s="576"/>
      <c r="AD172" s="576"/>
      <c r="AE172" s="576"/>
      <c r="AF172" s="576"/>
      <c r="AG172" s="576"/>
      <c r="AH172" s="576"/>
      <c r="AI172" s="576"/>
      <c r="AJ172" s="576"/>
      <c r="AK172" s="576"/>
      <c r="AL172" s="578"/>
      <c r="AM172" s="579"/>
    </row>
    <row r="173" spans="1:39" ht="12" customHeight="1">
      <c r="A173" s="575"/>
      <c r="B173" s="578"/>
      <c r="C173" s="578"/>
      <c r="D173" s="722"/>
      <c r="E173" s="578"/>
      <c r="F173" s="578"/>
      <c r="G173" s="578"/>
      <c r="H173" s="578"/>
      <c r="I173" s="578"/>
      <c r="J173" s="578"/>
      <c r="K173" s="578"/>
      <c r="L173" s="578"/>
      <c r="M173" s="578"/>
      <c r="N173" s="578"/>
      <c r="O173" s="578"/>
      <c r="P173" s="578"/>
      <c r="Q173" s="578"/>
      <c r="R173" s="578"/>
      <c r="S173" s="578"/>
      <c r="T173" s="576"/>
      <c r="U173" s="576"/>
      <c r="V173" s="576"/>
      <c r="W173" s="576"/>
      <c r="X173" s="576"/>
      <c r="Y173" s="576"/>
      <c r="Z173" s="576"/>
      <c r="AA173" s="576"/>
      <c r="AB173" s="576"/>
      <c r="AC173" s="576"/>
      <c r="AD173" s="576"/>
      <c r="AE173" s="576"/>
      <c r="AF173" s="576"/>
      <c r="AG173" s="576"/>
      <c r="AH173" s="576"/>
      <c r="AI173" s="576"/>
      <c r="AJ173" s="576"/>
      <c r="AK173" s="576"/>
      <c r="AL173" s="578"/>
      <c r="AM173" s="579"/>
    </row>
    <row r="174" spans="1:39" ht="12" customHeight="1">
      <c r="A174" s="723"/>
      <c r="B174" s="578"/>
      <c r="C174" s="578"/>
      <c r="D174" s="722"/>
      <c r="E174" s="578"/>
      <c r="F174" s="578"/>
      <c r="G174" s="578"/>
      <c r="H174" s="578"/>
      <c r="I174" s="578"/>
      <c r="J174" s="578"/>
      <c r="K174" s="578"/>
      <c r="L174" s="578"/>
      <c r="M174" s="578"/>
      <c r="N174" s="578"/>
      <c r="O174" s="578"/>
      <c r="P174" s="578"/>
      <c r="Q174" s="578"/>
      <c r="R174" s="578"/>
      <c r="S174" s="578"/>
      <c r="T174" s="578"/>
      <c r="U174" s="576"/>
      <c r="V174" s="576"/>
      <c r="W174" s="576"/>
      <c r="X174" s="576"/>
      <c r="Y174" s="576"/>
      <c r="Z174" s="576"/>
      <c r="AA174" s="576"/>
      <c r="AB174" s="576"/>
      <c r="AC174" s="576"/>
      <c r="AD174" s="576"/>
      <c r="AE174" s="576"/>
      <c r="AF174" s="576"/>
      <c r="AG174" s="576"/>
      <c r="AH174" s="576"/>
      <c r="AI174" s="576"/>
      <c r="AJ174" s="576"/>
      <c r="AK174" s="578"/>
      <c r="AL174" s="578"/>
      <c r="AM174" s="579"/>
    </row>
    <row r="175" spans="1:39" ht="12" customHeight="1">
      <c r="A175" s="723"/>
      <c r="B175" s="578"/>
      <c r="C175" s="578"/>
      <c r="D175" s="722"/>
      <c r="E175" s="578"/>
      <c r="F175" s="578"/>
      <c r="G175" s="578"/>
      <c r="H175" s="578"/>
      <c r="I175" s="578"/>
      <c r="J175" s="578"/>
      <c r="K175" s="578"/>
      <c r="L175" s="578"/>
      <c r="M175" s="578"/>
      <c r="N175" s="578"/>
      <c r="O175" s="578"/>
      <c r="P175" s="578"/>
      <c r="Q175" s="578"/>
      <c r="R175" s="578"/>
      <c r="S175" s="578"/>
      <c r="T175" s="578"/>
      <c r="U175" s="578"/>
      <c r="V175" s="578"/>
      <c r="W175" s="578"/>
      <c r="X175" s="578"/>
      <c r="Y175" s="578"/>
      <c r="Z175" s="578"/>
      <c r="AA175" s="578"/>
      <c r="AB175" s="578"/>
      <c r="AC175" s="578"/>
      <c r="AD175" s="578"/>
      <c r="AE175" s="578"/>
      <c r="AF175" s="578"/>
      <c r="AG175" s="578"/>
      <c r="AH175" s="578"/>
      <c r="AI175" s="578"/>
      <c r="AJ175" s="578"/>
      <c r="AK175" s="578"/>
      <c r="AL175" s="578"/>
      <c r="AM175" s="579"/>
    </row>
    <row r="176" spans="1:39" ht="12" customHeight="1">
      <c r="A176" s="575"/>
      <c r="B176" s="578"/>
      <c r="C176" s="578"/>
      <c r="D176" s="722"/>
      <c r="E176" s="578"/>
      <c r="F176" s="578"/>
      <c r="G176" s="578"/>
      <c r="H176" s="578"/>
      <c r="I176" s="578"/>
      <c r="J176" s="578"/>
      <c r="K176" s="578"/>
      <c r="L176" s="578"/>
      <c r="M176" s="578"/>
      <c r="N176" s="578"/>
      <c r="O176" s="578"/>
      <c r="P176" s="578"/>
      <c r="Q176" s="578"/>
      <c r="R176" s="578"/>
      <c r="S176" s="578"/>
      <c r="T176" s="576"/>
      <c r="U176" s="578"/>
      <c r="V176" s="578"/>
      <c r="W176" s="578"/>
      <c r="X176" s="578"/>
      <c r="Y176" s="578"/>
      <c r="Z176" s="578"/>
      <c r="AA176" s="578"/>
      <c r="AB176" s="578"/>
      <c r="AC176" s="578"/>
      <c r="AD176" s="578"/>
      <c r="AE176" s="578"/>
      <c r="AF176" s="578"/>
      <c r="AG176" s="578"/>
      <c r="AH176" s="578"/>
      <c r="AI176" s="578"/>
      <c r="AJ176" s="578"/>
      <c r="AK176" s="576"/>
      <c r="AL176" s="578"/>
      <c r="AM176" s="579"/>
    </row>
    <row r="177" spans="1:39" ht="12" customHeight="1">
      <c r="A177" s="575"/>
      <c r="B177" s="578"/>
      <c r="C177" s="578"/>
      <c r="D177" s="722"/>
      <c r="E177" s="578"/>
      <c r="F177" s="576"/>
      <c r="G177" s="576"/>
      <c r="H177" s="578"/>
      <c r="I177" s="578"/>
      <c r="J177" s="578"/>
      <c r="K177" s="578"/>
      <c r="L177" s="578"/>
      <c r="M177" s="578"/>
      <c r="N177" s="578"/>
      <c r="O177" s="578"/>
      <c r="P177" s="578"/>
      <c r="Q177" s="576"/>
      <c r="R177" s="576"/>
      <c r="S177" s="576"/>
      <c r="T177" s="576"/>
      <c r="U177" s="576"/>
      <c r="V177" s="576"/>
      <c r="W177" s="576"/>
      <c r="X177" s="576"/>
      <c r="Y177" s="576"/>
      <c r="Z177" s="576"/>
      <c r="AA177" s="576"/>
      <c r="AB177" s="576"/>
      <c r="AC177" s="576"/>
      <c r="AD177" s="576"/>
      <c r="AE177" s="576"/>
      <c r="AF177" s="576"/>
      <c r="AG177" s="576"/>
      <c r="AH177" s="576"/>
      <c r="AI177" s="576"/>
      <c r="AJ177" s="576"/>
      <c r="AK177" s="576"/>
      <c r="AL177" s="578"/>
      <c r="AM177" s="579"/>
    </row>
    <row r="178" spans="1:39" ht="12" customHeight="1">
      <c r="A178" s="575"/>
      <c r="B178" s="578"/>
      <c r="C178" s="578"/>
      <c r="D178" s="722"/>
      <c r="E178" s="578"/>
      <c r="F178" s="576"/>
      <c r="G178" s="576"/>
      <c r="H178" s="578"/>
      <c r="I178" s="578"/>
      <c r="J178" s="578"/>
      <c r="K178" s="578"/>
      <c r="L178" s="578"/>
      <c r="M178" s="578"/>
      <c r="N178" s="578"/>
      <c r="O178" s="578"/>
      <c r="P178" s="578"/>
      <c r="Q178" s="576"/>
      <c r="R178" s="576"/>
      <c r="S178" s="576"/>
      <c r="T178" s="576"/>
      <c r="U178" s="576"/>
      <c r="V178" s="576"/>
      <c r="W178" s="576"/>
      <c r="X178" s="576"/>
      <c r="Y178" s="576"/>
      <c r="Z178" s="576"/>
      <c r="AA178" s="576"/>
      <c r="AB178" s="576"/>
      <c r="AC178" s="576"/>
      <c r="AD178" s="576"/>
      <c r="AE178" s="576"/>
      <c r="AF178" s="576"/>
      <c r="AG178" s="576"/>
      <c r="AH178" s="576"/>
      <c r="AI178" s="576"/>
      <c r="AJ178" s="576"/>
      <c r="AK178" s="576"/>
      <c r="AL178" s="578"/>
      <c r="AM178" s="579"/>
    </row>
    <row r="179" spans="1:39" ht="12" customHeight="1">
      <c r="A179" s="575"/>
      <c r="B179" s="578"/>
      <c r="C179" s="578"/>
      <c r="D179" s="578"/>
      <c r="E179" s="578"/>
      <c r="F179" s="576"/>
      <c r="G179" s="576"/>
      <c r="H179" s="578"/>
      <c r="I179" s="578"/>
      <c r="J179" s="578"/>
      <c r="K179" s="578"/>
      <c r="L179" s="578"/>
      <c r="M179" s="578"/>
      <c r="N179" s="578"/>
      <c r="O179" s="578"/>
      <c r="P179" s="578"/>
      <c r="Q179" s="576"/>
      <c r="R179" s="576"/>
      <c r="S179" s="576"/>
      <c r="T179" s="576"/>
      <c r="U179" s="576"/>
      <c r="V179" s="576"/>
      <c r="W179" s="576"/>
      <c r="X179" s="576"/>
      <c r="Y179" s="576"/>
      <c r="Z179" s="576"/>
      <c r="AA179" s="576"/>
      <c r="AB179" s="576"/>
      <c r="AC179" s="576"/>
      <c r="AD179" s="576"/>
      <c r="AE179" s="576"/>
      <c r="AF179" s="576"/>
      <c r="AG179" s="576"/>
      <c r="AH179" s="576"/>
      <c r="AI179" s="576"/>
      <c r="AJ179" s="576"/>
      <c r="AK179" s="576"/>
      <c r="AL179" s="578"/>
      <c r="AM179" s="579"/>
    </row>
    <row r="180" spans="1:39" ht="12" customHeight="1">
      <c r="A180" s="575"/>
      <c r="B180" s="578"/>
      <c r="C180" s="578"/>
      <c r="D180" s="578"/>
      <c r="E180" s="578"/>
      <c r="F180" s="576"/>
      <c r="G180" s="576"/>
      <c r="H180" s="578"/>
      <c r="I180" s="578"/>
      <c r="J180" s="578"/>
      <c r="K180" s="578"/>
      <c r="L180" s="578"/>
      <c r="M180" s="578"/>
      <c r="N180" s="578"/>
      <c r="O180" s="578"/>
      <c r="P180" s="578"/>
      <c r="Q180" s="576"/>
      <c r="R180" s="576"/>
      <c r="S180" s="576"/>
      <c r="T180" s="576"/>
      <c r="U180" s="576"/>
      <c r="V180" s="576"/>
      <c r="W180" s="576"/>
      <c r="X180" s="576"/>
      <c r="Y180" s="576"/>
      <c r="Z180" s="576"/>
      <c r="AA180" s="576"/>
      <c r="AB180" s="576"/>
      <c r="AC180" s="576"/>
      <c r="AD180" s="576"/>
      <c r="AE180" s="576"/>
      <c r="AF180" s="576"/>
      <c r="AG180" s="576"/>
      <c r="AH180" s="576"/>
      <c r="AI180" s="576"/>
      <c r="AJ180" s="576"/>
      <c r="AK180" s="576"/>
      <c r="AL180" s="578"/>
      <c r="AM180" s="579"/>
    </row>
    <row r="181" spans="1:39" ht="12" customHeight="1">
      <c r="A181" s="575"/>
      <c r="B181" s="578"/>
      <c r="C181" s="578"/>
      <c r="D181" s="578"/>
      <c r="E181" s="578"/>
      <c r="F181" s="576"/>
      <c r="G181" s="576"/>
      <c r="H181" s="578"/>
      <c r="I181" s="578"/>
      <c r="J181" s="578"/>
      <c r="K181" s="578"/>
      <c r="L181" s="578"/>
      <c r="M181" s="578"/>
      <c r="N181" s="578"/>
      <c r="O181" s="578"/>
      <c r="P181" s="578"/>
      <c r="Q181" s="576"/>
      <c r="R181" s="576"/>
      <c r="S181" s="576"/>
      <c r="T181" s="576"/>
      <c r="U181" s="576"/>
      <c r="V181" s="576"/>
      <c r="W181" s="576"/>
      <c r="X181" s="576"/>
      <c r="Y181" s="576"/>
      <c r="Z181" s="576"/>
      <c r="AA181" s="576"/>
      <c r="AB181" s="576"/>
      <c r="AC181" s="576"/>
      <c r="AD181" s="576"/>
      <c r="AE181" s="576"/>
      <c r="AF181" s="576"/>
      <c r="AG181" s="576"/>
      <c r="AH181" s="576"/>
      <c r="AI181" s="576"/>
      <c r="AJ181" s="576"/>
      <c r="AK181" s="576"/>
      <c r="AL181" s="578"/>
      <c r="AM181" s="579"/>
    </row>
    <row r="182" spans="1:39" ht="12" customHeight="1">
      <c r="A182" s="575"/>
      <c r="B182" s="578"/>
      <c r="C182" s="578"/>
      <c r="D182" s="578"/>
      <c r="E182" s="578"/>
      <c r="F182" s="576"/>
      <c r="G182" s="576"/>
      <c r="H182" s="578"/>
      <c r="I182" s="578"/>
      <c r="J182" s="578"/>
      <c r="K182" s="578"/>
      <c r="L182" s="578"/>
      <c r="M182" s="578"/>
      <c r="N182" s="578"/>
      <c r="O182" s="578"/>
      <c r="P182" s="578"/>
      <c r="Q182" s="576"/>
      <c r="R182" s="576"/>
      <c r="S182" s="576"/>
      <c r="T182" s="576"/>
      <c r="U182" s="576"/>
      <c r="V182" s="576"/>
      <c r="W182" s="576"/>
      <c r="X182" s="576"/>
      <c r="Y182" s="576"/>
      <c r="Z182" s="576"/>
      <c r="AA182" s="576"/>
      <c r="AB182" s="576"/>
      <c r="AC182" s="576"/>
      <c r="AD182" s="576"/>
      <c r="AE182" s="576"/>
      <c r="AF182" s="576"/>
      <c r="AG182" s="576"/>
      <c r="AH182" s="576"/>
      <c r="AI182" s="576"/>
      <c r="AJ182" s="576"/>
      <c r="AK182" s="576"/>
      <c r="AL182" s="578"/>
      <c r="AM182" s="579"/>
    </row>
    <row r="183" spans="1:39" ht="12.75" customHeight="1">
      <c r="A183" s="575"/>
      <c r="B183" s="578"/>
      <c r="C183" s="578"/>
      <c r="D183" s="578"/>
      <c r="E183" s="578"/>
      <c r="F183" s="576"/>
      <c r="G183" s="576"/>
      <c r="H183" s="578"/>
      <c r="I183" s="578"/>
      <c r="J183" s="578"/>
      <c r="K183" s="578"/>
      <c r="L183" s="578"/>
      <c r="M183" s="578"/>
      <c r="N183" s="725"/>
      <c r="O183" s="726"/>
      <c r="P183" s="724"/>
      <c r="Q183" s="578"/>
      <c r="R183" s="578"/>
      <c r="S183" s="578"/>
      <c r="T183" s="576"/>
      <c r="U183" s="576"/>
      <c r="V183" s="576"/>
      <c r="W183" s="576"/>
      <c r="X183" s="576"/>
      <c r="Y183" s="576"/>
      <c r="Z183" s="576"/>
      <c r="AA183" s="576"/>
      <c r="AB183" s="576"/>
      <c r="AC183" s="576"/>
      <c r="AD183" s="576"/>
      <c r="AE183" s="576"/>
      <c r="AF183" s="576"/>
      <c r="AG183" s="576"/>
      <c r="AH183" s="576"/>
      <c r="AI183" s="576"/>
      <c r="AJ183" s="576"/>
      <c r="AK183" s="576"/>
      <c r="AL183" s="578"/>
      <c r="AM183" s="579"/>
    </row>
    <row r="184" spans="1:39" ht="12.75" customHeight="1">
      <c r="A184" s="727"/>
      <c r="B184" s="728"/>
      <c r="C184" s="728"/>
      <c r="D184" s="728"/>
      <c r="E184" s="728"/>
      <c r="F184" s="729"/>
      <c r="G184" s="729"/>
      <c r="H184" s="728"/>
      <c r="I184" s="728"/>
      <c r="J184" s="728"/>
      <c r="K184" s="728"/>
      <c r="L184" s="728"/>
      <c r="M184" s="728"/>
      <c r="N184" s="730"/>
      <c r="O184" s="731"/>
      <c r="P184" s="732"/>
      <c r="Q184" s="728"/>
      <c r="R184" s="728"/>
      <c r="S184" s="728"/>
      <c r="T184" s="729"/>
      <c r="U184" s="729"/>
      <c r="V184" s="729"/>
      <c r="W184" s="729"/>
      <c r="X184" s="729"/>
      <c r="Y184" s="729"/>
      <c r="Z184" s="729"/>
      <c r="AA184" s="729"/>
      <c r="AB184" s="729"/>
      <c r="AC184" s="729"/>
      <c r="AD184" s="729"/>
      <c r="AE184" s="729"/>
      <c r="AF184" s="729"/>
      <c r="AG184" s="729"/>
      <c r="AH184" s="729"/>
      <c r="AI184" s="729"/>
      <c r="AJ184" s="729"/>
      <c r="AK184" s="729"/>
      <c r="AL184" s="728"/>
      <c r="AM184" s="733"/>
    </row>
  </sheetData>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10">
    <dataValidation type="list" allowBlank="1" showInputMessage="1" showErrorMessage="1" sqref="E60:E70" xr:uid="{8DF7AFF6-3136-4ABF-BA5E-72A21020553B}">
      <formula1>"PORTEROS,Unai Simon,David Raya,Joan Garcia,DEFENSAS,Pedro Porro,Marcos Llorente,Laporte,Cubarsi,Marc Pubill,Eric Garcia,Cucurella,Grimaldo,MEDIOS,Rodri,Zubimendi,Pedri,Fabian,Mikel Merino,Gavi,Alex Baena,DELANTERO,Oyarzabal,Yamal,Ferran,Borja Iglesias"</formula1>
    </dataValidation>
    <dataValidation type="list" allowBlank="1" showInputMessage="1" showErrorMessage="1" sqref="E37 O39" xr:uid="{B2E090AC-698E-4BD5-B813-89C933E38AFA}">
      <formula1>"0-0,1-0,1-1,0-1,2-0,0-2,1-2,2-1,2-2,3-0,0-3,1-3,2-3,3-1,3-2,4-0,0-4,1-4,2-4,3-4,4-1,4-2,4-3,4-4,5-0,0-5,5-1,5-2,5-3,5-4,4-5,3-5,2-5,1-5,5-5,6-0,6-1,6-2,6-3,6-4,6-5,0-6,1-6,2-6,3-6,4-6,5-6,7-0,0-7,3-1"</formula1>
    </dataValidation>
    <dataValidation type="list" allowBlank="1" showInputMessage="1" showErrorMessage="1" sqref="O32 Y41" xr:uid="{4E9E828D-6C90-45A9-B33C-312476C7923E}">
      <formula1>"0-0,1-0,1-1,0-1,2-0,0-2,1-2,2-1,2-2,3-0,0-3,1-3,2-3,3-1,3-2,4-0,0-4,1-4,2-4,3-4,4-1,4-2,4-3,4-4,5-0,0-5,5-1,5-2,5-3,5-4,4-5,3-5,2-5,1-5,5-5,6-0,6-1,6-2,6-3,6-4,6-5,0-6,1-6,2-6,3-6,4-6,5-6,7-0,0-7,1-4"</formula1>
    </dataValidation>
    <dataValidation type="list" allowBlank="1" showInputMessage="1" showErrorMessage="1" sqref="O24 E28 Y28 Y30 E31 E48 Y51" xr:uid="{D2A4ACDD-57DC-419F-AE40-4D19C58B3402}">
      <formula1>"0-0,1-0,1-1,0-1,2-0,0-2,1-2,2-1,2-2,3-0,0-3,1-3,2-3,3-1,3-2,4-0,0-4,1-4,2-4,3-4,4-1,4-2,4-3,4-4,5-0,0-5,5-1,5-2,5-3,5-4,4-5,3-5,2-5,1-5,5-5,6-0,6-1,6-2,6-3,6-4,6-5,0-6,1-6,2-6,3-6,4-6,5-6,7-0,0-7,2-1"</formula1>
    </dataValidation>
    <dataValidation type="list" allowBlank="1" showInputMessage="1" showErrorMessage="1" sqref="Y23" xr:uid="{2057B4B2-6E3F-4C14-AFFE-7BF2449BAAF2}">
      <formula1>"0-0,1-0,1-1,0-1,2-0,0-2,1-2,2-1,2-2,3-0,0-3,1-3,2-3,3-1,3-2,4-0,0-4,1-4,2-4,3-4,4-1,4-2,4-3,4-4,5-0,0-5,5-1,5-2,5-3,5-4,4-5,3-5,2-5,1-5,5-5,6-0,6-1,6-2,6-3,6-4,6-5,0-6,1-6,2-6,3-6,4-6,5-6,7-0,0-7,1-3"</formula1>
    </dataValidation>
    <dataValidation type="list" allowBlank="1" showInputMessage="1" showErrorMessage="1" sqref="O21 O29 E32 Y32 Y40 Y46" xr:uid="{ADFAD80F-E48E-45CC-B7F4-E8D4BD03759C}">
      <formula1>"0-0,1-0,1-1,0-1,2-0,0-2,1-2,2-1,2-2,3-0,0-3,1-3,2-3,3-1,3-2,4-0,0-4,1-4,2-4,3-4,4-1,4-2,4-3,4-4,5-0,0-5,5-1,5-2,5-3,5-4,4-5,3-5,2-5,1-5,5-5,6-0,6-1,6-2,6-3,6-4,6-5,0-6,1-6,2-6,3-6,4-6,5-6,7-0,0-7,1-1"</formula1>
    </dataValidation>
    <dataValidation type="list" allowBlank="1" showInputMessage="1" showErrorMessage="1" sqref="E20 Y21 O33 O50" xr:uid="{3F81474B-D64B-4DA6-B7E6-C86762AA9A77}">
      <formula1>"0-0,1-0,1-1,0-1,2-0,0-2,1-2,2-1,2-2,3-0,0-3,1-3,2-3,3-1,3-2,4-0,0-4,1-4,2-4,3-4,4-1,4-2,4-3,4-4,5-0,0-5,5-1,5-2,5-3,5-4,4-5,3-5,2-5,1-5,5-5,6-0,6-1,6-2,6-3,6-4,6-5,0-6,1-6,2-6,3-6,4-6,5-6,7-0,0-7,1-2"</formula1>
    </dataValidation>
    <dataValidation type="list" allowBlank="1" showInputMessage="1" showErrorMessage="1" sqref="Y19" xr:uid="{75B7756F-73B1-4561-A815-E96B66DBC73C}">
      <formula1>"0-0,1-0,1-1,0-1,2-0,0-2,1-2,2-1,2-2,3-0,0-3,1-3,2-3,3-1,3-2,4-0,0-4,1-4,2-4,3-4,4-1,4-2,4-3,4-4,5-0,0-5,5-1,5-2,5-3,5-4,4-5,3-5,2-5,1-5,5-5,6-0,6-1,6-2,6-3,6-4,6-5,0-6,1-6,2-6,3-6,4-6,5-6,7-0,0-7,2-2"</formula1>
    </dataValidation>
    <dataValidation type="list" allowBlank="1" showInputMessage="1" showErrorMessage="1" sqref="G19:G24 Q19:Q24 AA19:AA24 G28:G33 Q28:Q33 AA28:AA33 G37:G42 Q37:Q42 AA37:AA42 G46:G51 Q46:Q51 AA46:AA51" xr:uid="{53B2C46B-9E4B-4248-9793-236BE16663B9}">
      <formula1>"1,X,2"</formula1>
    </dataValidation>
    <dataValidation type="list" allowBlank="1" showInputMessage="1" showErrorMessage="1" sqref="E19 O19:O20 Y20 E21:E24 O22:O23 Y22 Y24 O28 E29:E30 Y29 O30:O31 Y31 E33 Y33 O37:O38 Y37:Y39 E38:E42 O40:O42 Y42 E46:E47 O46:O49 Y47:Y50 E49:E51 O51" xr:uid="{BCF80A1A-AC6D-4B33-BAC1-F4A020DD2544}">
      <formula1>"0-0,1-0,1-1,0-1,2-0,0-2,1-2,2-1,2-2,3-0,0-3,1-3,2-3,3-1,3-2,4-0,0-4,1-4,2-4,3-4,4-1,4-2,4-3,4-4,5-0,0-5,5-1,5-2,5-3,5-4,4-5,3-5,2-5,1-5,5-5,6-0,6-1,6-2,6-3,6-4,6-5,0-6,1-6,2-6,3-6,4-6,5-6,7-0,0-7"</formula1>
    </dataValidation>
  </dataValidations>
  <hyperlinks>
    <hyperlink ref="M11" r:id="rId1" xr:uid="{6D7377CA-9167-44D9-9EA0-567FDFDF7B43}"/>
  </hyperlinks>
  <pageMargins left="0.11811000000000001" right="0.11811000000000001" top="0.15748000000000001" bottom="0.51181100000000002" header="0" footer="0"/>
  <pageSetup scale="60" orientation="landscape"/>
  <headerFooter>
    <oddFooter>&amp;C&amp;"Helvetica Neue,Regular"&amp;12&amp;K000000&amp;P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45EE-13A4-4620-8441-AD7AED62B2DA}">
  <dimension ref="A1:R116"/>
  <sheetViews>
    <sheetView showGridLines="0" workbookViewId="0">
      <selection activeCell="D61" sqref="D61"/>
    </sheetView>
  </sheetViews>
  <sheetFormatPr baseColWidth="10" defaultColWidth="10.88671875" defaultRowHeight="12.75" customHeight="1"/>
  <cols>
    <col min="1" max="1" width="2" style="286" customWidth="1"/>
    <col min="2" max="2" width="91.88671875" style="286" customWidth="1"/>
    <col min="3" max="3" width="21.33203125" style="286" customWidth="1"/>
    <col min="4" max="4" width="4.88671875" style="286" customWidth="1"/>
    <col min="5" max="5" width="8.33203125" style="286" customWidth="1"/>
    <col min="6" max="6" width="18" style="286" customWidth="1"/>
    <col min="7" max="7" width="7.44140625" style="286" customWidth="1"/>
    <col min="8" max="8" width="5.33203125" style="286" customWidth="1"/>
    <col min="9" max="9" width="15.6640625" style="286" customWidth="1"/>
    <col min="10" max="10" width="16.44140625" style="286" customWidth="1"/>
    <col min="11" max="13" width="11.44140625" style="286" customWidth="1"/>
    <col min="14" max="14" width="15.44140625" style="286" customWidth="1"/>
    <col min="15" max="18" width="11.44140625" style="286" customWidth="1"/>
    <col min="19" max="19" width="10.88671875" style="286" customWidth="1"/>
    <col min="20" max="16384" width="10.88671875" style="286"/>
  </cols>
  <sheetData>
    <row r="1" spans="1:18" ht="7.95" customHeight="1">
      <c r="A1" s="571"/>
      <c r="B1" s="572"/>
      <c r="C1" s="572"/>
      <c r="D1" s="572"/>
      <c r="E1" s="572"/>
      <c r="F1" s="572"/>
      <c r="G1" s="572"/>
      <c r="H1" s="572"/>
      <c r="I1" s="572"/>
      <c r="J1" s="572"/>
      <c r="K1" s="572"/>
      <c r="L1" s="572"/>
      <c r="M1" s="572"/>
      <c r="N1" s="572"/>
      <c r="O1" s="572"/>
      <c r="P1" s="572"/>
      <c r="Q1" s="572"/>
      <c r="R1" s="734"/>
    </row>
    <row r="2" spans="1:18" ht="15.75" customHeight="1">
      <c r="A2" s="575"/>
      <c r="B2" s="735" t="s">
        <v>42</v>
      </c>
      <c r="C2" s="736" t="s">
        <v>43</v>
      </c>
      <c r="D2" s="606" t="s">
        <v>1</v>
      </c>
      <c r="E2" s="576"/>
      <c r="F2" s="576"/>
      <c r="G2" s="576"/>
      <c r="H2" s="576"/>
      <c r="I2" s="576"/>
      <c r="J2" s="576"/>
      <c r="K2" s="576"/>
      <c r="L2" s="576"/>
      <c r="M2" s="576"/>
      <c r="N2" s="576"/>
      <c r="O2" s="576"/>
      <c r="P2" s="576"/>
      <c r="Q2" s="576"/>
      <c r="R2" s="737"/>
    </row>
    <row r="3" spans="1:18" ht="13.65" customHeight="1">
      <c r="A3" s="738"/>
      <c r="B3" s="739" t="s">
        <v>44</v>
      </c>
      <c r="C3" s="740" t="s">
        <v>117</v>
      </c>
      <c r="D3" s="692"/>
      <c r="E3" s="644"/>
      <c r="F3" s="576"/>
      <c r="G3" s="576"/>
      <c r="H3" s="576"/>
      <c r="I3" s="576"/>
      <c r="J3" s="576"/>
      <c r="K3" s="576"/>
      <c r="L3" s="576"/>
      <c r="M3" s="576"/>
      <c r="N3" s="576"/>
      <c r="O3" s="576"/>
      <c r="P3" s="576"/>
      <c r="Q3" s="576"/>
      <c r="R3" s="737"/>
    </row>
    <row r="4" spans="1:18" ht="13.65" customHeight="1">
      <c r="A4" s="738"/>
      <c r="B4" s="739" t="s">
        <v>45</v>
      </c>
      <c r="C4" s="740" t="s">
        <v>116</v>
      </c>
      <c r="D4" s="692"/>
      <c r="E4" s="644"/>
      <c r="F4" s="576"/>
      <c r="G4" s="576"/>
      <c r="H4" s="576"/>
      <c r="I4" s="576"/>
      <c r="J4" s="576"/>
      <c r="K4" s="576"/>
      <c r="L4" s="576"/>
      <c r="M4" s="576"/>
      <c r="N4" s="576"/>
      <c r="O4" s="576"/>
      <c r="P4" s="576"/>
      <c r="Q4" s="576"/>
      <c r="R4" s="737"/>
    </row>
    <row r="5" spans="1:18" ht="13.65" customHeight="1">
      <c r="A5" s="738"/>
      <c r="B5" s="739" t="s">
        <v>161</v>
      </c>
      <c r="C5" s="740" t="s">
        <v>116</v>
      </c>
      <c r="D5" s="692"/>
      <c r="E5" s="644"/>
      <c r="F5" s="576"/>
      <c r="G5" s="576"/>
      <c r="H5" s="576"/>
      <c r="I5" s="576"/>
      <c r="J5" s="576"/>
      <c r="K5" s="576"/>
      <c r="L5" s="576"/>
      <c r="M5" s="576"/>
      <c r="N5" s="576"/>
      <c r="O5" s="576"/>
      <c r="P5" s="576"/>
      <c r="Q5" s="576"/>
      <c r="R5" s="737"/>
    </row>
    <row r="6" spans="1:18" ht="13.65" customHeight="1">
      <c r="A6" s="738"/>
      <c r="B6" s="739" t="s">
        <v>160</v>
      </c>
      <c r="C6" s="740" t="s">
        <v>116</v>
      </c>
      <c r="D6" s="692"/>
      <c r="E6" s="644"/>
      <c r="F6" s="576"/>
      <c r="G6" s="576"/>
      <c r="H6" s="576"/>
      <c r="I6" s="576"/>
      <c r="J6" s="576"/>
      <c r="K6" s="576"/>
      <c r="L6" s="576"/>
      <c r="M6" s="576"/>
      <c r="N6" s="576"/>
      <c r="O6" s="576"/>
      <c r="P6" s="576"/>
      <c r="Q6" s="576"/>
      <c r="R6" s="737"/>
    </row>
    <row r="7" spans="1:18" ht="13.65" customHeight="1">
      <c r="A7" s="738"/>
      <c r="B7" s="739" t="s">
        <v>275</v>
      </c>
      <c r="C7" s="740" t="s">
        <v>117</v>
      </c>
      <c r="D7" s="692"/>
      <c r="E7" s="644"/>
      <c r="F7" s="576"/>
      <c r="G7" s="576"/>
      <c r="H7" s="576"/>
      <c r="I7" s="729"/>
      <c r="J7" s="576"/>
      <c r="K7" s="576"/>
      <c r="L7" s="576"/>
      <c r="M7" s="576"/>
      <c r="N7" s="576"/>
      <c r="O7" s="576"/>
      <c r="P7" s="576"/>
      <c r="Q7" s="576"/>
      <c r="R7" s="737"/>
    </row>
    <row r="8" spans="1:18" ht="13.65" customHeight="1">
      <c r="A8" s="738"/>
      <c r="B8" s="739" t="s">
        <v>243</v>
      </c>
      <c r="C8" s="740" t="s">
        <v>117</v>
      </c>
      <c r="D8" s="692"/>
      <c r="E8" s="644"/>
      <c r="F8" s="576"/>
      <c r="G8" s="576"/>
      <c r="H8" s="576"/>
      <c r="I8" s="741"/>
      <c r="J8" s="576"/>
      <c r="K8" s="576"/>
      <c r="L8" s="576"/>
      <c r="M8" s="576"/>
      <c r="N8" s="576"/>
      <c r="O8" s="576"/>
      <c r="P8" s="576"/>
      <c r="Q8" s="576"/>
      <c r="R8" s="737"/>
    </row>
    <row r="9" spans="1:18" ht="13.65" customHeight="1">
      <c r="A9" s="738"/>
      <c r="B9" s="739" t="s">
        <v>203</v>
      </c>
      <c r="C9" s="740" t="s">
        <v>116</v>
      </c>
      <c r="D9" s="692"/>
      <c r="E9" s="644"/>
      <c r="F9" s="576"/>
      <c r="G9" s="576"/>
      <c r="H9" s="576"/>
      <c r="I9" s="572"/>
      <c r="J9" s="576"/>
      <c r="K9" s="576"/>
      <c r="L9" s="576"/>
      <c r="M9" s="576"/>
      <c r="N9" s="576"/>
      <c r="O9" s="576"/>
      <c r="P9" s="576"/>
      <c r="Q9" s="576"/>
      <c r="R9" s="737"/>
    </row>
    <row r="10" spans="1:18" ht="13.65" customHeight="1">
      <c r="A10" s="738"/>
      <c r="B10" s="739" t="s">
        <v>159</v>
      </c>
      <c r="C10" s="740" t="s">
        <v>116</v>
      </c>
      <c r="D10" s="692"/>
      <c r="E10" s="644"/>
      <c r="F10" s="576"/>
      <c r="G10" s="576"/>
      <c r="H10" s="576"/>
      <c r="I10" s="576"/>
      <c r="J10" s="576"/>
      <c r="K10" s="576"/>
      <c r="L10" s="576"/>
      <c r="M10" s="576"/>
      <c r="N10" s="576"/>
      <c r="O10" s="576"/>
      <c r="P10" s="576"/>
      <c r="Q10" s="576"/>
      <c r="R10" s="737"/>
    </row>
    <row r="11" spans="1:18" ht="13.65" customHeight="1">
      <c r="A11" s="575"/>
      <c r="B11" s="742"/>
      <c r="C11" s="743" t="s">
        <v>46</v>
      </c>
      <c r="D11" s="711"/>
      <c r="E11" s="576"/>
      <c r="F11" s="576"/>
      <c r="G11" s="576"/>
      <c r="H11" s="576"/>
      <c r="I11" s="576"/>
      <c r="J11" s="576"/>
      <c r="K11" s="576"/>
      <c r="L11" s="576"/>
      <c r="M11" s="576"/>
      <c r="N11" s="576"/>
      <c r="O11" s="576"/>
      <c r="P11" s="576"/>
      <c r="Q11" s="576"/>
      <c r="R11" s="737"/>
    </row>
    <row r="12" spans="1:18" ht="13.65" customHeight="1">
      <c r="A12" s="738"/>
      <c r="B12" s="739" t="s">
        <v>47</v>
      </c>
      <c r="C12" s="740" t="s">
        <v>197</v>
      </c>
      <c r="D12" s="692"/>
      <c r="E12" s="644"/>
      <c r="F12" s="576"/>
      <c r="G12" s="576"/>
      <c r="H12" s="576"/>
      <c r="I12" s="576"/>
      <c r="J12" s="576"/>
      <c r="K12" s="576"/>
      <c r="L12" s="576"/>
      <c r="M12" s="576"/>
      <c r="N12" s="576"/>
      <c r="O12" s="576"/>
      <c r="P12" s="576"/>
      <c r="Q12" s="576"/>
      <c r="R12" s="737"/>
    </row>
    <row r="13" spans="1:18" ht="13.65" customHeight="1">
      <c r="A13" s="738"/>
      <c r="B13" s="739" t="s">
        <v>244</v>
      </c>
      <c r="C13" s="740" t="s">
        <v>202</v>
      </c>
      <c r="D13" s="692"/>
      <c r="E13" s="644"/>
      <c r="F13" s="576"/>
      <c r="G13" s="576"/>
      <c r="H13" s="576"/>
      <c r="I13" s="576"/>
      <c r="J13" s="576"/>
      <c r="K13" s="576"/>
      <c r="L13" s="576"/>
      <c r="M13" s="576"/>
      <c r="N13" s="576"/>
      <c r="O13" s="576"/>
      <c r="P13" s="576"/>
      <c r="Q13" s="576"/>
      <c r="R13" s="737"/>
    </row>
    <row r="14" spans="1:18" ht="13.65" customHeight="1">
      <c r="A14" s="738"/>
      <c r="B14" s="739" t="s">
        <v>273</v>
      </c>
      <c r="C14" s="740" t="s">
        <v>270</v>
      </c>
      <c r="D14" s="692"/>
      <c r="E14" s="644"/>
      <c r="F14" s="576"/>
      <c r="G14" s="576"/>
      <c r="H14" s="576"/>
      <c r="I14" s="576"/>
      <c r="J14" s="576"/>
      <c r="K14" s="576"/>
      <c r="L14" s="576"/>
      <c r="M14" s="576"/>
      <c r="N14" s="576"/>
      <c r="O14" s="576"/>
      <c r="P14" s="576"/>
      <c r="Q14" s="576"/>
      <c r="R14" s="737"/>
    </row>
    <row r="15" spans="1:18" ht="13.65" customHeight="1">
      <c r="A15" s="738"/>
      <c r="B15" s="739" t="s">
        <v>246</v>
      </c>
      <c r="C15" s="740" t="s">
        <v>168</v>
      </c>
      <c r="D15" s="692"/>
      <c r="E15" s="644"/>
      <c r="F15" s="576"/>
      <c r="G15" s="576"/>
      <c r="H15" s="576"/>
      <c r="I15" s="576"/>
      <c r="J15" s="576"/>
      <c r="K15" s="576"/>
      <c r="L15" s="576"/>
      <c r="M15" s="576"/>
      <c r="N15" s="576"/>
      <c r="O15" s="576"/>
      <c r="P15" s="576"/>
      <c r="Q15" s="576"/>
      <c r="R15" s="737"/>
    </row>
    <row r="16" spans="1:18" ht="13.65" customHeight="1">
      <c r="A16" s="738"/>
      <c r="B16" s="739" t="s">
        <v>245</v>
      </c>
      <c r="C16" s="740" t="s">
        <v>264</v>
      </c>
      <c r="D16" s="692"/>
      <c r="E16" s="644"/>
      <c r="F16" s="576"/>
      <c r="G16" s="576"/>
      <c r="H16" s="576"/>
      <c r="I16" s="576"/>
      <c r="J16" s="576"/>
      <c r="K16" s="576"/>
      <c r="L16" s="576"/>
      <c r="M16" s="576"/>
      <c r="N16" s="576"/>
      <c r="O16" s="576"/>
      <c r="P16" s="576"/>
      <c r="Q16" s="576"/>
      <c r="R16" s="737"/>
    </row>
    <row r="17" spans="1:18" ht="13.65" customHeight="1">
      <c r="A17" s="738"/>
      <c r="B17" s="739" t="s">
        <v>49</v>
      </c>
      <c r="C17" s="740" t="s">
        <v>267</v>
      </c>
      <c r="D17" s="692"/>
      <c r="E17" s="644"/>
      <c r="F17" s="576"/>
      <c r="G17" s="576"/>
      <c r="H17" s="576"/>
      <c r="I17" s="576"/>
      <c r="J17" s="576"/>
      <c r="K17" s="576"/>
      <c r="L17" s="576"/>
      <c r="M17" s="576"/>
      <c r="N17" s="576"/>
      <c r="O17" s="576"/>
      <c r="P17" s="576"/>
      <c r="Q17" s="576"/>
      <c r="R17" s="737"/>
    </row>
    <row r="18" spans="1:18" ht="13.65" customHeight="1">
      <c r="A18" s="738"/>
      <c r="B18" s="739" t="s">
        <v>50</v>
      </c>
      <c r="C18" s="740" t="s">
        <v>269</v>
      </c>
      <c r="D18" s="692"/>
      <c r="E18" s="644"/>
      <c r="F18" s="576"/>
      <c r="G18" s="576"/>
      <c r="H18" s="576"/>
      <c r="I18" s="576"/>
      <c r="J18" s="576"/>
      <c r="K18" s="576"/>
      <c r="L18" s="576"/>
      <c r="M18" s="576"/>
      <c r="N18" s="576"/>
      <c r="O18" s="576"/>
      <c r="P18" s="576"/>
      <c r="Q18" s="576"/>
      <c r="R18" s="737"/>
    </row>
    <row r="19" spans="1:18" ht="13.65" customHeight="1">
      <c r="A19" s="738"/>
      <c r="B19" s="739" t="s">
        <v>51</v>
      </c>
      <c r="C19" s="744">
        <v>8</v>
      </c>
      <c r="D19" s="692"/>
      <c r="E19" s="644"/>
      <c r="F19" s="576"/>
      <c r="G19" s="576"/>
      <c r="H19" s="576"/>
      <c r="I19" s="576"/>
      <c r="J19" s="576"/>
      <c r="K19" s="576"/>
      <c r="L19" s="576"/>
      <c r="M19" s="576"/>
      <c r="N19" s="576"/>
      <c r="O19" s="576"/>
      <c r="P19" s="576"/>
      <c r="Q19" s="576"/>
      <c r="R19" s="737"/>
    </row>
    <row r="20" spans="1:18" ht="13.65" customHeight="1">
      <c r="A20" s="575"/>
      <c r="B20" s="742"/>
      <c r="C20" s="743" t="s">
        <v>52</v>
      </c>
      <c r="D20" s="711"/>
      <c r="E20" s="576"/>
      <c r="F20" s="576"/>
      <c r="G20" s="576"/>
      <c r="H20" s="576"/>
      <c r="I20" s="576"/>
      <c r="J20" s="576"/>
      <c r="K20" s="576"/>
      <c r="L20" s="576"/>
      <c r="M20" s="576"/>
      <c r="N20" s="576"/>
      <c r="O20" s="576"/>
      <c r="P20" s="576"/>
      <c r="Q20" s="576"/>
      <c r="R20" s="737"/>
    </row>
    <row r="21" spans="1:18" ht="13.65" customHeight="1">
      <c r="A21" s="738"/>
      <c r="B21" s="739" t="s">
        <v>48</v>
      </c>
      <c r="C21" s="740" t="s">
        <v>270</v>
      </c>
      <c r="D21" s="692"/>
      <c r="E21" s="644"/>
      <c r="F21" s="576"/>
      <c r="G21" s="576"/>
      <c r="H21" s="576"/>
      <c r="I21" s="576"/>
      <c r="J21" s="576"/>
      <c r="K21" s="576"/>
      <c r="L21" s="576"/>
      <c r="M21" s="576"/>
      <c r="N21" s="576"/>
      <c r="O21" s="576"/>
      <c r="P21" s="576"/>
      <c r="Q21" s="576"/>
      <c r="R21" s="737"/>
    </row>
    <row r="22" spans="1:18" ht="13.65" customHeight="1">
      <c r="A22" s="738"/>
      <c r="B22" s="739" t="s">
        <v>212</v>
      </c>
      <c r="C22" s="740" t="s">
        <v>168</v>
      </c>
      <c r="D22" s="692"/>
      <c r="E22" s="644"/>
      <c r="F22" s="576"/>
      <c r="G22" s="576"/>
      <c r="H22" s="576"/>
      <c r="I22" s="576"/>
      <c r="J22" s="576"/>
      <c r="K22" s="576"/>
      <c r="L22" s="576"/>
      <c r="M22" s="576"/>
      <c r="N22" s="576"/>
      <c r="O22" s="576"/>
      <c r="P22" s="576"/>
      <c r="Q22" s="576"/>
      <c r="R22" s="737"/>
    </row>
    <row r="23" spans="1:18" ht="13.65" customHeight="1">
      <c r="A23" s="738"/>
      <c r="B23" s="739" t="s">
        <v>53</v>
      </c>
      <c r="C23" s="744">
        <v>12</v>
      </c>
      <c r="D23" s="692"/>
      <c r="E23" s="644"/>
      <c r="F23" s="576"/>
      <c r="G23" s="576"/>
      <c r="H23" s="576"/>
      <c r="I23" s="576"/>
      <c r="J23" s="576"/>
      <c r="K23" s="576"/>
      <c r="L23" s="576"/>
      <c r="M23" s="576"/>
      <c r="N23" s="576"/>
      <c r="O23" s="576"/>
      <c r="P23" s="576"/>
      <c r="Q23" s="576"/>
      <c r="R23" s="737"/>
    </row>
    <row r="24" spans="1:18" ht="13.5" customHeight="1" thickBot="1">
      <c r="A24" s="738"/>
      <c r="B24" s="739" t="s">
        <v>54</v>
      </c>
      <c r="C24" s="744">
        <v>5</v>
      </c>
      <c r="D24" s="745"/>
      <c r="E24" s="644"/>
      <c r="F24" s="576"/>
      <c r="G24" s="576"/>
      <c r="H24" s="576"/>
      <c r="I24" s="576"/>
      <c r="J24" s="576"/>
      <c r="K24" s="576"/>
      <c r="L24" s="576"/>
      <c r="M24" s="576"/>
      <c r="N24" s="576"/>
      <c r="O24" s="576"/>
      <c r="P24" s="576"/>
      <c r="Q24" s="576"/>
      <c r="R24" s="737"/>
    </row>
    <row r="25" spans="1:18" ht="13.5" customHeight="1" thickBot="1">
      <c r="A25" s="575"/>
      <c r="B25" s="637"/>
      <c r="C25" s="746"/>
      <c r="D25" s="747">
        <f>SUM(D3:D24)</f>
        <v>0</v>
      </c>
      <c r="E25" s="593"/>
      <c r="F25" s="576"/>
      <c r="G25" s="576"/>
      <c r="H25" s="576"/>
      <c r="I25" s="576"/>
      <c r="J25" s="576"/>
      <c r="K25" s="576"/>
      <c r="L25" s="576"/>
      <c r="M25" s="576"/>
      <c r="N25" s="576"/>
      <c r="O25" s="576"/>
      <c r="P25" s="576"/>
      <c r="Q25" s="576"/>
      <c r="R25" s="737"/>
    </row>
    <row r="26" spans="1:18" ht="14.1" customHeight="1">
      <c r="A26" s="575"/>
      <c r="B26" s="576"/>
      <c r="C26" s="748"/>
      <c r="D26" s="589"/>
      <c r="E26" s="576"/>
      <c r="F26" s="576"/>
      <c r="G26" s="576"/>
      <c r="H26" s="576"/>
      <c r="I26" s="576"/>
      <c r="J26" s="576"/>
      <c r="K26" s="576"/>
      <c r="L26" s="576"/>
      <c r="M26" s="576"/>
      <c r="N26" s="576"/>
      <c r="O26" s="576"/>
      <c r="P26" s="576"/>
      <c r="Q26" s="576"/>
      <c r="R26" s="737"/>
    </row>
    <row r="27" spans="1:18" ht="13.5" customHeight="1">
      <c r="A27" s="575"/>
      <c r="B27" s="735" t="s">
        <v>55</v>
      </c>
      <c r="C27" s="736" t="s">
        <v>43</v>
      </c>
      <c r="D27" s="606" t="s">
        <v>1</v>
      </c>
      <c r="E27" s="576"/>
      <c r="F27" s="576"/>
      <c r="G27" s="576"/>
      <c r="H27" s="749"/>
      <c r="I27" s="576"/>
      <c r="J27" s="576"/>
      <c r="K27" s="576"/>
      <c r="L27" s="576"/>
      <c r="M27" s="576"/>
      <c r="N27" s="576"/>
      <c r="O27" s="576"/>
      <c r="P27" s="576"/>
      <c r="Q27" s="576"/>
      <c r="R27" s="737"/>
    </row>
    <row r="28" spans="1:18" ht="13.65" customHeight="1">
      <c r="A28" s="738"/>
      <c r="B28" s="739" t="s">
        <v>122</v>
      </c>
      <c r="C28" s="740" t="s">
        <v>116</v>
      </c>
      <c r="D28" s="692"/>
      <c r="E28" s="644"/>
      <c r="F28" s="576"/>
      <c r="G28" s="576"/>
      <c r="H28" s="749"/>
      <c r="I28" s="576"/>
      <c r="J28" s="576"/>
      <c r="K28" s="576"/>
      <c r="L28" s="576"/>
      <c r="M28" s="576"/>
      <c r="N28" s="576"/>
      <c r="O28" s="576"/>
      <c r="P28" s="576"/>
      <c r="Q28" s="576"/>
      <c r="R28" s="737"/>
    </row>
    <row r="29" spans="1:18" ht="13.65" customHeight="1">
      <c r="A29" s="738"/>
      <c r="B29" s="739" t="s">
        <v>64</v>
      </c>
      <c r="C29" s="744">
        <v>4</v>
      </c>
      <c r="D29" s="692"/>
      <c r="E29" s="644"/>
      <c r="F29" s="605"/>
      <c r="G29" s="605"/>
      <c r="H29" s="749"/>
      <c r="I29" s="576"/>
      <c r="J29" s="576"/>
      <c r="K29" s="576"/>
      <c r="L29" s="576"/>
      <c r="M29" s="576"/>
      <c r="N29" s="576"/>
      <c r="O29" s="576"/>
      <c r="P29" s="576"/>
      <c r="Q29" s="576"/>
      <c r="R29" s="737"/>
    </row>
    <row r="30" spans="1:18" ht="13.65" customHeight="1">
      <c r="A30" s="738"/>
      <c r="B30" s="739" t="s">
        <v>178</v>
      </c>
      <c r="C30" s="740" t="s">
        <v>183</v>
      </c>
      <c r="D30" s="692"/>
      <c r="E30" s="750"/>
      <c r="F30" s="751" t="s">
        <v>66</v>
      </c>
      <c r="G30" s="752">
        <f>[11]JORGE!H72</f>
        <v>0</v>
      </c>
      <c r="H30" s="753"/>
      <c r="I30" s="576"/>
      <c r="J30" s="576"/>
      <c r="K30" s="576"/>
      <c r="L30" s="576"/>
      <c r="M30" s="576"/>
      <c r="N30" s="576"/>
      <c r="O30" s="576"/>
      <c r="P30" s="576"/>
      <c r="Q30" s="576"/>
      <c r="R30" s="737"/>
    </row>
    <row r="31" spans="1:18" ht="13.65" customHeight="1">
      <c r="A31" s="738"/>
      <c r="B31" s="739" t="s">
        <v>164</v>
      </c>
      <c r="C31" s="740" t="s">
        <v>240</v>
      </c>
      <c r="D31" s="692"/>
      <c r="E31" s="750"/>
      <c r="F31" s="751" t="s">
        <v>57</v>
      </c>
      <c r="G31" s="752">
        <f>[11]JORGE!AB53+[11]JORGE!AC53</f>
        <v>0</v>
      </c>
      <c r="H31" s="644"/>
      <c r="I31" s="576"/>
      <c r="J31" s="576"/>
      <c r="K31" s="576"/>
      <c r="L31" s="576"/>
      <c r="M31" s="576"/>
      <c r="N31" s="576"/>
      <c r="O31" s="576"/>
      <c r="P31" s="576"/>
      <c r="Q31" s="576"/>
      <c r="R31" s="737"/>
    </row>
    <row r="32" spans="1:18" ht="13.65" customHeight="1">
      <c r="A32" s="738"/>
      <c r="B32" s="739" t="s">
        <v>441</v>
      </c>
      <c r="C32" s="744">
        <v>6</v>
      </c>
      <c r="D32" s="692"/>
      <c r="E32" s="750"/>
      <c r="F32" s="751" t="s">
        <v>58</v>
      </c>
      <c r="G32" s="752">
        <f>SUM([11]JORGE!R60:R64)*40</f>
        <v>0</v>
      </c>
      <c r="H32" s="644"/>
      <c r="I32" s="576"/>
      <c r="J32" s="576"/>
      <c r="K32" s="576"/>
      <c r="L32" s="576"/>
      <c r="M32" s="576"/>
      <c r="N32" s="576"/>
      <c r="O32" s="576"/>
      <c r="P32" s="576"/>
      <c r="Q32" s="576"/>
      <c r="R32" s="737"/>
    </row>
    <row r="33" spans="1:18" ht="13.65" customHeight="1">
      <c r="A33" s="738"/>
      <c r="B33" s="739" t="s">
        <v>442</v>
      </c>
      <c r="C33" s="744">
        <v>6</v>
      </c>
      <c r="D33" s="692"/>
      <c r="E33" s="750"/>
      <c r="F33" s="751" t="s">
        <v>130</v>
      </c>
      <c r="G33" s="752">
        <f>SUM([11]JORGE!AA61:AA63)*30+SUM([11]JORGE!AB61:AB63)*40</f>
        <v>0</v>
      </c>
      <c r="H33" s="644"/>
      <c r="I33" s="576"/>
      <c r="J33" s="576"/>
      <c r="K33" s="576"/>
      <c r="L33" s="576"/>
      <c r="M33" s="576"/>
      <c r="N33" s="576"/>
      <c r="O33" s="576"/>
      <c r="P33" s="576"/>
      <c r="Q33" s="576"/>
      <c r="R33" s="737"/>
    </row>
    <row r="34" spans="1:18" ht="13.5" customHeight="1" thickBot="1">
      <c r="A34" s="575"/>
      <c r="B34" s="742"/>
      <c r="C34" s="743" t="s">
        <v>46</v>
      </c>
      <c r="D34" s="711"/>
      <c r="E34" s="648"/>
      <c r="F34" s="751" t="s">
        <v>59</v>
      </c>
      <c r="G34" s="754">
        <f>G59</f>
        <v>0</v>
      </c>
      <c r="H34" s="644"/>
      <c r="I34" s="576"/>
      <c r="J34" s="576"/>
      <c r="K34" s="576"/>
      <c r="L34" s="576"/>
      <c r="M34" s="576"/>
      <c r="N34" s="576"/>
      <c r="O34" s="576"/>
      <c r="P34" s="576"/>
      <c r="Q34" s="576"/>
      <c r="R34" s="737"/>
    </row>
    <row r="35" spans="1:18" ht="18.75" customHeight="1" thickBot="1">
      <c r="A35" s="738"/>
      <c r="B35" s="739" t="s">
        <v>61</v>
      </c>
      <c r="C35" s="744">
        <v>7</v>
      </c>
      <c r="D35" s="692"/>
      <c r="E35" s="644"/>
      <c r="F35" s="755" t="s">
        <v>60</v>
      </c>
      <c r="G35" s="756">
        <f>SUM(G28:G34)</f>
        <v>0</v>
      </c>
      <c r="H35" s="593"/>
      <c r="I35" s="576"/>
      <c r="J35" s="576"/>
      <c r="K35" s="576"/>
      <c r="L35" s="576"/>
      <c r="M35" s="576"/>
      <c r="N35" s="576"/>
      <c r="O35" s="576"/>
      <c r="P35" s="576"/>
      <c r="Q35" s="576"/>
      <c r="R35" s="737"/>
    </row>
    <row r="36" spans="1:18" ht="14.1" customHeight="1">
      <c r="A36" s="738"/>
      <c r="B36" s="739" t="s">
        <v>62</v>
      </c>
      <c r="C36" s="740" t="s">
        <v>14</v>
      </c>
      <c r="D36" s="692"/>
      <c r="E36" s="644"/>
      <c r="F36" s="576"/>
      <c r="G36" s="589"/>
      <c r="H36" s="576"/>
      <c r="I36" s="576"/>
      <c r="J36" s="576"/>
      <c r="K36" s="576"/>
      <c r="L36" s="576"/>
      <c r="M36" s="576"/>
      <c r="N36" s="576"/>
      <c r="O36" s="576"/>
      <c r="P36" s="576"/>
      <c r="Q36" s="576"/>
      <c r="R36" s="737"/>
    </row>
    <row r="37" spans="1:18" ht="13.65" customHeight="1">
      <c r="A37" s="738"/>
      <c r="B37" s="739" t="s">
        <v>209</v>
      </c>
      <c r="C37" s="740" t="s">
        <v>16</v>
      </c>
      <c r="D37" s="692"/>
      <c r="E37" s="644"/>
      <c r="F37" s="576"/>
      <c r="G37" s="576"/>
      <c r="H37" s="576"/>
      <c r="I37" s="576"/>
      <c r="J37" s="576"/>
      <c r="K37" s="576"/>
      <c r="L37" s="576"/>
      <c r="M37" s="576"/>
      <c r="N37" s="576"/>
      <c r="O37" s="576"/>
      <c r="P37" s="576"/>
      <c r="Q37" s="576"/>
      <c r="R37" s="737"/>
    </row>
    <row r="38" spans="1:18" ht="13.65" customHeight="1">
      <c r="A38" s="738"/>
      <c r="B38" s="739" t="s">
        <v>208</v>
      </c>
      <c r="C38" s="740" t="s">
        <v>227</v>
      </c>
      <c r="D38" s="692"/>
      <c r="E38" s="644"/>
      <c r="F38" s="576"/>
      <c r="G38" s="576"/>
      <c r="H38" s="576"/>
      <c r="I38" s="576"/>
      <c r="J38" s="576"/>
      <c r="K38" s="576"/>
      <c r="L38" s="576"/>
      <c r="M38" s="576"/>
      <c r="N38" s="576"/>
      <c r="O38" s="576"/>
      <c r="P38" s="576"/>
      <c r="Q38" s="576"/>
      <c r="R38" s="737"/>
    </row>
    <row r="39" spans="1:18" ht="13.65" customHeight="1">
      <c r="A39" s="738"/>
      <c r="B39" s="739" t="s">
        <v>63</v>
      </c>
      <c r="C39" s="740" t="s">
        <v>227</v>
      </c>
      <c r="D39" s="692"/>
      <c r="E39" s="644"/>
      <c r="F39" s="576"/>
      <c r="G39" s="576"/>
      <c r="H39" s="576"/>
      <c r="I39" s="576"/>
      <c r="J39" s="576"/>
      <c r="K39" s="576"/>
      <c r="L39" s="576"/>
      <c r="M39" s="576"/>
      <c r="N39" s="576"/>
      <c r="O39" s="576"/>
      <c r="P39" s="576"/>
      <c r="Q39" s="576"/>
      <c r="R39" s="737"/>
    </row>
    <row r="40" spans="1:18" ht="13.65" customHeight="1">
      <c r="A40" s="738"/>
      <c r="B40" s="739" t="s">
        <v>163</v>
      </c>
      <c r="C40" s="740" t="s">
        <v>184</v>
      </c>
      <c r="D40" s="692"/>
      <c r="E40" s="644"/>
      <c r="F40" s="576"/>
      <c r="G40" s="576"/>
      <c r="H40" s="576"/>
      <c r="I40" s="576"/>
      <c r="J40" s="576"/>
      <c r="K40" s="576"/>
      <c r="L40" s="576"/>
      <c r="M40" s="576"/>
      <c r="N40" s="576"/>
      <c r="O40" s="576"/>
      <c r="P40" s="576"/>
      <c r="Q40" s="576"/>
      <c r="R40" s="737"/>
    </row>
    <row r="41" spans="1:18" ht="13.65" customHeight="1">
      <c r="A41" s="738"/>
      <c r="B41" s="739" t="s">
        <v>162</v>
      </c>
      <c r="C41" s="740" t="s">
        <v>223</v>
      </c>
      <c r="D41" s="692"/>
      <c r="E41" s="644"/>
      <c r="F41" s="576"/>
      <c r="G41" s="576"/>
      <c r="H41" s="576"/>
      <c r="I41" s="576"/>
      <c r="J41" s="576"/>
      <c r="K41" s="576"/>
      <c r="L41" s="576"/>
      <c r="M41" s="576"/>
      <c r="N41" s="576"/>
      <c r="O41" s="576"/>
      <c r="P41" s="576"/>
      <c r="Q41" s="576"/>
      <c r="R41" s="737"/>
    </row>
    <row r="42" spans="1:18" ht="13.65" customHeight="1">
      <c r="A42" s="738"/>
      <c r="B42" s="739" t="s">
        <v>56</v>
      </c>
      <c r="C42" s="740" t="s">
        <v>116</v>
      </c>
      <c r="D42" s="692"/>
      <c r="E42" s="644"/>
      <c r="F42" s="576"/>
      <c r="G42" s="576"/>
      <c r="H42" s="576"/>
      <c r="I42" s="576"/>
      <c r="J42" s="576"/>
      <c r="K42" s="576"/>
      <c r="L42" s="576"/>
      <c r="M42" s="576"/>
      <c r="N42" s="576"/>
      <c r="O42" s="576"/>
      <c r="P42" s="576"/>
      <c r="Q42" s="576"/>
      <c r="R42" s="737"/>
    </row>
    <row r="43" spans="1:18" ht="13.65" customHeight="1">
      <c r="A43" s="738"/>
      <c r="B43" s="739" t="s">
        <v>278</v>
      </c>
      <c r="C43" s="740" t="s">
        <v>227</v>
      </c>
      <c r="D43" s="692"/>
      <c r="E43" s="644"/>
      <c r="F43" s="576"/>
      <c r="G43" s="576"/>
      <c r="H43" s="576"/>
      <c r="I43" s="576"/>
      <c r="J43" s="576"/>
      <c r="K43" s="576"/>
      <c r="L43" s="576"/>
      <c r="M43" s="576"/>
      <c r="N43" s="576"/>
      <c r="O43" s="576"/>
      <c r="P43" s="576"/>
      <c r="Q43" s="576"/>
      <c r="R43" s="737"/>
    </row>
    <row r="44" spans="1:18" ht="13.65" customHeight="1">
      <c r="A44" s="738"/>
      <c r="B44" s="739" t="s">
        <v>280</v>
      </c>
      <c r="C44" s="740" t="s">
        <v>235</v>
      </c>
      <c r="D44" s="692"/>
      <c r="E44" s="644"/>
      <c r="F44" s="576"/>
      <c r="G44" s="576"/>
      <c r="H44" s="576"/>
      <c r="I44" s="576"/>
      <c r="J44" s="576"/>
      <c r="K44" s="576"/>
      <c r="L44" s="576"/>
      <c r="M44" s="576"/>
      <c r="N44" s="576"/>
      <c r="O44" s="576"/>
      <c r="P44" s="576"/>
      <c r="Q44" s="576"/>
      <c r="R44" s="737"/>
    </row>
    <row r="45" spans="1:18" ht="13.65" customHeight="1">
      <c r="A45" s="738"/>
      <c r="B45" s="739" t="s">
        <v>279</v>
      </c>
      <c r="C45" s="740" t="s">
        <v>14</v>
      </c>
      <c r="D45" s="692"/>
      <c r="E45" s="644"/>
      <c r="F45" s="576"/>
      <c r="G45" s="576"/>
      <c r="H45" s="576"/>
      <c r="I45" s="576"/>
      <c r="J45" s="576"/>
      <c r="K45" s="576"/>
      <c r="L45" s="576"/>
      <c r="M45" s="576"/>
      <c r="N45" s="576"/>
      <c r="O45" s="576"/>
      <c r="P45" s="576"/>
      <c r="Q45" s="576"/>
      <c r="R45" s="737"/>
    </row>
    <row r="46" spans="1:18" ht="13.65" customHeight="1">
      <c r="A46" s="738"/>
      <c r="B46" s="739" t="s">
        <v>281</v>
      </c>
      <c r="C46" s="740" t="s">
        <v>18</v>
      </c>
      <c r="D46" s="692"/>
      <c r="E46" s="644"/>
      <c r="F46" s="576"/>
      <c r="G46" s="576"/>
      <c r="H46" s="576"/>
      <c r="I46" s="576"/>
      <c r="J46" s="576"/>
      <c r="K46" s="576"/>
      <c r="L46" s="576"/>
      <c r="M46" s="576"/>
      <c r="N46" s="576"/>
      <c r="O46" s="576"/>
      <c r="P46" s="576"/>
      <c r="Q46" s="576"/>
      <c r="R46" s="737"/>
    </row>
    <row r="47" spans="1:18" ht="13.65" customHeight="1">
      <c r="A47" s="738"/>
      <c r="B47" s="739" t="s">
        <v>282</v>
      </c>
      <c r="C47" s="740" t="s">
        <v>17</v>
      </c>
      <c r="D47" s="692"/>
      <c r="E47" s="644"/>
      <c r="F47" s="576"/>
      <c r="G47" s="576"/>
      <c r="H47" s="576"/>
      <c r="I47" s="576"/>
      <c r="J47" s="576"/>
      <c r="K47" s="576"/>
      <c r="L47" s="576"/>
      <c r="M47" s="576"/>
      <c r="N47" s="576"/>
      <c r="O47" s="576"/>
      <c r="P47" s="576"/>
      <c r="Q47" s="576"/>
      <c r="R47" s="737"/>
    </row>
    <row r="48" spans="1:18" ht="13.65" customHeight="1">
      <c r="A48" s="738"/>
      <c r="B48" s="739" t="s">
        <v>247</v>
      </c>
      <c r="C48" s="740" t="s">
        <v>210</v>
      </c>
      <c r="D48" s="692"/>
      <c r="E48" s="644"/>
      <c r="F48" s="576"/>
      <c r="G48" s="576"/>
      <c r="H48" s="576"/>
      <c r="I48" s="576"/>
      <c r="J48" s="576"/>
      <c r="K48" s="576"/>
      <c r="L48" s="576"/>
      <c r="M48" s="576"/>
      <c r="N48" s="576"/>
      <c r="O48" s="576"/>
      <c r="P48" s="576"/>
      <c r="Q48" s="576"/>
      <c r="R48" s="737"/>
    </row>
    <row r="49" spans="1:18" ht="13.65" customHeight="1">
      <c r="A49" s="738"/>
      <c r="B49" s="739" t="s">
        <v>443</v>
      </c>
      <c r="C49" s="740" t="s">
        <v>126</v>
      </c>
      <c r="D49" s="692"/>
      <c r="E49" s="644"/>
      <c r="F49" s="576"/>
      <c r="G49" s="576"/>
      <c r="H49" s="576"/>
      <c r="I49" s="576"/>
      <c r="J49" s="576"/>
      <c r="K49" s="576"/>
      <c r="L49" s="576"/>
      <c r="M49" s="576"/>
      <c r="N49" s="576"/>
      <c r="O49" s="576"/>
      <c r="P49" s="576"/>
      <c r="Q49" s="576"/>
      <c r="R49" s="737"/>
    </row>
    <row r="50" spans="1:18" ht="13.65" customHeight="1">
      <c r="A50" s="738"/>
      <c r="B50" s="739" t="s">
        <v>249</v>
      </c>
      <c r="C50" s="740" t="s">
        <v>192</v>
      </c>
      <c r="D50" s="692"/>
      <c r="E50" s="644"/>
      <c r="F50" s="576"/>
      <c r="G50" s="576"/>
      <c r="H50" s="576"/>
      <c r="I50" s="576"/>
      <c r="J50" s="576"/>
      <c r="K50" s="576"/>
      <c r="L50" s="576"/>
      <c r="M50" s="576"/>
      <c r="N50" s="576"/>
      <c r="O50" s="576"/>
      <c r="P50" s="576"/>
      <c r="Q50" s="576"/>
      <c r="R50" s="737"/>
    </row>
    <row r="51" spans="1:18" ht="13.65" customHeight="1">
      <c r="A51" s="738"/>
      <c r="B51" s="739" t="s">
        <v>251</v>
      </c>
      <c r="C51" s="740" t="s">
        <v>165</v>
      </c>
      <c r="D51" s="692"/>
      <c r="E51" s="644"/>
      <c r="F51" s="576"/>
      <c r="G51" s="576"/>
      <c r="H51" s="576"/>
      <c r="I51" s="576"/>
      <c r="J51" s="576"/>
      <c r="K51" s="576"/>
      <c r="L51" s="576"/>
      <c r="M51" s="576"/>
      <c r="N51" s="576"/>
      <c r="O51" s="576"/>
      <c r="P51" s="576"/>
      <c r="Q51" s="576"/>
      <c r="R51" s="737"/>
    </row>
    <row r="52" spans="1:18" ht="13.65" customHeight="1">
      <c r="A52" s="738"/>
      <c r="B52" s="739" t="s">
        <v>250</v>
      </c>
      <c r="C52" s="740" t="s">
        <v>259</v>
      </c>
      <c r="D52" s="692"/>
      <c r="E52" s="644"/>
      <c r="F52" s="576"/>
      <c r="G52" s="576"/>
      <c r="H52" s="576"/>
      <c r="I52" s="576"/>
      <c r="J52" s="576"/>
      <c r="K52" s="576"/>
      <c r="L52" s="576"/>
      <c r="M52" s="576"/>
      <c r="N52" s="576"/>
      <c r="O52" s="576"/>
      <c r="P52" s="576"/>
      <c r="Q52" s="576"/>
      <c r="R52" s="737"/>
    </row>
    <row r="53" spans="1:18" ht="13.65" customHeight="1">
      <c r="A53" s="738"/>
      <c r="B53" s="739" t="s">
        <v>444</v>
      </c>
      <c r="C53" s="740" t="s">
        <v>223</v>
      </c>
      <c r="D53" s="692"/>
      <c r="E53" s="644"/>
      <c r="F53" s="576"/>
      <c r="G53" s="576"/>
      <c r="H53" s="576"/>
      <c r="I53" s="576"/>
      <c r="J53" s="576"/>
      <c r="K53" s="576"/>
      <c r="L53" s="576"/>
      <c r="M53" s="576"/>
      <c r="N53" s="576"/>
      <c r="O53" s="576"/>
      <c r="P53" s="576"/>
      <c r="Q53" s="576"/>
      <c r="R53" s="737"/>
    </row>
    <row r="54" spans="1:18" ht="14.25" customHeight="1">
      <c r="A54" s="575"/>
      <c r="B54" s="742"/>
      <c r="C54" s="743" t="s">
        <v>52</v>
      </c>
      <c r="D54" s="711"/>
      <c r="E54" s="576"/>
      <c r="F54" s="576"/>
      <c r="G54" s="576"/>
      <c r="H54" s="576"/>
      <c r="I54" s="576"/>
      <c r="J54" s="576"/>
      <c r="K54" s="576"/>
      <c r="L54" s="576"/>
      <c r="M54" s="576"/>
      <c r="N54" s="576"/>
      <c r="O54" s="576"/>
      <c r="P54" s="576"/>
      <c r="Q54" s="576"/>
      <c r="R54" s="737"/>
    </row>
    <row r="55" spans="1:18" ht="13.65" customHeight="1">
      <c r="A55" s="738"/>
      <c r="B55" s="739" t="s">
        <v>123</v>
      </c>
      <c r="C55" s="757" t="s">
        <v>376</v>
      </c>
      <c r="D55" s="692"/>
      <c r="E55" s="644"/>
      <c r="F55" s="576"/>
      <c r="G55" s="576"/>
      <c r="H55" s="576"/>
      <c r="I55" s="576"/>
      <c r="J55" s="576"/>
      <c r="K55" s="576"/>
      <c r="L55" s="576"/>
      <c r="M55" s="576"/>
      <c r="N55" s="576"/>
      <c r="O55" s="576"/>
      <c r="P55" s="576"/>
      <c r="Q55" s="576"/>
      <c r="R55" s="737"/>
    </row>
    <row r="56" spans="1:18" ht="13.5" customHeight="1" thickBot="1">
      <c r="A56" s="738"/>
      <c r="B56" s="739" t="s">
        <v>124</v>
      </c>
      <c r="C56" s="757" t="s">
        <v>493</v>
      </c>
      <c r="D56" s="745"/>
      <c r="E56" s="644"/>
      <c r="F56" s="576"/>
      <c r="G56" s="576"/>
      <c r="H56" s="576"/>
      <c r="I56" s="576"/>
      <c r="J56" s="576"/>
      <c r="K56" s="576"/>
      <c r="L56" s="576"/>
      <c r="M56" s="576"/>
      <c r="N56" s="576"/>
      <c r="O56" s="576"/>
      <c r="P56" s="576"/>
      <c r="Q56" s="576"/>
      <c r="R56" s="737"/>
    </row>
    <row r="57" spans="1:18" ht="13.5" customHeight="1" thickBot="1">
      <c r="A57" s="575"/>
      <c r="B57" s="637"/>
      <c r="C57" s="640"/>
      <c r="D57" s="747">
        <f>SUM(D28:D56)</f>
        <v>0</v>
      </c>
      <c r="E57" s="593"/>
      <c r="F57" s="576"/>
      <c r="G57" s="576"/>
      <c r="H57" s="576"/>
      <c r="I57" s="576"/>
      <c r="J57" s="576"/>
      <c r="K57" s="576"/>
      <c r="L57" s="576"/>
      <c r="M57" s="576"/>
      <c r="N57" s="576"/>
      <c r="O57" s="576"/>
      <c r="P57" s="576"/>
      <c r="Q57" s="576"/>
      <c r="R57" s="737"/>
    </row>
    <row r="58" spans="1:18" ht="19.5" customHeight="1" thickBot="1">
      <c r="A58" s="575"/>
      <c r="B58" s="758"/>
      <c r="C58" s="576"/>
      <c r="D58" s="589"/>
      <c r="E58" s="576"/>
      <c r="F58" s="576"/>
      <c r="G58" s="591"/>
      <c r="H58" s="576"/>
      <c r="I58" s="576"/>
      <c r="J58" s="576"/>
      <c r="K58" s="576"/>
      <c r="L58" s="576"/>
      <c r="M58" s="576"/>
      <c r="N58" s="576"/>
      <c r="O58" s="576"/>
      <c r="P58" s="576"/>
      <c r="Q58" s="576"/>
      <c r="R58" s="737"/>
    </row>
    <row r="59" spans="1:18" ht="14.25" customHeight="1" thickBot="1">
      <c r="A59" s="575"/>
      <c r="B59" s="735" t="s">
        <v>206</v>
      </c>
      <c r="C59" s="736" t="s">
        <v>52</v>
      </c>
      <c r="D59" s="606" t="s">
        <v>1</v>
      </c>
      <c r="E59" s="576"/>
      <c r="F59" s="759" t="s">
        <v>65</v>
      </c>
      <c r="G59" s="760">
        <f>D25+D57+D64</f>
        <v>0</v>
      </c>
      <c r="H59" s="593"/>
      <c r="I59" s="576"/>
      <c r="J59" s="576"/>
      <c r="K59" s="576"/>
      <c r="L59" s="576"/>
      <c r="M59" s="576"/>
      <c r="N59" s="576"/>
      <c r="O59" s="576"/>
      <c r="P59" s="576"/>
      <c r="Q59" s="576"/>
      <c r="R59" s="737"/>
    </row>
    <row r="60" spans="1:18" ht="14.1" customHeight="1">
      <c r="A60" s="738"/>
      <c r="B60" s="739" t="s">
        <v>205</v>
      </c>
      <c r="C60" s="761"/>
      <c r="D60" s="739"/>
      <c r="E60" s="644" t="s">
        <v>306</v>
      </c>
      <c r="F60" s="576"/>
      <c r="G60" s="589"/>
      <c r="H60" s="576"/>
      <c r="I60" s="576"/>
      <c r="J60" s="576"/>
      <c r="K60" s="576"/>
      <c r="L60" s="576"/>
      <c r="M60" s="576"/>
      <c r="N60" s="576"/>
      <c r="O60" s="576"/>
      <c r="P60" s="576"/>
      <c r="Q60" s="576"/>
      <c r="R60" s="737"/>
    </row>
    <row r="61" spans="1:18" ht="13.65" customHeight="1">
      <c r="A61" s="738"/>
      <c r="B61" s="739" t="s">
        <v>204</v>
      </c>
      <c r="C61" s="757" t="s">
        <v>490</v>
      </c>
      <c r="D61" s="692"/>
      <c r="E61" s="644"/>
      <c r="F61" s="576"/>
      <c r="G61" s="576"/>
      <c r="H61" s="576"/>
      <c r="I61" s="576"/>
      <c r="J61" s="576"/>
      <c r="K61" s="576"/>
      <c r="L61" s="576"/>
      <c r="M61" s="576"/>
      <c r="N61" s="576"/>
      <c r="O61" s="576"/>
      <c r="P61" s="576"/>
      <c r="Q61" s="576"/>
      <c r="R61" s="737"/>
    </row>
    <row r="62" spans="1:18" ht="13.65" customHeight="1">
      <c r="A62" s="738"/>
      <c r="B62" s="739" t="s">
        <v>445</v>
      </c>
      <c r="C62" s="740" t="s">
        <v>74</v>
      </c>
      <c r="D62" s="692"/>
      <c r="E62" s="644"/>
      <c r="F62" s="576"/>
      <c r="G62" s="576"/>
      <c r="H62" s="576"/>
      <c r="I62" s="576"/>
      <c r="J62" s="576"/>
      <c r="K62" s="576"/>
      <c r="L62" s="576"/>
      <c r="M62" s="576"/>
      <c r="N62" s="576"/>
      <c r="O62" s="576"/>
      <c r="P62" s="576"/>
      <c r="Q62" s="576"/>
      <c r="R62" s="737"/>
    </row>
    <row r="63" spans="1:18" ht="13.65" customHeight="1">
      <c r="A63" s="738"/>
      <c r="B63" s="762" t="s">
        <v>118</v>
      </c>
      <c r="C63" s="763" t="s">
        <v>120</v>
      </c>
      <c r="D63" s="764"/>
      <c r="E63" s="644"/>
      <c r="F63" s="605"/>
      <c r="G63" s="605"/>
      <c r="H63" s="576"/>
      <c r="I63" s="605"/>
      <c r="J63" s="576"/>
      <c r="K63" s="576"/>
      <c r="L63" s="576"/>
      <c r="M63" s="576"/>
      <c r="N63" s="576"/>
      <c r="O63" s="576"/>
      <c r="P63" s="576"/>
      <c r="Q63" s="576"/>
      <c r="R63" s="737"/>
    </row>
    <row r="64" spans="1:18" ht="13.5" hidden="1" customHeight="1">
      <c r="A64" s="575"/>
      <c r="B64" s="576"/>
      <c r="C64" s="599"/>
      <c r="D64" s="765">
        <f>SUM(D60:D63)</f>
        <v>0</v>
      </c>
      <c r="E64" s="593"/>
      <c r="F64" s="711"/>
      <c r="G64" s="711"/>
      <c r="H64" s="576"/>
      <c r="I64" s="711"/>
      <c r="J64" s="576"/>
      <c r="K64" s="576"/>
      <c r="L64" s="576"/>
      <c r="M64" s="576"/>
      <c r="N64" s="576"/>
      <c r="O64" s="576"/>
      <c r="P64" s="576"/>
      <c r="Q64" s="576"/>
      <c r="R64" s="737"/>
    </row>
    <row r="65" spans="1:18" ht="9" hidden="1" customHeight="1">
      <c r="A65" s="575"/>
      <c r="B65" s="576"/>
      <c r="C65" s="576"/>
      <c r="D65" s="576"/>
      <c r="E65" s="576"/>
      <c r="F65" s="711"/>
      <c r="G65" s="711"/>
      <c r="H65" s="576"/>
      <c r="I65" s="711"/>
      <c r="J65" s="766" t="s">
        <v>40</v>
      </c>
      <c r="K65" s="674" t="s">
        <v>119</v>
      </c>
      <c r="L65" s="674" t="s">
        <v>255</v>
      </c>
      <c r="M65" s="674" t="s">
        <v>193</v>
      </c>
      <c r="N65" s="674" t="s">
        <v>130</v>
      </c>
      <c r="O65" s="674" t="str">
        <f>[11]JORGE!AH30</f>
        <v>ESPAÑA</v>
      </c>
      <c r="P65" s="674" t="s">
        <v>127</v>
      </c>
      <c r="Q65" s="674" t="s">
        <v>272</v>
      </c>
      <c r="R65" s="767" t="s">
        <v>168</v>
      </c>
    </row>
    <row r="66" spans="1:18" ht="9" hidden="1" customHeight="1">
      <c r="A66" s="575"/>
      <c r="B66" s="576"/>
      <c r="C66" s="576"/>
      <c r="D66" s="576"/>
      <c r="E66" s="576"/>
      <c r="F66" s="711"/>
      <c r="G66" s="711"/>
      <c r="H66" s="576"/>
      <c r="I66" s="711"/>
      <c r="J66" s="766" t="s">
        <v>80</v>
      </c>
      <c r="K66" s="674" t="s">
        <v>120</v>
      </c>
      <c r="L66" s="674" t="s">
        <v>207</v>
      </c>
      <c r="M66" s="674" t="s">
        <v>191</v>
      </c>
      <c r="N66" s="674" t="s">
        <v>166</v>
      </c>
      <c r="O66" s="674" t="str">
        <f>[11]JORGE!AH31</f>
        <v>SUIZA</v>
      </c>
      <c r="P66" s="674" t="s">
        <v>165</v>
      </c>
      <c r="Q66" s="674" t="s">
        <v>271</v>
      </c>
      <c r="R66" s="767" t="s">
        <v>259</v>
      </c>
    </row>
    <row r="67" spans="1:18" ht="9" hidden="1" customHeight="1">
      <c r="A67" s="575"/>
      <c r="B67" s="576"/>
      <c r="C67" s="708"/>
      <c r="D67" s="576"/>
      <c r="E67" s="576"/>
      <c r="F67" s="711"/>
      <c r="G67" s="711"/>
      <c r="H67" s="576"/>
      <c r="I67" s="711"/>
      <c r="J67" s="766" t="s">
        <v>74</v>
      </c>
      <c r="K67" s="674" t="s">
        <v>121</v>
      </c>
      <c r="L67" s="674" t="s">
        <v>126</v>
      </c>
      <c r="M67" s="674" t="s">
        <v>192</v>
      </c>
      <c r="N67" s="674" t="s">
        <v>195</v>
      </c>
      <c r="O67" s="674" t="str">
        <f>[11]JORGE!AH32</f>
        <v>ARGENTINA</v>
      </c>
      <c r="P67" s="674" t="s">
        <v>257</v>
      </c>
      <c r="Q67" s="674" t="s">
        <v>202</v>
      </c>
      <c r="R67" s="767" t="s">
        <v>266</v>
      </c>
    </row>
    <row r="68" spans="1:18" ht="9" hidden="1" customHeight="1">
      <c r="A68" s="575"/>
      <c r="B68" s="576"/>
      <c r="C68" s="576"/>
      <c r="D68" s="576"/>
      <c r="E68" s="576"/>
      <c r="F68" s="768" t="s">
        <v>92</v>
      </c>
      <c r="G68" s="769"/>
      <c r="H68" s="648"/>
      <c r="I68" s="770" t="s">
        <v>237</v>
      </c>
      <c r="J68" s="771" t="s">
        <v>72</v>
      </c>
      <c r="K68" s="576"/>
      <c r="L68" s="576"/>
      <c r="M68" s="576"/>
      <c r="N68" s="674" t="s">
        <v>260</v>
      </c>
      <c r="O68" s="674" t="str">
        <f>[11]JORGE!AH33</f>
        <v>PORTUGAL</v>
      </c>
      <c r="P68" s="576"/>
      <c r="Q68" s="576"/>
      <c r="R68" s="737"/>
    </row>
    <row r="69" spans="1:18" ht="13.65" customHeight="1">
      <c r="A69" s="575"/>
      <c r="B69" s="576"/>
      <c r="C69" s="576"/>
      <c r="D69" s="576"/>
      <c r="E69" s="648"/>
      <c r="F69" s="770" t="s">
        <v>183</v>
      </c>
      <c r="G69" s="1088" t="s">
        <v>110</v>
      </c>
      <c r="H69" s="750"/>
      <c r="I69" s="770" t="s">
        <v>230</v>
      </c>
      <c r="J69" s="771" t="s">
        <v>70</v>
      </c>
      <c r="K69" s="576"/>
      <c r="L69" s="674" t="s">
        <v>210</v>
      </c>
      <c r="M69" s="674" t="s">
        <v>258</v>
      </c>
      <c r="N69" s="576"/>
      <c r="O69" s="674" t="str">
        <f>[11]JORGE!AI30</f>
        <v>AUSTRIA</v>
      </c>
      <c r="P69" s="674" t="s">
        <v>127</v>
      </c>
      <c r="Q69" s="576"/>
      <c r="R69" s="767" t="s">
        <v>270</v>
      </c>
    </row>
    <row r="70" spans="1:18" ht="13.65" customHeight="1">
      <c r="A70" s="575"/>
      <c r="B70" s="576"/>
      <c r="C70" s="576"/>
      <c r="D70" s="576"/>
      <c r="E70" s="648"/>
      <c r="F70" s="770" t="s">
        <v>240</v>
      </c>
      <c r="G70" s="881"/>
      <c r="H70" s="750"/>
      <c r="I70" s="772" t="s">
        <v>234</v>
      </c>
      <c r="J70" s="771" t="s">
        <v>71</v>
      </c>
      <c r="K70" s="576"/>
      <c r="L70" s="674" t="s">
        <v>256</v>
      </c>
      <c r="M70" s="674" t="s">
        <v>259</v>
      </c>
      <c r="N70" s="674" t="s">
        <v>131</v>
      </c>
      <c r="O70" s="674" t="str">
        <f>[11]JORGE!AI31</f>
        <v>JAPÓN</v>
      </c>
      <c r="P70" s="674" t="s">
        <v>165</v>
      </c>
      <c r="Q70" s="576"/>
      <c r="R70" s="767" t="s">
        <v>200</v>
      </c>
    </row>
    <row r="71" spans="1:18" ht="13.65" customHeight="1">
      <c r="A71" s="575"/>
      <c r="B71" s="576"/>
      <c r="C71" s="576"/>
      <c r="D71" s="576"/>
      <c r="E71" s="648"/>
      <c r="F71" s="770" t="s">
        <v>186</v>
      </c>
      <c r="G71" s="881"/>
      <c r="H71" s="750"/>
      <c r="I71" s="772" t="s">
        <v>142</v>
      </c>
      <c r="J71" s="771" t="s">
        <v>76</v>
      </c>
      <c r="K71" s="576"/>
      <c r="L71" s="674" t="s">
        <v>211</v>
      </c>
      <c r="M71" s="674" t="s">
        <v>194</v>
      </c>
      <c r="N71" s="674" t="s">
        <v>261</v>
      </c>
      <c r="O71" s="674" t="str">
        <f>[11]JORGE!AI32</f>
        <v>URUGUAY</v>
      </c>
      <c r="P71" s="674" t="s">
        <v>257</v>
      </c>
      <c r="Q71" s="576"/>
      <c r="R71" s="767" t="s">
        <v>259</v>
      </c>
    </row>
    <row r="72" spans="1:18" ht="13.65" customHeight="1">
      <c r="A72" s="575"/>
      <c r="B72" s="576"/>
      <c r="C72" s="674" t="s">
        <v>116</v>
      </c>
      <c r="D72" s="649">
        <v>0</v>
      </c>
      <c r="E72" s="648"/>
      <c r="F72" s="770" t="s">
        <v>214</v>
      </c>
      <c r="G72" s="882"/>
      <c r="H72" s="750"/>
      <c r="I72" s="773" t="s">
        <v>224</v>
      </c>
      <c r="J72" s="771" t="s">
        <v>69</v>
      </c>
      <c r="K72" s="576"/>
      <c r="L72" s="576"/>
      <c r="M72" s="576"/>
      <c r="N72" s="674" t="s">
        <v>198</v>
      </c>
      <c r="O72" s="674" t="str">
        <f>[11]JORGE!AI33</f>
        <v>PARAGUAY</v>
      </c>
      <c r="P72" s="576"/>
      <c r="Q72" s="576"/>
      <c r="R72" s="737"/>
    </row>
    <row r="73" spans="1:18" ht="13.65" customHeight="1">
      <c r="A73" s="575"/>
      <c r="B73" s="576"/>
      <c r="C73" s="674" t="s">
        <v>117</v>
      </c>
      <c r="D73" s="649">
        <v>1</v>
      </c>
      <c r="E73" s="648"/>
      <c r="F73" s="772" t="s">
        <v>179</v>
      </c>
      <c r="G73" s="1089" t="s">
        <v>111</v>
      </c>
      <c r="H73" s="750"/>
      <c r="I73" s="773" t="s">
        <v>175</v>
      </c>
      <c r="J73" s="771" t="s">
        <v>77</v>
      </c>
      <c r="K73" s="576"/>
      <c r="L73" s="576"/>
      <c r="M73" s="576"/>
      <c r="N73" s="674" t="s">
        <v>197</v>
      </c>
      <c r="O73" s="576"/>
      <c r="P73" s="576"/>
      <c r="Q73" s="576"/>
      <c r="R73" s="767" t="s">
        <v>264</v>
      </c>
    </row>
    <row r="74" spans="1:18" ht="13.65" customHeight="1">
      <c r="A74" s="575"/>
      <c r="B74" s="576"/>
      <c r="C74" s="576"/>
      <c r="D74" s="649">
        <v>2</v>
      </c>
      <c r="E74" s="648"/>
      <c r="F74" s="772" t="s">
        <v>223</v>
      </c>
      <c r="G74" s="884"/>
      <c r="H74" s="750"/>
      <c r="I74" s="774" t="s">
        <v>228</v>
      </c>
      <c r="J74" s="771" t="s">
        <v>79</v>
      </c>
      <c r="K74" s="576"/>
      <c r="L74" s="576"/>
      <c r="M74" s="576"/>
      <c r="N74" s="674" t="s">
        <v>262</v>
      </c>
      <c r="O74" s="576"/>
      <c r="P74" s="576"/>
      <c r="Q74" s="576"/>
      <c r="R74" s="767" t="s">
        <v>261</v>
      </c>
    </row>
    <row r="75" spans="1:18" ht="13.65" customHeight="1">
      <c r="A75" s="575"/>
      <c r="B75" s="576"/>
      <c r="C75" s="576"/>
      <c r="D75" s="649">
        <v>3</v>
      </c>
      <c r="E75" s="648"/>
      <c r="F75" s="772" t="s">
        <v>225</v>
      </c>
      <c r="G75" s="884"/>
      <c r="H75" s="750"/>
      <c r="I75" s="774" t="s">
        <v>238</v>
      </c>
      <c r="J75" s="771" t="s">
        <v>68</v>
      </c>
      <c r="K75" s="576"/>
      <c r="L75" s="576"/>
      <c r="M75" s="576"/>
      <c r="N75" s="674" t="s">
        <v>263</v>
      </c>
      <c r="O75" s="576"/>
      <c r="P75" s="576"/>
      <c r="Q75" s="576"/>
      <c r="R75" s="767" t="s">
        <v>274</v>
      </c>
    </row>
    <row r="76" spans="1:18" ht="13.65" customHeight="1">
      <c r="A76" s="575"/>
      <c r="B76" s="576"/>
      <c r="C76" s="576"/>
      <c r="D76" s="649">
        <v>4</v>
      </c>
      <c r="E76" s="648"/>
      <c r="F76" s="772" t="s">
        <v>19</v>
      </c>
      <c r="G76" s="885"/>
      <c r="H76" s="750"/>
      <c r="I76" s="775" t="s">
        <v>225</v>
      </c>
      <c r="J76" s="771" t="s">
        <v>82</v>
      </c>
      <c r="K76" s="576"/>
      <c r="L76" s="576"/>
      <c r="M76" s="576"/>
      <c r="N76" s="674" t="s">
        <v>167</v>
      </c>
      <c r="O76" s="576"/>
      <c r="P76" s="576"/>
      <c r="Q76" s="576"/>
      <c r="R76" s="737"/>
    </row>
    <row r="77" spans="1:18" ht="13.65" customHeight="1">
      <c r="A77" s="575"/>
      <c r="B77" s="576"/>
      <c r="C77" s="576"/>
      <c r="D77" s="649">
        <v>5</v>
      </c>
      <c r="E77" s="648"/>
      <c r="F77" s="773" t="s">
        <v>184</v>
      </c>
      <c r="G77" s="1090" t="s">
        <v>112</v>
      </c>
      <c r="H77" s="750"/>
      <c r="I77" s="775" t="s">
        <v>174</v>
      </c>
      <c r="J77" s="771" t="s">
        <v>75</v>
      </c>
      <c r="K77" s="576"/>
      <c r="L77" s="576"/>
      <c r="M77" s="576"/>
      <c r="N77" s="674" t="s">
        <v>264</v>
      </c>
      <c r="O77" s="576"/>
      <c r="P77" s="576"/>
      <c r="Q77" s="674" t="s">
        <v>232</v>
      </c>
      <c r="R77" s="767" t="s">
        <v>17</v>
      </c>
    </row>
    <row r="78" spans="1:18" ht="13.65" customHeight="1">
      <c r="A78" s="575"/>
      <c r="B78" s="576"/>
      <c r="C78" s="576"/>
      <c r="D78" s="649">
        <v>6</v>
      </c>
      <c r="E78" s="648"/>
      <c r="F78" s="773" t="s">
        <v>177</v>
      </c>
      <c r="G78" s="1091"/>
      <c r="H78" s="750"/>
      <c r="I78" s="776" t="s">
        <v>240</v>
      </c>
      <c r="J78" s="771" t="s">
        <v>84</v>
      </c>
      <c r="K78" s="576"/>
      <c r="L78" s="576"/>
      <c r="M78" s="576"/>
      <c r="N78" s="674" t="s">
        <v>265</v>
      </c>
      <c r="O78" s="576"/>
      <c r="P78" s="576"/>
      <c r="Q78" s="674" t="s">
        <v>227</v>
      </c>
      <c r="R78" s="767" t="s">
        <v>16</v>
      </c>
    </row>
    <row r="79" spans="1:18" ht="13.65" customHeight="1">
      <c r="A79" s="575"/>
      <c r="B79" s="576"/>
      <c r="C79" s="576"/>
      <c r="D79" s="649">
        <v>7</v>
      </c>
      <c r="E79" s="648"/>
      <c r="F79" s="773" t="s">
        <v>276</v>
      </c>
      <c r="G79" s="1091"/>
      <c r="H79" s="750"/>
      <c r="I79" s="776" t="s">
        <v>235</v>
      </c>
      <c r="J79" s="771" t="s">
        <v>78</v>
      </c>
      <c r="K79" s="576"/>
      <c r="L79" s="576"/>
      <c r="M79" s="576"/>
      <c r="N79" s="576"/>
      <c r="O79" s="576"/>
      <c r="P79" s="576"/>
      <c r="Q79" s="674" t="s">
        <v>276</v>
      </c>
      <c r="R79" s="767" t="s">
        <v>190</v>
      </c>
    </row>
    <row r="80" spans="1:18" ht="13.65" customHeight="1">
      <c r="A80" s="575"/>
      <c r="B80" s="576"/>
      <c r="C80" s="576"/>
      <c r="D80" s="649">
        <v>8</v>
      </c>
      <c r="E80" s="648"/>
      <c r="F80" s="773" t="s">
        <v>142</v>
      </c>
      <c r="G80" s="1092"/>
      <c r="H80" s="750"/>
      <c r="I80" s="777" t="s">
        <v>229</v>
      </c>
      <c r="J80" s="771" t="s">
        <v>83</v>
      </c>
      <c r="K80" s="576"/>
      <c r="L80" s="576"/>
      <c r="M80" s="576"/>
      <c r="N80" s="674" t="s">
        <v>132</v>
      </c>
      <c r="O80" s="576"/>
      <c r="P80" s="576"/>
      <c r="Q80" s="576"/>
      <c r="R80" s="737"/>
    </row>
    <row r="81" spans="1:18" ht="13.65" customHeight="1">
      <c r="A81" s="575"/>
      <c r="B81" s="576"/>
      <c r="C81" s="576"/>
      <c r="D81" s="649">
        <v>9</v>
      </c>
      <c r="E81" s="648"/>
      <c r="F81" s="774" t="s">
        <v>172</v>
      </c>
      <c r="G81" s="1093" t="s">
        <v>113</v>
      </c>
      <c r="H81" s="750"/>
      <c r="I81" s="777" t="s">
        <v>187</v>
      </c>
      <c r="J81" s="771" t="s">
        <v>85</v>
      </c>
      <c r="K81" s="576"/>
      <c r="L81" s="576"/>
      <c r="M81" s="576"/>
      <c r="N81" s="674" t="s">
        <v>256</v>
      </c>
      <c r="O81" s="576"/>
      <c r="P81" s="576"/>
      <c r="Q81" s="674" t="s">
        <v>235</v>
      </c>
      <c r="R81" s="767" t="s">
        <v>18</v>
      </c>
    </row>
    <row r="82" spans="1:18" ht="13.65" customHeight="1">
      <c r="A82" s="575"/>
      <c r="B82" s="576"/>
      <c r="C82" s="576"/>
      <c r="D82" s="649">
        <v>10</v>
      </c>
      <c r="E82" s="648"/>
      <c r="F82" s="774" t="s">
        <v>224</v>
      </c>
      <c r="G82" s="1094"/>
      <c r="H82" s="750"/>
      <c r="I82" s="778" t="s">
        <v>227</v>
      </c>
      <c r="J82" s="771" t="s">
        <v>81</v>
      </c>
      <c r="K82" s="576"/>
      <c r="L82" s="576"/>
      <c r="M82" s="576"/>
      <c r="N82" s="674" t="s">
        <v>266</v>
      </c>
      <c r="O82" s="576"/>
      <c r="P82" s="576"/>
      <c r="Q82" s="674" t="s">
        <v>238</v>
      </c>
      <c r="R82" s="767" t="s">
        <v>173</v>
      </c>
    </row>
    <row r="83" spans="1:18" ht="13.65" customHeight="1">
      <c r="A83" s="575"/>
      <c r="B83" s="576"/>
      <c r="C83" s="576"/>
      <c r="D83" s="649">
        <v>11</v>
      </c>
      <c r="E83" s="648"/>
      <c r="F83" s="774" t="s">
        <v>176</v>
      </c>
      <c r="G83" s="1094"/>
      <c r="H83" s="644"/>
      <c r="I83" s="779" t="s">
        <v>276</v>
      </c>
      <c r="J83" s="766" t="s">
        <v>86</v>
      </c>
      <c r="K83" s="576"/>
      <c r="L83" s="576"/>
      <c r="M83" s="576"/>
      <c r="N83" s="674" t="s">
        <v>168</v>
      </c>
      <c r="O83" s="576"/>
      <c r="P83" s="576"/>
      <c r="Q83" s="674" t="s">
        <v>240</v>
      </c>
      <c r="R83" s="767" t="s">
        <v>15</v>
      </c>
    </row>
    <row r="84" spans="1:18" ht="13.65" customHeight="1">
      <c r="A84" s="575"/>
      <c r="B84" s="576"/>
      <c r="C84" s="576"/>
      <c r="D84" s="649">
        <v>12</v>
      </c>
      <c r="E84" s="648"/>
      <c r="F84" s="774" t="s">
        <v>134</v>
      </c>
      <c r="G84" s="1095"/>
      <c r="H84" s="644"/>
      <c r="I84" s="674" t="s">
        <v>231</v>
      </c>
      <c r="J84" s="766" t="s">
        <v>96</v>
      </c>
      <c r="K84" s="576"/>
      <c r="L84" s="576"/>
      <c r="M84" s="576"/>
      <c r="N84" s="674" t="s">
        <v>267</v>
      </c>
      <c r="O84" s="576"/>
      <c r="P84" s="576"/>
      <c r="Q84" s="576"/>
      <c r="R84" s="737"/>
    </row>
    <row r="85" spans="1:18" ht="13.65" customHeight="1">
      <c r="A85" s="575"/>
      <c r="B85" s="576"/>
      <c r="C85" s="576"/>
      <c r="D85" s="649">
        <v>13</v>
      </c>
      <c r="E85" s="648"/>
      <c r="F85" s="775" t="s">
        <v>16</v>
      </c>
      <c r="G85" s="1096" t="s">
        <v>114</v>
      </c>
      <c r="H85" s="644"/>
      <c r="I85" s="674" t="s">
        <v>223</v>
      </c>
      <c r="J85" s="766" t="s">
        <v>97</v>
      </c>
      <c r="K85" s="576"/>
      <c r="L85" s="576"/>
      <c r="M85" s="576"/>
      <c r="N85" s="674" t="s">
        <v>268</v>
      </c>
      <c r="O85" s="576"/>
      <c r="P85" s="576"/>
      <c r="Q85" s="576"/>
      <c r="R85" s="767" t="s">
        <v>14</v>
      </c>
    </row>
    <row r="86" spans="1:18" ht="13.65" customHeight="1">
      <c r="A86" s="575"/>
      <c r="B86" s="576"/>
      <c r="C86" s="576"/>
      <c r="D86" s="649">
        <v>14</v>
      </c>
      <c r="E86" s="648"/>
      <c r="F86" s="775" t="s">
        <v>227</v>
      </c>
      <c r="G86" s="1097"/>
      <c r="H86" s="644"/>
      <c r="I86" s="674" t="s">
        <v>236</v>
      </c>
      <c r="J86" s="766" t="s">
        <v>88</v>
      </c>
      <c r="K86" s="576"/>
      <c r="L86" s="576"/>
      <c r="M86" s="576"/>
      <c r="N86" s="674" t="s">
        <v>196</v>
      </c>
      <c r="O86" s="576"/>
      <c r="P86" s="576"/>
      <c r="Q86" s="576"/>
      <c r="R86" s="767" t="s">
        <v>184</v>
      </c>
    </row>
    <row r="87" spans="1:18" ht="13.65" customHeight="1">
      <c r="A87" s="575"/>
      <c r="B87" s="576"/>
      <c r="C87" s="576"/>
      <c r="D87" s="649">
        <v>15</v>
      </c>
      <c r="E87" s="648"/>
      <c r="F87" s="775" t="s">
        <v>228</v>
      </c>
      <c r="G87" s="1097"/>
      <c r="H87" s="780"/>
      <c r="I87" s="674" t="s">
        <v>232</v>
      </c>
      <c r="J87" s="766" t="s">
        <v>98</v>
      </c>
      <c r="K87" s="576"/>
      <c r="L87" s="576"/>
      <c r="M87" s="576"/>
      <c r="N87" s="674" t="s">
        <v>269</v>
      </c>
      <c r="O87" s="576"/>
      <c r="P87" s="576"/>
      <c r="Q87" s="576"/>
      <c r="R87" s="767" t="s">
        <v>15</v>
      </c>
    </row>
    <row r="88" spans="1:18" ht="13.65" customHeight="1">
      <c r="A88" s="575"/>
      <c r="B88" s="576"/>
      <c r="C88" s="576"/>
      <c r="D88" s="649">
        <v>16</v>
      </c>
      <c r="E88" s="648"/>
      <c r="F88" s="775" t="s">
        <v>169</v>
      </c>
      <c r="G88" s="1098"/>
      <c r="H88" s="644"/>
      <c r="I88" s="576"/>
      <c r="J88" s="766" t="s">
        <v>99</v>
      </c>
      <c r="K88" s="576"/>
      <c r="L88" s="576"/>
      <c r="M88" s="576"/>
      <c r="N88" s="576"/>
      <c r="O88" s="576"/>
      <c r="P88" s="576"/>
      <c r="Q88" s="576"/>
      <c r="R88" s="737"/>
    </row>
    <row r="89" spans="1:18" ht="13.65" customHeight="1">
      <c r="A89" s="575"/>
      <c r="B89" s="576"/>
      <c r="C89" s="576"/>
      <c r="D89" s="649">
        <v>17</v>
      </c>
      <c r="E89" s="648"/>
      <c r="F89" s="776" t="s">
        <v>190</v>
      </c>
      <c r="G89" s="1079" t="s">
        <v>115</v>
      </c>
      <c r="H89" s="644"/>
      <c r="I89" s="576"/>
      <c r="J89" s="766" t="s">
        <v>100</v>
      </c>
      <c r="K89" s="576"/>
      <c r="L89" s="576"/>
      <c r="M89" s="576"/>
      <c r="N89" s="674" t="s">
        <v>133</v>
      </c>
      <c r="O89" s="576"/>
      <c r="P89" s="576"/>
      <c r="Q89" s="576"/>
      <c r="R89" s="737"/>
    </row>
    <row r="90" spans="1:18" ht="13.65" customHeight="1">
      <c r="A90" s="575"/>
      <c r="B90" s="576"/>
      <c r="C90" s="576"/>
      <c r="D90" s="649">
        <v>18</v>
      </c>
      <c r="E90" s="648"/>
      <c r="F90" s="776" t="s">
        <v>180</v>
      </c>
      <c r="G90" s="875"/>
      <c r="H90" s="644"/>
      <c r="I90" s="576"/>
      <c r="J90" s="766" t="s">
        <v>89</v>
      </c>
      <c r="K90" s="576"/>
      <c r="L90" s="576"/>
      <c r="M90" s="576"/>
      <c r="N90" s="674" t="s">
        <v>270</v>
      </c>
      <c r="O90" s="576"/>
      <c r="P90" s="576"/>
      <c r="Q90" s="576"/>
      <c r="R90" s="737"/>
    </row>
    <row r="91" spans="1:18" ht="13.65" customHeight="1">
      <c r="A91" s="575"/>
      <c r="B91" s="576"/>
      <c r="C91" s="576"/>
      <c r="D91" s="649">
        <v>19</v>
      </c>
      <c r="E91" s="648"/>
      <c r="F91" s="776" t="s">
        <v>38</v>
      </c>
      <c r="G91" s="875"/>
      <c r="H91" s="644"/>
      <c r="I91" s="576"/>
      <c r="J91" s="766" t="s">
        <v>93</v>
      </c>
      <c r="K91" s="576"/>
      <c r="L91" s="576"/>
      <c r="M91" s="576"/>
      <c r="N91" s="674" t="s">
        <v>259</v>
      </c>
      <c r="O91" s="576"/>
      <c r="P91" s="576"/>
      <c r="Q91" s="576"/>
      <c r="R91" s="737"/>
    </row>
    <row r="92" spans="1:18" ht="13.65" customHeight="1">
      <c r="A92" s="575"/>
      <c r="B92" s="576"/>
      <c r="C92" s="708"/>
      <c r="D92" s="649">
        <v>20</v>
      </c>
      <c r="E92" s="648"/>
      <c r="F92" s="776" t="s">
        <v>175</v>
      </c>
      <c r="G92" s="876"/>
      <c r="H92" s="644"/>
      <c r="I92" s="576"/>
      <c r="J92" s="766" t="s">
        <v>101</v>
      </c>
      <c r="K92" s="576"/>
      <c r="L92" s="576"/>
      <c r="M92" s="576"/>
      <c r="N92" s="674" t="s">
        <v>199</v>
      </c>
      <c r="O92" s="576"/>
      <c r="P92" s="576"/>
      <c r="Q92" s="576"/>
      <c r="R92" s="737"/>
    </row>
    <row r="93" spans="1:18" ht="13.65" customHeight="1">
      <c r="A93" s="575"/>
      <c r="B93" s="576"/>
      <c r="C93" s="576"/>
      <c r="D93" s="576"/>
      <c r="E93" s="648"/>
      <c r="F93" s="777" t="s">
        <v>39</v>
      </c>
      <c r="G93" s="1123" t="s">
        <v>188</v>
      </c>
      <c r="H93" s="644"/>
      <c r="I93" s="576"/>
      <c r="J93" s="766" t="s">
        <v>102</v>
      </c>
      <c r="K93" s="576"/>
      <c r="L93" s="576"/>
      <c r="M93" s="576"/>
      <c r="N93" s="674" t="s">
        <v>271</v>
      </c>
      <c r="O93" s="576"/>
      <c r="P93" s="576"/>
      <c r="Q93" s="576"/>
      <c r="R93" s="737"/>
    </row>
    <row r="94" spans="1:18" ht="13.65" customHeight="1">
      <c r="A94" s="575"/>
      <c r="B94" s="576"/>
      <c r="C94" s="576"/>
      <c r="D94" s="576"/>
      <c r="E94" s="648"/>
      <c r="F94" s="777" t="s">
        <v>230</v>
      </c>
      <c r="G94" s="1124"/>
      <c r="H94" s="644"/>
      <c r="I94" s="576"/>
      <c r="J94" s="766" t="s">
        <v>103</v>
      </c>
      <c r="K94" s="576"/>
      <c r="L94" s="576"/>
      <c r="M94" s="576"/>
      <c r="N94" s="674" t="s">
        <v>200</v>
      </c>
      <c r="O94" s="576"/>
      <c r="P94" s="576"/>
      <c r="Q94" s="576"/>
      <c r="R94" s="737"/>
    </row>
    <row r="95" spans="1:18" ht="13.65" customHeight="1">
      <c r="A95" s="575"/>
      <c r="B95" s="576"/>
      <c r="C95" s="576"/>
      <c r="D95" s="576"/>
      <c r="E95" s="648"/>
      <c r="F95" s="777" t="s">
        <v>171</v>
      </c>
      <c r="G95" s="1124"/>
      <c r="H95" s="644"/>
      <c r="I95" s="576"/>
      <c r="J95" s="766" t="s">
        <v>104</v>
      </c>
      <c r="K95" s="576"/>
      <c r="L95" s="576"/>
      <c r="M95" s="576"/>
      <c r="N95" s="674" t="s">
        <v>272</v>
      </c>
      <c r="O95" s="576"/>
      <c r="P95" s="576"/>
      <c r="Q95" s="576"/>
      <c r="R95" s="737"/>
    </row>
    <row r="96" spans="1:18" ht="13.65" customHeight="1">
      <c r="A96" s="575"/>
      <c r="B96" s="576"/>
      <c r="C96" s="576"/>
      <c r="D96" s="576"/>
      <c r="E96" s="648"/>
      <c r="F96" s="777" t="s">
        <v>231</v>
      </c>
      <c r="G96" s="1124"/>
      <c r="H96" s="644"/>
      <c r="I96" s="576"/>
      <c r="J96" s="766" t="s">
        <v>105</v>
      </c>
      <c r="K96" s="576"/>
      <c r="L96" s="576"/>
      <c r="M96" s="576"/>
      <c r="N96" s="674" t="s">
        <v>201</v>
      </c>
      <c r="O96" s="576"/>
      <c r="P96" s="576"/>
      <c r="Q96" s="576"/>
      <c r="R96" s="737"/>
    </row>
    <row r="97" spans="1:18" ht="13.65" customHeight="1">
      <c r="A97" s="575"/>
      <c r="B97" s="576"/>
      <c r="C97" s="576"/>
      <c r="D97" s="576"/>
      <c r="E97" s="648"/>
      <c r="F97" s="778" t="s">
        <v>18</v>
      </c>
      <c r="G97" s="1121" t="s">
        <v>189</v>
      </c>
      <c r="H97" s="644"/>
      <c r="I97" s="576"/>
      <c r="J97" s="766" t="s">
        <v>106</v>
      </c>
      <c r="K97" s="576"/>
      <c r="L97" s="576"/>
      <c r="M97" s="576"/>
      <c r="N97" s="674" t="s">
        <v>202</v>
      </c>
      <c r="O97" s="576"/>
      <c r="P97" s="576"/>
      <c r="Q97" s="576"/>
      <c r="R97" s="737"/>
    </row>
    <row r="98" spans="1:18" ht="13.65" customHeight="1">
      <c r="A98" s="575"/>
      <c r="B98" s="576"/>
      <c r="C98" s="576"/>
      <c r="D98" s="576"/>
      <c r="E98" s="648"/>
      <c r="F98" s="778" t="s">
        <v>229</v>
      </c>
      <c r="G98" s="1122"/>
      <c r="H98" s="644"/>
      <c r="I98" s="576"/>
      <c r="J98" s="766" t="s">
        <v>107</v>
      </c>
      <c r="K98" s="576"/>
      <c r="L98" s="576"/>
      <c r="M98" s="576"/>
      <c r="N98" s="576"/>
      <c r="O98" s="576"/>
      <c r="P98" s="576"/>
      <c r="Q98" s="576"/>
      <c r="R98" s="737"/>
    </row>
    <row r="99" spans="1:18" ht="13.65" customHeight="1">
      <c r="A99" s="575"/>
      <c r="B99" s="576"/>
      <c r="C99" s="576"/>
      <c r="D99" s="576"/>
      <c r="E99" s="648"/>
      <c r="F99" s="778" t="s">
        <v>174</v>
      </c>
      <c r="G99" s="1122"/>
      <c r="H99" s="644"/>
      <c r="I99" s="576"/>
      <c r="J99" s="766" t="s">
        <v>90</v>
      </c>
      <c r="K99" s="576"/>
      <c r="L99" s="576"/>
      <c r="M99" s="576"/>
      <c r="N99" s="576"/>
      <c r="O99" s="576"/>
      <c r="P99" s="576"/>
      <c r="Q99" s="576"/>
      <c r="R99" s="737"/>
    </row>
    <row r="100" spans="1:18" ht="13.65" customHeight="1">
      <c r="A100" s="575"/>
      <c r="B100" s="576"/>
      <c r="C100" s="576"/>
      <c r="D100" s="576"/>
      <c r="E100" s="648"/>
      <c r="F100" s="778" t="s">
        <v>185</v>
      </c>
      <c r="G100" s="1122"/>
      <c r="H100" s="644"/>
      <c r="I100" s="576"/>
      <c r="J100" s="766" t="s">
        <v>108</v>
      </c>
      <c r="K100" s="576"/>
      <c r="L100" s="576"/>
      <c r="M100" s="576"/>
      <c r="N100" s="576"/>
      <c r="O100" s="576"/>
      <c r="P100" s="576"/>
      <c r="Q100" s="576"/>
      <c r="R100" s="737"/>
    </row>
    <row r="101" spans="1:18" ht="13.65" customHeight="1">
      <c r="A101" s="575"/>
      <c r="B101" s="576"/>
      <c r="C101" s="576"/>
      <c r="D101" s="576"/>
      <c r="E101" s="576"/>
      <c r="F101" s="781" t="s">
        <v>14</v>
      </c>
      <c r="G101" s="1121" t="s">
        <v>252</v>
      </c>
      <c r="H101" s="644"/>
      <c r="I101" s="576"/>
      <c r="J101" s="766" t="s">
        <v>87</v>
      </c>
      <c r="K101" s="576"/>
      <c r="L101" s="576"/>
      <c r="M101" s="576"/>
      <c r="N101" s="576"/>
      <c r="O101" s="576"/>
      <c r="P101" s="576"/>
      <c r="Q101" s="576"/>
      <c r="R101" s="737"/>
    </row>
    <row r="102" spans="1:18" ht="13.65" customHeight="1">
      <c r="A102" s="575"/>
      <c r="B102" s="576"/>
      <c r="C102" s="576"/>
      <c r="D102" s="576"/>
      <c r="E102" s="576"/>
      <c r="F102" s="715" t="s">
        <v>170</v>
      </c>
      <c r="G102" s="1122"/>
      <c r="H102" s="644"/>
      <c r="I102" s="576"/>
      <c r="J102" s="766" t="s">
        <v>109</v>
      </c>
      <c r="K102" s="576"/>
      <c r="L102" s="576"/>
      <c r="M102" s="576"/>
      <c r="N102" s="576"/>
      <c r="O102" s="576"/>
      <c r="P102" s="576"/>
      <c r="Q102" s="576"/>
      <c r="R102" s="737"/>
    </row>
    <row r="103" spans="1:18" ht="13.65" customHeight="1">
      <c r="A103" s="575"/>
      <c r="B103" s="576"/>
      <c r="C103" s="576"/>
      <c r="D103" s="576"/>
      <c r="E103" s="576"/>
      <c r="F103" s="715" t="s">
        <v>232</v>
      </c>
      <c r="G103" s="1122"/>
      <c r="H103" s="644"/>
      <c r="I103" s="576"/>
      <c r="J103" s="766" t="s">
        <v>94</v>
      </c>
      <c r="K103" s="576"/>
      <c r="L103" s="576"/>
      <c r="M103" s="576"/>
      <c r="N103" s="576"/>
      <c r="O103" s="576"/>
      <c r="P103" s="576"/>
      <c r="Q103" s="576"/>
      <c r="R103" s="737"/>
    </row>
    <row r="104" spans="1:18" ht="13.65" customHeight="1">
      <c r="A104" s="575"/>
      <c r="B104" s="576"/>
      <c r="C104" s="576"/>
      <c r="D104" s="576"/>
      <c r="E104" s="576"/>
      <c r="F104" s="715" t="s">
        <v>233</v>
      </c>
      <c r="G104" s="1122"/>
      <c r="H104" s="644"/>
      <c r="I104" s="576"/>
      <c r="J104" s="766" t="s">
        <v>95</v>
      </c>
      <c r="K104" s="576"/>
      <c r="L104" s="576"/>
      <c r="M104" s="576"/>
      <c r="N104" s="576"/>
      <c r="O104" s="576"/>
      <c r="P104" s="576"/>
      <c r="Q104" s="576"/>
      <c r="R104" s="737"/>
    </row>
    <row r="105" spans="1:18" ht="13.65" customHeight="1">
      <c r="A105" s="575"/>
      <c r="B105" s="576"/>
      <c r="C105" s="576"/>
      <c r="D105" s="576"/>
      <c r="E105" s="576"/>
      <c r="F105" s="715" t="s">
        <v>173</v>
      </c>
      <c r="G105" s="1121" t="s">
        <v>254</v>
      </c>
      <c r="H105" s="644"/>
      <c r="I105" s="576"/>
      <c r="J105" s="576"/>
      <c r="K105" s="576"/>
      <c r="L105" s="576"/>
      <c r="M105" s="576"/>
      <c r="N105" s="576"/>
      <c r="O105" s="576"/>
      <c r="P105" s="576"/>
      <c r="Q105" s="576"/>
      <c r="R105" s="737"/>
    </row>
    <row r="106" spans="1:18" ht="13.65" customHeight="1">
      <c r="A106" s="575"/>
      <c r="B106" s="576"/>
      <c r="C106" s="576"/>
      <c r="D106" s="576"/>
      <c r="E106" s="576"/>
      <c r="F106" s="715" t="s">
        <v>234</v>
      </c>
      <c r="G106" s="1122"/>
      <c r="H106" s="644"/>
      <c r="I106" s="576"/>
      <c r="J106" s="576"/>
      <c r="K106" s="576"/>
      <c r="L106" s="576"/>
      <c r="M106" s="576"/>
      <c r="N106" s="576"/>
      <c r="O106" s="576"/>
      <c r="P106" s="576"/>
      <c r="Q106" s="576"/>
      <c r="R106" s="737"/>
    </row>
    <row r="107" spans="1:18" ht="13.65" customHeight="1">
      <c r="A107" s="575"/>
      <c r="B107" s="576"/>
      <c r="C107" s="576"/>
      <c r="D107" s="576"/>
      <c r="E107" s="576"/>
      <c r="F107" s="715" t="s">
        <v>138</v>
      </c>
      <c r="G107" s="1122"/>
      <c r="H107" s="644"/>
      <c r="I107" s="576"/>
      <c r="J107" s="576"/>
      <c r="K107" s="576"/>
      <c r="L107" s="576"/>
      <c r="M107" s="576"/>
      <c r="N107" s="576"/>
      <c r="O107" s="576"/>
      <c r="P107" s="576"/>
      <c r="Q107" s="576"/>
      <c r="R107" s="737"/>
    </row>
    <row r="108" spans="1:18" ht="13.65" customHeight="1">
      <c r="A108" s="575"/>
      <c r="B108" s="576"/>
      <c r="C108" s="576"/>
      <c r="D108" s="576"/>
      <c r="E108" s="576"/>
      <c r="F108" s="715" t="s">
        <v>235</v>
      </c>
      <c r="G108" s="1122"/>
      <c r="H108" s="644"/>
      <c r="I108" s="576"/>
      <c r="J108" s="576"/>
      <c r="K108" s="576"/>
      <c r="L108" s="576"/>
      <c r="M108" s="576"/>
      <c r="N108" s="576"/>
      <c r="O108" s="576"/>
      <c r="P108" s="576"/>
      <c r="Q108" s="576"/>
      <c r="R108" s="737"/>
    </row>
    <row r="109" spans="1:18" ht="13.65" customHeight="1">
      <c r="A109" s="575"/>
      <c r="B109" s="576"/>
      <c r="C109" s="576"/>
      <c r="D109" s="576"/>
      <c r="E109" s="576"/>
      <c r="F109" s="715" t="s">
        <v>17</v>
      </c>
      <c r="G109" s="1121" t="s">
        <v>253</v>
      </c>
      <c r="H109" s="644"/>
      <c r="I109" s="576"/>
      <c r="J109" s="576"/>
      <c r="K109" s="576"/>
      <c r="L109" s="576"/>
      <c r="M109" s="576"/>
      <c r="N109" s="576"/>
      <c r="O109" s="576"/>
      <c r="P109" s="576"/>
      <c r="Q109" s="576"/>
      <c r="R109" s="737"/>
    </row>
    <row r="110" spans="1:18" ht="13.65" customHeight="1">
      <c r="A110" s="575"/>
      <c r="B110" s="576"/>
      <c r="C110" s="576"/>
      <c r="D110" s="576"/>
      <c r="E110" s="576"/>
      <c r="F110" s="715" t="s">
        <v>236</v>
      </c>
      <c r="G110" s="1122"/>
      <c r="H110" s="644"/>
      <c r="I110" s="576"/>
      <c r="J110" s="576"/>
      <c r="K110" s="576"/>
      <c r="L110" s="576"/>
      <c r="M110" s="576"/>
      <c r="N110" s="576"/>
      <c r="O110" s="576"/>
      <c r="P110" s="576"/>
      <c r="Q110" s="576"/>
      <c r="R110" s="737"/>
    </row>
    <row r="111" spans="1:18" ht="13.65" customHeight="1">
      <c r="A111" s="575"/>
      <c r="B111" s="576"/>
      <c r="C111" s="576"/>
      <c r="D111" s="576"/>
      <c r="E111" s="576"/>
      <c r="F111" s="715" t="s">
        <v>238</v>
      </c>
      <c r="G111" s="1122"/>
      <c r="H111" s="644"/>
      <c r="I111" s="576"/>
      <c r="J111" s="576"/>
      <c r="K111" s="576"/>
      <c r="L111" s="576"/>
      <c r="M111" s="576"/>
      <c r="N111" s="576"/>
      <c r="O111" s="576"/>
      <c r="P111" s="576"/>
      <c r="Q111" s="576"/>
      <c r="R111" s="737"/>
    </row>
    <row r="112" spans="1:18" ht="13.65" customHeight="1">
      <c r="A112" s="575"/>
      <c r="B112" s="576"/>
      <c r="C112" s="576"/>
      <c r="D112" s="576"/>
      <c r="E112" s="576"/>
      <c r="F112" s="715" t="s">
        <v>239</v>
      </c>
      <c r="G112" s="1122"/>
      <c r="H112" s="644"/>
      <c r="I112" s="576"/>
      <c r="J112" s="576"/>
      <c r="K112" s="576"/>
      <c r="L112" s="576"/>
      <c r="M112" s="576"/>
      <c r="N112" s="576"/>
      <c r="O112" s="576"/>
      <c r="P112" s="576"/>
      <c r="Q112" s="576"/>
      <c r="R112" s="737"/>
    </row>
    <row r="113" spans="1:18" ht="13.65" customHeight="1">
      <c r="A113" s="575"/>
      <c r="B113" s="576"/>
      <c r="C113" s="576"/>
      <c r="D113" s="576"/>
      <c r="E113" s="576"/>
      <c r="F113" s="715" t="s">
        <v>15</v>
      </c>
      <c r="G113" s="1121" t="s">
        <v>253</v>
      </c>
      <c r="H113" s="644"/>
      <c r="I113" s="576"/>
      <c r="J113" s="576"/>
      <c r="K113" s="576"/>
      <c r="L113" s="576"/>
      <c r="M113" s="576"/>
      <c r="N113" s="576"/>
      <c r="O113" s="576"/>
      <c r="P113" s="576"/>
      <c r="Q113" s="576"/>
      <c r="R113" s="737"/>
    </row>
    <row r="114" spans="1:18" ht="13.65" customHeight="1">
      <c r="A114" s="575"/>
      <c r="B114" s="576"/>
      <c r="C114" s="576"/>
      <c r="D114" s="576"/>
      <c r="E114" s="576"/>
      <c r="F114" s="715" t="s">
        <v>32</v>
      </c>
      <c r="G114" s="1122"/>
      <c r="H114" s="644"/>
      <c r="I114" s="576"/>
      <c r="J114" s="576"/>
      <c r="K114" s="576"/>
      <c r="L114" s="576"/>
      <c r="M114" s="576"/>
      <c r="N114" s="576"/>
      <c r="O114" s="576"/>
      <c r="P114" s="576"/>
      <c r="Q114" s="576"/>
      <c r="R114" s="737"/>
    </row>
    <row r="115" spans="1:18" ht="13.65" customHeight="1">
      <c r="A115" s="575"/>
      <c r="B115" s="576"/>
      <c r="C115" s="576"/>
      <c r="D115" s="576"/>
      <c r="E115" s="576"/>
      <c r="F115" s="715" t="s">
        <v>187</v>
      </c>
      <c r="G115" s="1122"/>
      <c r="H115" s="644"/>
      <c r="I115" s="576"/>
      <c r="J115" s="576"/>
      <c r="K115" s="576"/>
      <c r="L115" s="576"/>
      <c r="M115" s="576"/>
      <c r="N115" s="576"/>
      <c r="O115" s="576"/>
      <c r="P115" s="576"/>
      <c r="Q115" s="576"/>
      <c r="R115" s="737"/>
    </row>
    <row r="116" spans="1:18" ht="13.65" customHeight="1">
      <c r="A116" s="727"/>
      <c r="B116" s="729"/>
      <c r="C116" s="729"/>
      <c r="D116" s="729"/>
      <c r="E116" s="729"/>
      <c r="F116" s="782" t="s">
        <v>277</v>
      </c>
      <c r="G116" s="1122"/>
      <c r="H116" s="783"/>
      <c r="I116" s="729"/>
      <c r="J116" s="729"/>
      <c r="K116" s="729"/>
      <c r="L116" s="729"/>
      <c r="M116" s="729"/>
      <c r="N116" s="729"/>
      <c r="O116" s="729"/>
      <c r="P116" s="729"/>
      <c r="Q116" s="729"/>
      <c r="R116" s="784"/>
    </row>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2">
    <dataValidation type="list" allowBlank="1" showInputMessage="1" showErrorMessage="1" sqref="C63" xr:uid="{B68A04B4-27D6-4A82-873C-1D6C6CE18AA4}">
      <formula1>"1h 30min,Proroga,Penaltis"</formula1>
    </dataValidation>
    <dataValidation type="list" allowBlank="1" showInputMessage="1" showErrorMessage="1" sqref="C62" xr:uid="{A29A6541-AE33-458D-9FE5-B2588EB3778C}">
      <formula1>"0-0,1-0,1-1,0-1,2-0,0-2,1-2,2-1,2-2,3-0,0-3,1-3,2-3,3-1,3-2,4-0,0-4,1-4,2-4,3-4,4-1,4-2,4-3,4-4,5-0,0-5,5-1,5-2,5-3,5-4,4-5,3-5,2-5,1-5,5-5,6-0,7-0,0-6,0-7"</formula1>
    </dataValidation>
    <dataValidation type="list" allowBlank="1" showInputMessage="1" showErrorMessage="1" sqref="C53" xr:uid="{11F24B93-DEDF-4EB9-B729-FF210E5969EA}">
      <formula1>"Panama,Egipto,Argelia,Escocia,Paraguay,Tunez,Costa de Marfil,Uzbekistan,Catar,Arabia Saudi,Sudafrica,Jordania,Cabo Verde,Ghana,Curazao,Haití,Nueva Zelanda,Bosnia,Congo,Irak"</formula1>
    </dataValidation>
    <dataValidation type="list" allowBlank="1" showInputMessage="1" showErrorMessage="1" sqref="C52" xr:uid="{43536453-F0B6-430D-8E0E-8FDCCDC3B89E}">
      <formula1>"Dembele,Yamal,Vinicius Jr"</formula1>
    </dataValidation>
    <dataValidation type="list" allowBlank="1" showInputMessage="1" showErrorMessage="1" sqref="C51" xr:uid="{81E58A65-6D31-451D-B68F-500892AD95F3}">
      <formula1>"Kane,Mbappe,Haaland"</formula1>
    </dataValidation>
    <dataValidation type="list" allowBlank="1" showInputMessage="1" showErrorMessage="1" sqref="C50" xr:uid="{A41495F1-5355-4912-8AF3-02F61F80E9AD}">
      <formula1>"Neymar,Messi,C.Ronaldo"</formula1>
    </dataValidation>
    <dataValidation type="list" allowBlank="1" showInputMessage="1" showErrorMessage="1" sqref="C49" xr:uid="{1666A161-C14B-4988-9566-756936C41B6E}">
      <formula1>"Pickford,Alisson,Courtois"</formula1>
    </dataValidation>
    <dataValidation type="list" allowBlank="1" showInputMessage="1" showErrorMessage="1" sqref="C48" xr:uid="{E6800CAC-B9C3-4C83-9ABD-7F026674F9BA}">
      <formula1>"Casemiro,Rodri,Touchameni"</formula1>
    </dataValidation>
    <dataValidation type="list" allowBlank="1" showInputMessage="1" showErrorMessage="1" sqref="C47" xr:uid="{F682DFA4-1BE0-4F83-BF3F-465B4BFD08FE}">
      <formula1>"Portugal,Alemania,Paises Bajos"</formula1>
    </dataValidation>
    <dataValidation type="list" allowBlank="1" showInputMessage="1" showErrorMessage="1" sqref="C46" xr:uid="{35B86311-5947-42ED-B330-6916195B2EDF}">
      <formula1>"España,Argentina,Inglaterra"</formula1>
    </dataValidation>
    <dataValidation type="list" allowBlank="1" showInputMessage="1" showErrorMessage="1" sqref="C45" xr:uid="{B9A1F525-33EB-4EB9-815B-EE7692D4CB5A}">
      <formula1>"Francia,Brasil,Inglaterra"</formula1>
    </dataValidation>
    <dataValidation type="list" allowBlank="1" showInputMessage="1" showErrorMessage="1" sqref="C44" xr:uid="{7F6110D7-5B97-4AD4-8A4E-2A0614988401}">
      <formula1>"Jordania,Uzbekistan,Sudafrica"</formula1>
    </dataValidation>
    <dataValidation type="list" allowBlank="1" showInputMessage="1" showErrorMessage="1" sqref="C43" xr:uid="{10812ABF-4817-46CA-9AEB-2F75E7EEB883}">
      <formula1>"Irak,Curazao,Haití"</formula1>
    </dataValidation>
    <dataValidation type="list" allowBlank="1" showInputMessage="1" showErrorMessage="1" sqref="C30:C31 C60 C36:C41" xr:uid="{7FF999A3-07E4-4C7B-A73A-07E4A999007F}">
      <formula1>"Mexico,Sudafrica,Corea del Sur,Chequia,Canada,Bosnia,Catar,Suiza,Brasil,Marruecos,Haití,Escocia,EEUU,Paraguay,Australia,Turquia,Alemania,Curazao,Costa de Marfil,Ecuador,Paises Bajos,Japon,Suecia,Tunez,Belgica,Egipto,Iran,Nueva Zelanda,España,Cabo Verde"</formula1>
    </dataValidation>
    <dataValidation type="list" allowBlank="1" showInputMessage="1" showErrorMessage="1" sqref="C23:C24 C29 C32:C33 C35" xr:uid="{8E3147F0-1090-4A3C-8562-321033931AF7}">
      <formula1>"0,1,2,3,4,5,6,7,8,9,10,11,12,13,14,15,16,17,18,19,20"</formula1>
    </dataValidation>
    <dataValidation type="list" allowBlank="1" showInputMessage="1" showErrorMessage="1" sqref="C19" xr:uid="{16FBCD4F-C054-4D74-A680-401D80735422}">
      <formula1>"3,4,5,6,7,8"</formula1>
    </dataValidation>
    <dataValidation type="list" allowBlank="1" showInputMessage="1" showErrorMessage="1" sqref="C16" xr:uid="{7F8E15B3-3C21-4CC0-A0E3-5E6207211B28}">
      <formula1>"Cucurella,Pedro Porro,Le Normand"</formula1>
    </dataValidation>
    <dataValidation type="list" allowBlank="1" showInputMessage="1" showErrorMessage="1" sqref="C15" xr:uid="{F117E918-D05D-4A78-ABF3-248F02EDAABE}">
      <formula1>"Pedri,Yamal,Zubimendi"</formula1>
    </dataValidation>
    <dataValidation type="list" allowBlank="1" showInputMessage="1" showErrorMessage="1" sqref="C14" xr:uid="{FE725878-352F-4F89-AFAE-256DF76FBFBA}">
      <formula1>"Oyarzabal,Dani Olmo,Yamal"</formula1>
    </dataValidation>
    <dataValidation type="list" allowBlank="1" showInputMessage="1" showErrorMessage="1" sqref="C13" xr:uid="{400FAAFD-D7A2-4AE5-9ED6-164E37D52941}">
      <formula1>"Victor Muñoz,Borja Iglesias,Yeremy Pino"</formula1>
    </dataValidation>
    <dataValidation type="list" allowBlank="1" showInputMessage="1" showErrorMessage="1" sqref="C12 C17:C18 C21:C22" xr:uid="{678C089F-2F2D-4E96-8A77-017F4675B4F1}">
      <formula1>"PORTEROS,Unai Simon,David Raya,Joan Garcia,DEFENSAS,Pedro Porro,Marcos Llorente,Laporte,Cubarsi,Marc Pubill,Eric Garcia,Cucurella,Grimaldo,MEDIOS,Rodri,Zubimendi,Pedri,Fabian,Mikel Merino,Gavi,Alex Baena,DELANTERO,Oyarzabal,Yamal,Ferran,Borja Iglesias"</formula1>
    </dataValidation>
    <dataValidation type="list" allowBlank="1" showInputMessage="1" showErrorMessage="1" sqref="C3:C10 C28 C42" xr:uid="{ED50806F-8246-4B6A-BD7E-D505DA630020}">
      <formula1>"SI,NO"</formula1>
    </dataValidation>
  </dataValidations>
  <pageMargins left="0.7" right="0.7" top="0.75" bottom="0.75" header="0.3" footer="0.3"/>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2914-E619-4083-B6E4-3383300C9DD4}">
  <dimension ref="A2:BA184"/>
  <sheetViews>
    <sheetView topLeftCell="B1" zoomScale="90" zoomScaleNormal="90" zoomScaleSheetLayoutView="100" workbookViewId="0">
      <selection activeCell="AB8" sqref="AB8"/>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494</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83" t="s">
        <v>495</v>
      </c>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785">
        <v>46184</v>
      </c>
      <c r="C19" s="786">
        <v>0.875</v>
      </c>
      <c r="D19" s="787" t="s">
        <v>183</v>
      </c>
      <c r="E19" s="788" t="s">
        <v>71</v>
      </c>
      <c r="F19" s="787" t="s">
        <v>240</v>
      </c>
      <c r="G19" s="789">
        <v>1</v>
      </c>
      <c r="H19" s="787"/>
      <c r="I19" s="787"/>
      <c r="J19" s="6"/>
      <c r="K19" s="6"/>
      <c r="L19" s="790">
        <v>46185</v>
      </c>
      <c r="M19" s="786">
        <v>0.875</v>
      </c>
      <c r="N19" s="787" t="s">
        <v>179</v>
      </c>
      <c r="O19" s="791" t="s">
        <v>77</v>
      </c>
      <c r="P19" s="787" t="s">
        <v>223</v>
      </c>
      <c r="Q19" s="792">
        <v>1</v>
      </c>
      <c r="R19" s="787"/>
      <c r="S19" s="787"/>
      <c r="T19" s="23"/>
      <c r="U19" s="79"/>
      <c r="V19" s="790">
        <v>46187</v>
      </c>
      <c r="W19" s="786">
        <v>0</v>
      </c>
      <c r="X19" s="787" t="s">
        <v>184</v>
      </c>
      <c r="Y19" s="791" t="s">
        <v>77</v>
      </c>
      <c r="Z19" s="787" t="s">
        <v>177</v>
      </c>
      <c r="AA19" s="792">
        <v>1</v>
      </c>
      <c r="AB19" s="787"/>
      <c r="AC19" s="787"/>
      <c r="AD19" s="19"/>
      <c r="AE19" s="105">
        <v>73</v>
      </c>
      <c r="AF19" s="793">
        <v>46201</v>
      </c>
      <c r="AG19" s="786">
        <v>0.875</v>
      </c>
      <c r="AH19" s="794" t="s">
        <v>214</v>
      </c>
      <c r="AI19" s="795" t="s">
        <v>179</v>
      </c>
      <c r="AJ19" s="796"/>
    </row>
    <row r="20" spans="2:36" ht="13.5" customHeight="1">
      <c r="B20" s="785">
        <v>46185</v>
      </c>
      <c r="C20" s="786">
        <v>0.16666666666666666</v>
      </c>
      <c r="D20" s="787" t="s">
        <v>186</v>
      </c>
      <c r="E20" s="788" t="s">
        <v>72</v>
      </c>
      <c r="F20" s="787" t="s">
        <v>214</v>
      </c>
      <c r="G20" s="789" t="s">
        <v>73</v>
      </c>
      <c r="H20" s="787"/>
      <c r="I20" s="787"/>
      <c r="J20" s="6"/>
      <c r="K20" s="6"/>
      <c r="L20" s="790">
        <v>46186</v>
      </c>
      <c r="M20" s="786">
        <v>0.875</v>
      </c>
      <c r="N20" s="787" t="s">
        <v>225</v>
      </c>
      <c r="O20" s="791" t="s">
        <v>82</v>
      </c>
      <c r="P20" s="787" t="s">
        <v>19</v>
      </c>
      <c r="Q20" s="792">
        <v>2</v>
      </c>
      <c r="R20" s="787"/>
      <c r="S20" s="787"/>
      <c r="T20" s="23"/>
      <c r="U20" s="79"/>
      <c r="V20" s="790">
        <v>46187</v>
      </c>
      <c r="W20" s="786">
        <v>0.125</v>
      </c>
      <c r="X20" s="787" t="s">
        <v>226</v>
      </c>
      <c r="Y20" s="791" t="s">
        <v>76</v>
      </c>
      <c r="Z20" s="787" t="s">
        <v>142</v>
      </c>
      <c r="AA20" s="792">
        <v>2</v>
      </c>
      <c r="AB20" s="787"/>
      <c r="AC20" s="787"/>
      <c r="AD20" s="19"/>
      <c r="AE20" s="105">
        <v>74</v>
      </c>
      <c r="AF20" s="793">
        <v>46202</v>
      </c>
      <c r="AG20" s="797">
        <v>0.9375</v>
      </c>
      <c r="AH20" s="794" t="s">
        <v>16</v>
      </c>
      <c r="AI20" s="795" t="s">
        <v>224</v>
      </c>
      <c r="AJ20" s="796"/>
    </row>
    <row r="21" spans="2:36" ht="13.5" customHeight="1">
      <c r="B21" s="785">
        <v>46191</v>
      </c>
      <c r="C21" s="786">
        <v>0.75</v>
      </c>
      <c r="D21" s="787" t="s">
        <v>214</v>
      </c>
      <c r="E21" s="788" t="s">
        <v>77</v>
      </c>
      <c r="F21" s="787" t="s">
        <v>240</v>
      </c>
      <c r="G21" s="788">
        <v>1</v>
      </c>
      <c r="H21" s="787"/>
      <c r="I21" s="787"/>
      <c r="J21" s="6"/>
      <c r="K21" s="6"/>
      <c r="L21" s="790">
        <v>46191</v>
      </c>
      <c r="M21" s="786">
        <v>0.875</v>
      </c>
      <c r="N21" s="787" t="s">
        <v>19</v>
      </c>
      <c r="O21" s="791" t="s">
        <v>77</v>
      </c>
      <c r="P21" s="787" t="s">
        <v>223</v>
      </c>
      <c r="Q21" s="792">
        <v>1</v>
      </c>
      <c r="R21" s="787"/>
      <c r="S21" s="787"/>
      <c r="T21" s="23"/>
      <c r="U21" s="79"/>
      <c r="V21" s="790">
        <v>46193</v>
      </c>
      <c r="W21" s="786">
        <v>0</v>
      </c>
      <c r="X21" s="787" t="s">
        <v>142</v>
      </c>
      <c r="Y21" s="791" t="s">
        <v>69</v>
      </c>
      <c r="Z21" s="787" t="s">
        <v>177</v>
      </c>
      <c r="AA21" s="792">
        <v>2</v>
      </c>
      <c r="AB21" s="787"/>
      <c r="AC21" s="787"/>
      <c r="AD21" s="19"/>
      <c r="AE21" s="105">
        <v>75</v>
      </c>
      <c r="AF21" s="793">
        <v>46203</v>
      </c>
      <c r="AG21" s="786">
        <v>0.125</v>
      </c>
      <c r="AH21" s="794" t="s">
        <v>190</v>
      </c>
      <c r="AI21" s="795" t="s">
        <v>177</v>
      </c>
      <c r="AJ21" s="796"/>
    </row>
    <row r="22" spans="2:36" ht="13.5" customHeight="1">
      <c r="B22" s="785">
        <v>46192</v>
      </c>
      <c r="C22" s="786">
        <v>0.125</v>
      </c>
      <c r="D22" s="787" t="s">
        <v>183</v>
      </c>
      <c r="E22" s="788" t="s">
        <v>77</v>
      </c>
      <c r="F22" s="787" t="s">
        <v>186</v>
      </c>
      <c r="G22" s="789">
        <v>1</v>
      </c>
      <c r="H22" s="787"/>
      <c r="I22" s="787"/>
      <c r="J22" s="6"/>
      <c r="K22" s="6"/>
      <c r="L22" s="790">
        <v>46192</v>
      </c>
      <c r="M22" s="786">
        <v>0</v>
      </c>
      <c r="N22" s="787" t="s">
        <v>179</v>
      </c>
      <c r="O22" s="791" t="s">
        <v>71</v>
      </c>
      <c r="P22" s="787" t="s">
        <v>225</v>
      </c>
      <c r="Q22" s="792">
        <v>1</v>
      </c>
      <c r="R22" s="787"/>
      <c r="S22" s="787"/>
      <c r="T22" s="23"/>
      <c r="U22" s="79"/>
      <c r="V22" s="790">
        <v>46193</v>
      </c>
      <c r="W22" s="786">
        <v>0.10416666666666667</v>
      </c>
      <c r="X22" s="787" t="s">
        <v>184</v>
      </c>
      <c r="Y22" s="791" t="s">
        <v>87</v>
      </c>
      <c r="Z22" s="787" t="s">
        <v>226</v>
      </c>
      <c r="AA22" s="792">
        <v>1</v>
      </c>
      <c r="AB22" s="787"/>
      <c r="AC22" s="787"/>
      <c r="AD22" s="19"/>
      <c r="AE22" s="105">
        <v>76</v>
      </c>
      <c r="AF22" s="793">
        <v>46202</v>
      </c>
      <c r="AG22" s="797">
        <v>0.79166666666666663</v>
      </c>
      <c r="AH22" s="794" t="s">
        <v>184</v>
      </c>
      <c r="AI22" s="795" t="s">
        <v>180</v>
      </c>
      <c r="AJ22" s="796"/>
    </row>
    <row r="23" spans="2:36" ht="13.5" customHeight="1">
      <c r="B23" s="785">
        <v>46198</v>
      </c>
      <c r="C23" s="786">
        <v>0.125</v>
      </c>
      <c r="D23" s="787" t="s">
        <v>214</v>
      </c>
      <c r="E23" s="788" t="s">
        <v>69</v>
      </c>
      <c r="F23" s="787" t="s">
        <v>183</v>
      </c>
      <c r="G23" s="789">
        <v>2</v>
      </c>
      <c r="H23" s="787"/>
      <c r="I23" s="787"/>
      <c r="J23" s="6"/>
      <c r="K23" s="6"/>
      <c r="L23" s="790">
        <v>46197</v>
      </c>
      <c r="M23" s="786">
        <v>0.875</v>
      </c>
      <c r="N23" s="787" t="s">
        <v>223</v>
      </c>
      <c r="O23" s="791" t="s">
        <v>77</v>
      </c>
      <c r="P23" s="787" t="s">
        <v>225</v>
      </c>
      <c r="Q23" s="792">
        <v>1</v>
      </c>
      <c r="R23" s="787"/>
      <c r="S23" s="787"/>
      <c r="T23" s="23"/>
      <c r="U23" s="79"/>
      <c r="V23" s="790">
        <v>46198</v>
      </c>
      <c r="W23" s="786">
        <v>0</v>
      </c>
      <c r="X23" s="787" t="s">
        <v>142</v>
      </c>
      <c r="Y23" s="791" t="s">
        <v>76</v>
      </c>
      <c r="Z23" s="787" t="s">
        <v>184</v>
      </c>
      <c r="AA23" s="792">
        <v>2</v>
      </c>
      <c r="AB23" s="787"/>
      <c r="AC23" s="787"/>
      <c r="AD23" s="19"/>
      <c r="AE23" s="105">
        <v>77</v>
      </c>
      <c r="AF23" s="793">
        <v>46203</v>
      </c>
      <c r="AG23" s="786">
        <v>0.95833333333333337</v>
      </c>
      <c r="AH23" s="794" t="s">
        <v>14</v>
      </c>
      <c r="AI23" s="794" t="s">
        <v>171</v>
      </c>
      <c r="AJ23" s="796"/>
    </row>
    <row r="24" spans="2:36" ht="13.5" customHeight="1">
      <c r="B24" s="785">
        <v>46198</v>
      </c>
      <c r="C24" s="786">
        <v>0.125</v>
      </c>
      <c r="D24" s="787" t="s">
        <v>240</v>
      </c>
      <c r="E24" s="788" t="s">
        <v>70</v>
      </c>
      <c r="F24" s="787" t="s">
        <v>186</v>
      </c>
      <c r="G24" s="788">
        <v>2</v>
      </c>
      <c r="H24" s="787"/>
      <c r="I24" s="787"/>
      <c r="J24" s="6"/>
      <c r="K24" s="6"/>
      <c r="L24" s="790">
        <v>46197</v>
      </c>
      <c r="M24" s="786">
        <v>0.875</v>
      </c>
      <c r="N24" s="787" t="s">
        <v>19</v>
      </c>
      <c r="O24" s="791" t="s">
        <v>72</v>
      </c>
      <c r="P24" s="787" t="s">
        <v>179</v>
      </c>
      <c r="Q24" s="792" t="s">
        <v>73</v>
      </c>
      <c r="R24" s="787"/>
      <c r="S24" s="787"/>
      <c r="T24" s="23"/>
      <c r="U24" s="79"/>
      <c r="V24" s="790">
        <v>46198</v>
      </c>
      <c r="W24" s="786">
        <v>0</v>
      </c>
      <c r="X24" s="787" t="s">
        <v>177</v>
      </c>
      <c r="Y24" s="791" t="s">
        <v>85</v>
      </c>
      <c r="Z24" s="787" t="s">
        <v>226</v>
      </c>
      <c r="AA24" s="792">
        <v>1</v>
      </c>
      <c r="AB24" s="787"/>
      <c r="AC24" s="787"/>
      <c r="AD24" s="19"/>
      <c r="AE24" s="105">
        <v>78</v>
      </c>
      <c r="AF24" s="793">
        <v>46203</v>
      </c>
      <c r="AG24" s="786">
        <v>0.79166666666666663</v>
      </c>
      <c r="AH24" s="794" t="s">
        <v>169</v>
      </c>
      <c r="AI24" s="795" t="s">
        <v>233</v>
      </c>
      <c r="AJ24" s="796"/>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793">
        <v>46204</v>
      </c>
      <c r="AG25" s="786">
        <v>4.1666666666666664E-2</v>
      </c>
      <c r="AH25" s="794" t="s">
        <v>183</v>
      </c>
      <c r="AI25" s="795" t="s">
        <v>142</v>
      </c>
      <c r="AJ25" s="796"/>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793">
        <v>46204</v>
      </c>
      <c r="AG26" s="797">
        <v>0.75</v>
      </c>
      <c r="AH26" s="795" t="s">
        <v>15</v>
      </c>
      <c r="AI26" s="795" t="s">
        <v>170</v>
      </c>
      <c r="AJ26" s="796"/>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793">
        <v>46205</v>
      </c>
      <c r="AG27" s="786">
        <v>8.3333333333333329E-2</v>
      </c>
      <c r="AH27" s="794" t="s">
        <v>172</v>
      </c>
      <c r="AI27" s="795" t="s">
        <v>228</v>
      </c>
      <c r="AJ27" s="796"/>
    </row>
    <row r="28" spans="2:36" ht="13.5" customHeight="1">
      <c r="B28" s="785">
        <v>46186</v>
      </c>
      <c r="C28" s="786">
        <v>0.125</v>
      </c>
      <c r="D28" s="787" t="s">
        <v>172</v>
      </c>
      <c r="E28" s="791" t="s">
        <v>71</v>
      </c>
      <c r="F28" s="787" t="s">
        <v>224</v>
      </c>
      <c r="G28" s="792">
        <v>1</v>
      </c>
      <c r="H28" s="787"/>
      <c r="I28" s="787"/>
      <c r="J28" s="6"/>
      <c r="K28" s="6"/>
      <c r="L28" s="790">
        <v>46187</v>
      </c>
      <c r="M28" s="786">
        <v>0.79166666666666663</v>
      </c>
      <c r="N28" s="787" t="s">
        <v>16</v>
      </c>
      <c r="O28" s="791" t="s">
        <v>109</v>
      </c>
      <c r="P28" s="787" t="s">
        <v>227</v>
      </c>
      <c r="Q28" s="792">
        <v>1</v>
      </c>
      <c r="R28" s="787"/>
      <c r="S28" s="787"/>
      <c r="T28" s="23"/>
      <c r="U28" s="23"/>
      <c r="V28" s="790">
        <v>46187</v>
      </c>
      <c r="W28" s="786">
        <v>0.91666666666666663</v>
      </c>
      <c r="X28" s="787" t="s">
        <v>190</v>
      </c>
      <c r="Y28" s="791" t="s">
        <v>77</v>
      </c>
      <c r="Z28" s="787" t="s">
        <v>180</v>
      </c>
      <c r="AA28" s="791">
        <v>1</v>
      </c>
      <c r="AB28" s="787"/>
      <c r="AC28" s="787"/>
      <c r="AD28" s="19"/>
      <c r="AE28" s="105">
        <v>82</v>
      </c>
      <c r="AF28" s="793">
        <v>46204</v>
      </c>
      <c r="AG28" s="797">
        <v>0.91666666666666663</v>
      </c>
      <c r="AH28" s="794" t="s">
        <v>39</v>
      </c>
      <c r="AI28" s="795" t="s">
        <v>186</v>
      </c>
      <c r="AJ28" s="796"/>
    </row>
    <row r="29" spans="2:36" ht="13.5" customHeight="1">
      <c r="B29" s="785">
        <v>46187</v>
      </c>
      <c r="C29" s="786">
        <v>0.25</v>
      </c>
      <c r="D29" s="787" t="s">
        <v>176</v>
      </c>
      <c r="E29" s="791" t="s">
        <v>76</v>
      </c>
      <c r="F29" s="787" t="s">
        <v>134</v>
      </c>
      <c r="G29" s="791">
        <v>2</v>
      </c>
      <c r="H29" s="787"/>
      <c r="I29" s="787"/>
      <c r="J29" s="6"/>
      <c r="K29" s="6"/>
      <c r="L29" s="790">
        <v>46188</v>
      </c>
      <c r="M29" s="786">
        <v>4.1666666666666664E-2</v>
      </c>
      <c r="N29" s="787" t="s">
        <v>228</v>
      </c>
      <c r="O29" s="791" t="s">
        <v>72</v>
      </c>
      <c r="P29" s="787" t="s">
        <v>169</v>
      </c>
      <c r="Q29" s="792" t="s">
        <v>73</v>
      </c>
      <c r="R29" s="787"/>
      <c r="S29" s="787"/>
      <c r="T29" s="23"/>
      <c r="U29" s="23"/>
      <c r="V29" s="790">
        <v>46188</v>
      </c>
      <c r="W29" s="786">
        <v>0.16666666666666666</v>
      </c>
      <c r="X29" s="787" t="s">
        <v>38</v>
      </c>
      <c r="Y29" s="791" t="s">
        <v>77</v>
      </c>
      <c r="Z29" s="787" t="s">
        <v>175</v>
      </c>
      <c r="AA29" s="792">
        <v>1</v>
      </c>
      <c r="AB29" s="787"/>
      <c r="AC29" s="787"/>
      <c r="AD29" s="19"/>
      <c r="AE29" s="105">
        <v>83</v>
      </c>
      <c r="AF29" s="793">
        <v>46206</v>
      </c>
      <c r="AG29" s="786">
        <v>4.1666666666666664E-2</v>
      </c>
      <c r="AH29" s="794" t="s">
        <v>239</v>
      </c>
      <c r="AI29" s="795" t="s">
        <v>32</v>
      </c>
      <c r="AJ29" s="796"/>
    </row>
    <row r="30" spans="2:36" ht="13.5" customHeight="1">
      <c r="B30" s="785">
        <v>46192</v>
      </c>
      <c r="C30" s="786">
        <v>0.875</v>
      </c>
      <c r="D30" s="787" t="s">
        <v>172</v>
      </c>
      <c r="E30" s="791" t="s">
        <v>71</v>
      </c>
      <c r="F30" s="787" t="s">
        <v>176</v>
      </c>
      <c r="G30" s="792">
        <v>1</v>
      </c>
      <c r="H30" s="787"/>
      <c r="I30" s="787"/>
      <c r="J30" s="6"/>
      <c r="K30" s="6"/>
      <c r="L30" s="790">
        <v>46193</v>
      </c>
      <c r="M30" s="786">
        <v>0.91666666666666663</v>
      </c>
      <c r="N30" s="787" t="s">
        <v>16</v>
      </c>
      <c r="O30" s="791" t="s">
        <v>71</v>
      </c>
      <c r="P30" s="787" t="s">
        <v>228</v>
      </c>
      <c r="Q30" s="792">
        <v>1</v>
      </c>
      <c r="R30" s="787"/>
      <c r="S30" s="787"/>
      <c r="T30" s="23"/>
      <c r="U30" s="79"/>
      <c r="V30" s="790">
        <v>46193</v>
      </c>
      <c r="W30" s="786">
        <v>0.79166666666666663</v>
      </c>
      <c r="X30" s="787" t="s">
        <v>190</v>
      </c>
      <c r="Y30" s="791" t="s">
        <v>71</v>
      </c>
      <c r="Z30" s="787" t="s">
        <v>38</v>
      </c>
      <c r="AA30" s="792">
        <v>1</v>
      </c>
      <c r="AB30" s="787"/>
      <c r="AC30" s="787"/>
      <c r="AD30" s="19"/>
      <c r="AE30" s="105">
        <v>84</v>
      </c>
      <c r="AF30" s="793">
        <v>46205</v>
      </c>
      <c r="AG30" s="797">
        <v>0.875</v>
      </c>
      <c r="AH30" s="794" t="s">
        <v>18</v>
      </c>
      <c r="AI30" s="795" t="s">
        <v>138</v>
      </c>
      <c r="AJ30" s="796"/>
    </row>
    <row r="31" spans="2:36" ht="13.5" customHeight="1">
      <c r="B31" s="785">
        <v>46193</v>
      </c>
      <c r="C31" s="786">
        <v>0.20833333333333334</v>
      </c>
      <c r="D31" s="787" t="s">
        <v>134</v>
      </c>
      <c r="E31" s="791" t="s">
        <v>77</v>
      </c>
      <c r="F31" s="787" t="s">
        <v>224</v>
      </c>
      <c r="G31" s="792">
        <v>1</v>
      </c>
      <c r="H31" s="787"/>
      <c r="I31" s="787"/>
      <c r="J31" s="6"/>
      <c r="K31" s="6"/>
      <c r="L31" s="790">
        <v>46194</v>
      </c>
      <c r="M31" s="786">
        <v>8.3333333333333329E-2</v>
      </c>
      <c r="N31" s="787" t="s">
        <v>169</v>
      </c>
      <c r="O31" s="791" t="s">
        <v>68</v>
      </c>
      <c r="P31" s="787" t="s">
        <v>227</v>
      </c>
      <c r="Q31" s="792">
        <v>1</v>
      </c>
      <c r="R31" s="787"/>
      <c r="S31" s="787"/>
      <c r="T31" s="23"/>
      <c r="U31" s="79"/>
      <c r="V31" s="790">
        <v>46194</v>
      </c>
      <c r="W31" s="786">
        <v>0.25</v>
      </c>
      <c r="X31" s="787" t="s">
        <v>175</v>
      </c>
      <c r="Y31" s="791" t="s">
        <v>76</v>
      </c>
      <c r="Z31" s="787" t="s">
        <v>180</v>
      </c>
      <c r="AA31" s="792">
        <v>2</v>
      </c>
      <c r="AB31" s="787"/>
      <c r="AC31" s="787"/>
      <c r="AD31" s="19"/>
      <c r="AE31" s="105">
        <v>85</v>
      </c>
      <c r="AF31" s="793">
        <v>46206</v>
      </c>
      <c r="AG31" s="786">
        <v>0.20833333333333334</v>
      </c>
      <c r="AH31" s="794" t="s">
        <v>19</v>
      </c>
      <c r="AI31" s="795" t="s">
        <v>38</v>
      </c>
      <c r="AJ31" s="796"/>
    </row>
    <row r="32" spans="2:36" ht="13.5" customHeight="1">
      <c r="B32" s="785">
        <v>46199</v>
      </c>
      <c r="C32" s="786">
        <v>0.16666666666666666</v>
      </c>
      <c r="D32" s="787" t="s">
        <v>134</v>
      </c>
      <c r="E32" s="791" t="s">
        <v>72</v>
      </c>
      <c r="F32" s="787" t="s">
        <v>172</v>
      </c>
      <c r="G32" s="792" t="s">
        <v>73</v>
      </c>
      <c r="H32" s="787"/>
      <c r="I32" s="787"/>
      <c r="J32" s="6"/>
      <c r="K32" s="6"/>
      <c r="L32" s="790">
        <v>46198</v>
      </c>
      <c r="M32" s="786">
        <v>0.91666666666666663</v>
      </c>
      <c r="N32" s="787" t="s">
        <v>227</v>
      </c>
      <c r="O32" s="791" t="s">
        <v>76</v>
      </c>
      <c r="P32" s="787" t="s">
        <v>228</v>
      </c>
      <c r="Q32" s="792">
        <v>2</v>
      </c>
      <c r="R32" s="787"/>
      <c r="S32" s="787"/>
      <c r="T32" s="23"/>
      <c r="U32" s="79"/>
      <c r="V32" s="790">
        <v>46199</v>
      </c>
      <c r="W32" s="786">
        <v>4.1666666666666664E-2</v>
      </c>
      <c r="X32" s="787" t="s">
        <v>180</v>
      </c>
      <c r="Y32" s="791" t="s">
        <v>77</v>
      </c>
      <c r="Z32" s="787" t="s">
        <v>38</v>
      </c>
      <c r="AA32" s="792">
        <v>1</v>
      </c>
      <c r="AB32" s="787"/>
      <c r="AC32" s="787"/>
      <c r="AD32" s="19"/>
      <c r="AE32" s="105">
        <v>86</v>
      </c>
      <c r="AF32" s="793">
        <v>46207</v>
      </c>
      <c r="AG32" s="797">
        <v>0</v>
      </c>
      <c r="AH32" s="794" t="s">
        <v>173</v>
      </c>
      <c r="AI32" s="795" t="s">
        <v>185</v>
      </c>
      <c r="AJ32" s="796"/>
    </row>
    <row r="33" spans="2:36" ht="13.5" customHeight="1">
      <c r="B33" s="785">
        <v>46199</v>
      </c>
      <c r="C33" s="786">
        <v>0.16666666666666666</v>
      </c>
      <c r="D33" s="787" t="s">
        <v>224</v>
      </c>
      <c r="E33" s="791" t="s">
        <v>74</v>
      </c>
      <c r="F33" s="787" t="s">
        <v>176</v>
      </c>
      <c r="G33" s="791">
        <v>1</v>
      </c>
      <c r="H33" s="787"/>
      <c r="I33" s="787"/>
      <c r="J33" s="6"/>
      <c r="K33" s="6"/>
      <c r="L33" s="790">
        <v>46198</v>
      </c>
      <c r="M33" s="786">
        <v>0.91666666666666663</v>
      </c>
      <c r="N33" s="787" t="s">
        <v>169</v>
      </c>
      <c r="O33" s="791" t="s">
        <v>76</v>
      </c>
      <c r="P33" s="787" t="s">
        <v>16</v>
      </c>
      <c r="Q33" s="792">
        <v>2</v>
      </c>
      <c r="R33" s="787"/>
      <c r="S33" s="787"/>
      <c r="T33" s="23"/>
      <c r="U33" s="79"/>
      <c r="V33" s="790">
        <v>46199</v>
      </c>
      <c r="W33" s="786">
        <v>4.1666666666666664E-2</v>
      </c>
      <c r="X33" s="787" t="s">
        <v>175</v>
      </c>
      <c r="Y33" s="791" t="s">
        <v>76</v>
      </c>
      <c r="Z33" s="787" t="s">
        <v>190</v>
      </c>
      <c r="AA33" s="792">
        <v>2</v>
      </c>
      <c r="AB33" s="787"/>
      <c r="AC33" s="787"/>
      <c r="AD33" s="19"/>
      <c r="AE33" s="105">
        <v>87</v>
      </c>
      <c r="AF33" s="793">
        <v>46207</v>
      </c>
      <c r="AG33" s="786">
        <v>0.14583333333333334</v>
      </c>
      <c r="AH33" s="795" t="s">
        <v>17</v>
      </c>
      <c r="AI33" s="795" t="s">
        <v>187</v>
      </c>
      <c r="AJ33" s="796"/>
    </row>
    <row r="34" spans="2:36" ht="13.5" customHeight="1">
      <c r="B34" s="5"/>
      <c r="T34" s="23"/>
      <c r="U34" s="79"/>
      <c r="AD34" s="19"/>
      <c r="AE34" s="105">
        <v>88</v>
      </c>
      <c r="AF34" s="793">
        <v>46206</v>
      </c>
      <c r="AG34" s="797">
        <v>0.83333333333333337</v>
      </c>
      <c r="AH34" s="794" t="s">
        <v>134</v>
      </c>
      <c r="AI34" s="794" t="s">
        <v>230</v>
      </c>
      <c r="AJ34" s="796"/>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785">
        <v>46188</v>
      </c>
      <c r="C37" s="786">
        <v>0.875</v>
      </c>
      <c r="D37" s="787" t="s">
        <v>39</v>
      </c>
      <c r="E37" s="791" t="s">
        <v>77</v>
      </c>
      <c r="F37" s="787" t="s">
        <v>230</v>
      </c>
      <c r="G37" s="792">
        <v>1</v>
      </c>
      <c r="H37" s="787"/>
      <c r="I37" s="787"/>
      <c r="J37" s="6"/>
      <c r="K37" s="6"/>
      <c r="L37" s="790">
        <v>46188</v>
      </c>
      <c r="M37" s="786">
        <v>0.75</v>
      </c>
      <c r="N37" s="787" t="s">
        <v>18</v>
      </c>
      <c r="O37" s="791" t="s">
        <v>68</v>
      </c>
      <c r="P37" s="787" t="s">
        <v>229</v>
      </c>
      <c r="Q37" s="792">
        <v>1</v>
      </c>
      <c r="R37" s="787"/>
      <c r="S37" s="787"/>
      <c r="T37" s="23"/>
      <c r="U37" s="79"/>
      <c r="V37" s="790">
        <v>46189</v>
      </c>
      <c r="W37" s="786">
        <v>0.875</v>
      </c>
      <c r="X37" s="787" t="s">
        <v>14</v>
      </c>
      <c r="Y37" s="791" t="s">
        <v>77</v>
      </c>
      <c r="Z37" s="787" t="s">
        <v>170</v>
      </c>
      <c r="AA37" s="792">
        <v>1</v>
      </c>
      <c r="AB37" s="787"/>
      <c r="AC37" s="787"/>
      <c r="AD37" s="19"/>
      <c r="AE37" s="106"/>
      <c r="AF37" s="22" t="s">
        <v>290</v>
      </c>
      <c r="AG37" s="19"/>
      <c r="AH37" s="19"/>
      <c r="AI37" s="19"/>
      <c r="AJ37" s="20" t="s">
        <v>1</v>
      </c>
    </row>
    <row r="38" spans="2:36" ht="13.5" customHeight="1">
      <c r="B38" s="785">
        <v>46189</v>
      </c>
      <c r="C38" s="786">
        <v>0.125</v>
      </c>
      <c r="D38" s="787" t="s">
        <v>171</v>
      </c>
      <c r="E38" s="791" t="s">
        <v>71</v>
      </c>
      <c r="F38" s="787" t="s">
        <v>231</v>
      </c>
      <c r="G38" s="792">
        <v>1</v>
      </c>
      <c r="H38" s="787"/>
      <c r="I38" s="787"/>
      <c r="J38" s="6"/>
      <c r="K38" s="6"/>
      <c r="L38" s="790">
        <v>46189</v>
      </c>
      <c r="M38" s="786">
        <v>0</v>
      </c>
      <c r="N38" s="787" t="s">
        <v>174</v>
      </c>
      <c r="O38" s="791" t="s">
        <v>76</v>
      </c>
      <c r="P38" s="787" t="s">
        <v>185</v>
      </c>
      <c r="Q38" s="792">
        <v>2</v>
      </c>
      <c r="R38" s="787"/>
      <c r="S38" s="787"/>
      <c r="T38" s="23"/>
      <c r="U38" s="79"/>
      <c r="V38" s="790">
        <v>46190</v>
      </c>
      <c r="W38" s="786">
        <v>0</v>
      </c>
      <c r="X38" s="787" t="s">
        <v>232</v>
      </c>
      <c r="Y38" s="791" t="s">
        <v>82</v>
      </c>
      <c r="Z38" s="787" t="s">
        <v>233</v>
      </c>
      <c r="AA38" s="791">
        <v>2</v>
      </c>
      <c r="AB38" s="787"/>
      <c r="AC38" s="787"/>
      <c r="AD38" s="19"/>
      <c r="AE38" s="105">
        <v>89</v>
      </c>
      <c r="AF38" s="793">
        <v>46207</v>
      </c>
      <c r="AG38" s="786">
        <v>0.95833333333333337</v>
      </c>
      <c r="AH38" s="798" t="s">
        <v>16</v>
      </c>
      <c r="AI38" s="799" t="s">
        <v>14</v>
      </c>
      <c r="AJ38" s="796"/>
    </row>
    <row r="39" spans="2:36" ht="13.5" customHeight="1">
      <c r="B39" s="785">
        <v>46194</v>
      </c>
      <c r="C39" s="786">
        <v>0.875</v>
      </c>
      <c r="D39" s="787" t="s">
        <v>39</v>
      </c>
      <c r="E39" s="791" t="s">
        <v>71</v>
      </c>
      <c r="F39" s="787" t="s">
        <v>171</v>
      </c>
      <c r="G39" s="792">
        <v>1</v>
      </c>
      <c r="H39" s="787"/>
      <c r="I39" s="787"/>
      <c r="J39" s="6"/>
      <c r="K39" s="6"/>
      <c r="L39" s="790">
        <v>46194</v>
      </c>
      <c r="M39" s="786">
        <v>0.75</v>
      </c>
      <c r="N39" s="787" t="s">
        <v>18</v>
      </c>
      <c r="O39" s="791" t="s">
        <v>68</v>
      </c>
      <c r="P39" s="787" t="s">
        <v>174</v>
      </c>
      <c r="Q39" s="792">
        <v>1</v>
      </c>
      <c r="R39" s="787"/>
      <c r="S39" s="787"/>
      <c r="T39" s="23"/>
      <c r="U39" s="7"/>
      <c r="V39" s="790">
        <v>46195</v>
      </c>
      <c r="W39" s="786">
        <v>0.95833333333333337</v>
      </c>
      <c r="X39" s="787" t="s">
        <v>14</v>
      </c>
      <c r="Y39" s="791" t="s">
        <v>145</v>
      </c>
      <c r="Z39" s="787" t="s">
        <v>232</v>
      </c>
      <c r="AA39" s="791">
        <v>1</v>
      </c>
      <c r="AB39" s="787"/>
      <c r="AC39" s="787"/>
      <c r="AD39" s="19"/>
      <c r="AE39" s="105">
        <v>90</v>
      </c>
      <c r="AF39" s="793">
        <v>46207</v>
      </c>
      <c r="AG39" s="797">
        <v>0.79166666666666663</v>
      </c>
      <c r="AH39" s="798" t="s">
        <v>179</v>
      </c>
      <c r="AI39" s="799" t="s">
        <v>190</v>
      </c>
      <c r="AJ39" s="796"/>
    </row>
    <row r="40" spans="2:36" ht="13.5" customHeight="1">
      <c r="B40" s="785">
        <v>46195</v>
      </c>
      <c r="C40" s="786">
        <v>0.125</v>
      </c>
      <c r="D40" s="787" t="s">
        <v>231</v>
      </c>
      <c r="E40" s="791" t="s">
        <v>76</v>
      </c>
      <c r="F40" s="787" t="s">
        <v>230</v>
      </c>
      <c r="G40" s="791">
        <v>2</v>
      </c>
      <c r="H40" s="787"/>
      <c r="I40" s="787"/>
      <c r="J40" s="6"/>
      <c r="K40" s="6"/>
      <c r="L40" s="790">
        <v>46195</v>
      </c>
      <c r="M40" s="786">
        <v>0</v>
      </c>
      <c r="N40" s="787" t="s">
        <v>185</v>
      </c>
      <c r="O40" s="791" t="s">
        <v>71</v>
      </c>
      <c r="P40" s="787" t="s">
        <v>229</v>
      </c>
      <c r="Q40" s="792">
        <v>1</v>
      </c>
      <c r="R40" s="787"/>
      <c r="S40" s="787"/>
      <c r="U40" s="80"/>
      <c r="V40" s="790">
        <v>46196</v>
      </c>
      <c r="W40" s="786">
        <v>8.3333333333333329E-2</v>
      </c>
      <c r="X40" s="787" t="s">
        <v>233</v>
      </c>
      <c r="Y40" s="791" t="s">
        <v>77</v>
      </c>
      <c r="Z40" s="787" t="s">
        <v>170</v>
      </c>
      <c r="AA40" s="791">
        <v>1</v>
      </c>
      <c r="AB40" s="787"/>
      <c r="AC40" s="787"/>
      <c r="AD40" s="19"/>
      <c r="AE40" s="105">
        <v>91</v>
      </c>
      <c r="AF40" s="793">
        <v>46208</v>
      </c>
      <c r="AG40" s="786">
        <v>0.91666666666666663</v>
      </c>
      <c r="AH40" s="798" t="s">
        <v>184</v>
      </c>
      <c r="AI40" s="799" t="s">
        <v>233</v>
      </c>
      <c r="AJ40" s="796"/>
    </row>
    <row r="41" spans="2:36" ht="13.5" customHeight="1">
      <c r="B41" s="785">
        <v>46200</v>
      </c>
      <c r="C41" s="786">
        <v>0.20833333333333334</v>
      </c>
      <c r="D41" s="787" t="s">
        <v>230</v>
      </c>
      <c r="E41" s="791" t="s">
        <v>72</v>
      </c>
      <c r="F41" s="787" t="s">
        <v>171</v>
      </c>
      <c r="G41" s="792" t="s">
        <v>73</v>
      </c>
      <c r="H41" s="787"/>
      <c r="I41" s="787"/>
      <c r="J41" s="6"/>
      <c r="K41" s="6"/>
      <c r="L41" s="790">
        <v>46200</v>
      </c>
      <c r="M41" s="786">
        <v>8.3333333333333329E-2</v>
      </c>
      <c r="N41" s="787" t="s">
        <v>229</v>
      </c>
      <c r="O41" s="791" t="s">
        <v>72</v>
      </c>
      <c r="P41" s="787" t="s">
        <v>174</v>
      </c>
      <c r="Q41" s="792" t="s">
        <v>73</v>
      </c>
      <c r="R41" s="787"/>
      <c r="S41" s="787"/>
      <c r="T41" s="24"/>
      <c r="U41" s="80"/>
      <c r="V41" s="790">
        <v>46199</v>
      </c>
      <c r="W41" s="786">
        <v>0.875</v>
      </c>
      <c r="X41" s="787" t="s">
        <v>233</v>
      </c>
      <c r="Y41" s="791" t="s">
        <v>69</v>
      </c>
      <c r="Z41" s="787" t="s">
        <v>14</v>
      </c>
      <c r="AA41" s="792">
        <v>2</v>
      </c>
      <c r="AB41" s="787"/>
      <c r="AC41" s="787"/>
      <c r="AD41" s="19"/>
      <c r="AE41" s="105">
        <v>92</v>
      </c>
      <c r="AF41" s="793">
        <v>46209</v>
      </c>
      <c r="AG41" s="797">
        <v>8.3333333333333329E-2</v>
      </c>
      <c r="AH41" s="798" t="s">
        <v>183</v>
      </c>
      <c r="AI41" s="799" t="s">
        <v>15</v>
      </c>
      <c r="AJ41" s="796"/>
    </row>
    <row r="42" spans="2:36" ht="13.5" customHeight="1">
      <c r="B42" s="785">
        <v>46200</v>
      </c>
      <c r="C42" s="786">
        <v>0.20833333333333334</v>
      </c>
      <c r="D42" s="787" t="s">
        <v>231</v>
      </c>
      <c r="E42" s="791" t="s">
        <v>82</v>
      </c>
      <c r="F42" s="787" t="s">
        <v>39</v>
      </c>
      <c r="G42" s="792">
        <v>2</v>
      </c>
      <c r="H42" s="787"/>
      <c r="I42" s="787"/>
      <c r="J42" s="6"/>
      <c r="K42" s="6"/>
      <c r="L42" s="790">
        <v>46200</v>
      </c>
      <c r="M42" s="786">
        <v>8.3333333333333329E-2</v>
      </c>
      <c r="N42" s="787" t="s">
        <v>185</v>
      </c>
      <c r="O42" s="791" t="s">
        <v>76</v>
      </c>
      <c r="P42" s="787" t="s">
        <v>18</v>
      </c>
      <c r="Q42" s="792">
        <v>2</v>
      </c>
      <c r="R42" s="787"/>
      <c r="S42" s="787"/>
      <c r="T42" s="24"/>
      <c r="U42" s="80"/>
      <c r="V42" s="790">
        <v>46199</v>
      </c>
      <c r="W42" s="786">
        <v>0.875</v>
      </c>
      <c r="X42" s="787" t="s">
        <v>170</v>
      </c>
      <c r="Y42" s="791" t="s">
        <v>68</v>
      </c>
      <c r="Z42" s="787" t="s">
        <v>232</v>
      </c>
      <c r="AA42" s="791">
        <v>1</v>
      </c>
      <c r="AB42" s="787"/>
      <c r="AC42" s="787"/>
      <c r="AD42" s="19"/>
      <c r="AE42" s="105">
        <v>93</v>
      </c>
      <c r="AF42" s="793">
        <v>46209</v>
      </c>
      <c r="AG42" s="786">
        <v>0.875</v>
      </c>
      <c r="AH42" s="798" t="s">
        <v>32</v>
      </c>
      <c r="AI42" s="799" t="s">
        <v>18</v>
      </c>
      <c r="AJ42" s="796"/>
    </row>
    <row r="43" spans="2:36" ht="13.5" customHeight="1">
      <c r="B43" s="5"/>
      <c r="T43" s="23"/>
      <c r="U43" s="79"/>
      <c r="AD43" s="19"/>
      <c r="AE43" s="105">
        <v>94</v>
      </c>
      <c r="AF43" s="793">
        <v>46210</v>
      </c>
      <c r="AG43" s="797">
        <v>8.3333333333333329E-2</v>
      </c>
      <c r="AH43" s="798" t="s">
        <v>172</v>
      </c>
      <c r="AI43" s="799" t="s">
        <v>39</v>
      </c>
      <c r="AJ43" s="796"/>
    </row>
    <row r="44" spans="2:36" ht="13.5" customHeight="1">
      <c r="B44" s="5"/>
      <c r="T44" s="23"/>
      <c r="AD44" s="19"/>
      <c r="AE44" s="105">
        <v>95</v>
      </c>
      <c r="AF44" s="793">
        <v>46210</v>
      </c>
      <c r="AG44" s="786">
        <v>0.75</v>
      </c>
      <c r="AH44" s="798" t="s">
        <v>173</v>
      </c>
      <c r="AI44" s="799" t="s">
        <v>134</v>
      </c>
      <c r="AJ44" s="796"/>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793">
        <v>46210</v>
      </c>
      <c r="AG45" s="797">
        <v>0.91666666666666663</v>
      </c>
      <c r="AH45" s="798" t="s">
        <v>19</v>
      </c>
      <c r="AI45" s="799" t="s">
        <v>17</v>
      </c>
      <c r="AJ45" s="796"/>
    </row>
    <row r="46" spans="2:36" ht="13.5" customHeight="1">
      <c r="B46" s="785">
        <v>46190</v>
      </c>
      <c r="C46" s="786">
        <v>0.125</v>
      </c>
      <c r="D46" s="787" t="s">
        <v>173</v>
      </c>
      <c r="E46" s="791" t="s">
        <v>71</v>
      </c>
      <c r="F46" s="787" t="s">
        <v>234</v>
      </c>
      <c r="G46" s="792">
        <v>1</v>
      </c>
      <c r="H46" s="787"/>
      <c r="I46" s="787"/>
      <c r="J46" s="6"/>
      <c r="K46" s="6"/>
      <c r="L46" s="790">
        <v>46190</v>
      </c>
      <c r="M46" s="786">
        <v>0.79166666666666663</v>
      </c>
      <c r="N46" s="787" t="s">
        <v>17</v>
      </c>
      <c r="O46" s="791" t="s">
        <v>68</v>
      </c>
      <c r="P46" s="787" t="s">
        <v>236</v>
      </c>
      <c r="Q46" s="792">
        <v>1</v>
      </c>
      <c r="R46" s="787"/>
      <c r="S46" s="787"/>
      <c r="T46" s="23"/>
      <c r="U46" s="79"/>
      <c r="V46" s="790">
        <v>46190</v>
      </c>
      <c r="W46" s="786">
        <v>0.91666666666666663</v>
      </c>
      <c r="X46" s="787" t="s">
        <v>15</v>
      </c>
      <c r="Y46" s="791" t="s">
        <v>77</v>
      </c>
      <c r="Z46" s="787" t="s">
        <v>32</v>
      </c>
      <c r="AA46" s="792">
        <v>1</v>
      </c>
      <c r="AB46" s="787"/>
      <c r="AC46" s="787"/>
      <c r="AD46" s="19"/>
      <c r="AE46" s="78"/>
      <c r="AF46" s="21"/>
      <c r="AG46" s="19"/>
      <c r="AH46" s="19"/>
      <c r="AI46" s="19"/>
      <c r="AJ46" s="20"/>
    </row>
    <row r="47" spans="2:36" ht="13.5" customHeight="1">
      <c r="B47" s="785">
        <v>46190</v>
      </c>
      <c r="C47" s="786">
        <v>0.25</v>
      </c>
      <c r="D47" s="787" t="s">
        <v>138</v>
      </c>
      <c r="E47" s="791" t="s">
        <v>71</v>
      </c>
      <c r="F47" s="787" t="s">
        <v>235</v>
      </c>
      <c r="G47" s="792">
        <v>1</v>
      </c>
      <c r="H47" s="787"/>
      <c r="I47" s="787"/>
      <c r="J47" s="6"/>
      <c r="K47" s="6"/>
      <c r="L47" s="790">
        <v>46191</v>
      </c>
      <c r="M47" s="786">
        <v>0.16666666666666666</v>
      </c>
      <c r="N47" s="787" t="s">
        <v>238</v>
      </c>
      <c r="O47" s="791" t="s">
        <v>76</v>
      </c>
      <c r="P47" s="787" t="s">
        <v>239</v>
      </c>
      <c r="Q47" s="792">
        <v>2</v>
      </c>
      <c r="R47" s="787"/>
      <c r="S47" s="787"/>
      <c r="T47" s="23"/>
      <c r="U47" s="79"/>
      <c r="V47" s="790">
        <v>46191</v>
      </c>
      <c r="W47" s="786">
        <v>4.1666666666666664E-2</v>
      </c>
      <c r="X47" s="787" t="s">
        <v>187</v>
      </c>
      <c r="Y47" s="791" t="s">
        <v>77</v>
      </c>
      <c r="Z47" s="787" t="s">
        <v>237</v>
      </c>
      <c r="AA47" s="791">
        <v>1</v>
      </c>
      <c r="AB47" s="787"/>
      <c r="AC47" s="787"/>
      <c r="AD47" s="19"/>
      <c r="AE47" s="106"/>
      <c r="AF47" s="21" t="s">
        <v>11</v>
      </c>
      <c r="AG47" s="19"/>
      <c r="AH47" s="19"/>
      <c r="AI47" s="19"/>
      <c r="AJ47" s="20"/>
    </row>
    <row r="48" spans="2:36" ht="13.5" customHeight="1">
      <c r="B48" s="785">
        <v>46195</v>
      </c>
      <c r="C48" s="786">
        <v>0.79166666666666663</v>
      </c>
      <c r="D48" s="787" t="s">
        <v>173</v>
      </c>
      <c r="E48" s="791" t="s">
        <v>77</v>
      </c>
      <c r="F48" s="787" t="s">
        <v>138</v>
      </c>
      <c r="G48" s="792">
        <v>1</v>
      </c>
      <c r="H48" s="787"/>
      <c r="I48" s="787"/>
      <c r="J48" s="6"/>
      <c r="K48" s="6"/>
      <c r="L48" s="790">
        <v>46196</v>
      </c>
      <c r="M48" s="786">
        <v>0.79166666666666663</v>
      </c>
      <c r="N48" s="787" t="s">
        <v>17</v>
      </c>
      <c r="O48" s="791" t="s">
        <v>71</v>
      </c>
      <c r="P48" s="787" t="s">
        <v>238</v>
      </c>
      <c r="Q48" s="792">
        <v>1</v>
      </c>
      <c r="R48" s="787"/>
      <c r="S48" s="787"/>
      <c r="T48" s="23"/>
      <c r="U48" s="7"/>
      <c r="V48" s="790">
        <v>46196</v>
      </c>
      <c r="W48" s="786">
        <v>0.91666666666666663</v>
      </c>
      <c r="X48" s="787" t="s">
        <v>15</v>
      </c>
      <c r="Y48" s="791" t="s">
        <v>71</v>
      </c>
      <c r="Z48" s="787" t="s">
        <v>187</v>
      </c>
      <c r="AA48" s="791">
        <v>1</v>
      </c>
      <c r="AB48" s="787"/>
      <c r="AC48" s="787"/>
      <c r="AD48" s="19"/>
      <c r="AE48" s="106"/>
      <c r="AF48" s="22" t="s">
        <v>21</v>
      </c>
      <c r="AG48" s="19"/>
      <c r="AH48" s="19"/>
      <c r="AI48" s="19"/>
      <c r="AJ48" s="20" t="s">
        <v>1</v>
      </c>
    </row>
    <row r="49" spans="2:39" ht="13.5" customHeight="1">
      <c r="B49" s="785">
        <v>46196</v>
      </c>
      <c r="C49" s="786">
        <v>0.20833333333333334</v>
      </c>
      <c r="D49" s="787" t="s">
        <v>235</v>
      </c>
      <c r="E49" s="791" t="s">
        <v>76</v>
      </c>
      <c r="F49" s="787" t="s">
        <v>234</v>
      </c>
      <c r="G49" s="791">
        <v>2</v>
      </c>
      <c r="H49" s="787"/>
      <c r="I49" s="787"/>
      <c r="J49" s="6"/>
      <c r="K49" s="6"/>
      <c r="L49" s="790">
        <v>46197</v>
      </c>
      <c r="M49" s="786">
        <v>0.16666666666666666</v>
      </c>
      <c r="N49" s="787" t="s">
        <v>239</v>
      </c>
      <c r="O49" s="791" t="s">
        <v>71</v>
      </c>
      <c r="P49" s="787" t="s">
        <v>236</v>
      </c>
      <c r="Q49" s="792">
        <v>1</v>
      </c>
      <c r="R49" s="787"/>
      <c r="S49" s="787"/>
      <c r="U49" s="80"/>
      <c r="V49" s="790">
        <v>46197</v>
      </c>
      <c r="W49" s="786">
        <v>4.1666666666666664E-2</v>
      </c>
      <c r="X49" s="787" t="s">
        <v>237</v>
      </c>
      <c r="Y49" s="791" t="s">
        <v>76</v>
      </c>
      <c r="Z49" s="787" t="s">
        <v>32</v>
      </c>
      <c r="AA49" s="791">
        <v>2</v>
      </c>
      <c r="AB49" s="787"/>
      <c r="AC49" s="787"/>
      <c r="AD49" s="19"/>
      <c r="AE49" s="105">
        <v>97</v>
      </c>
      <c r="AF49" s="793">
        <v>46212</v>
      </c>
      <c r="AG49" s="786">
        <v>0.91666666666666663</v>
      </c>
      <c r="AH49" s="798" t="s">
        <v>14</v>
      </c>
      <c r="AI49" s="799" t="s">
        <v>190</v>
      </c>
      <c r="AJ49" s="796"/>
    </row>
    <row r="50" spans="2:39" ht="13.5" customHeight="1">
      <c r="B50" s="785">
        <v>46201</v>
      </c>
      <c r="C50" s="786">
        <v>0.16666666666666666</v>
      </c>
      <c r="D50" s="787" t="s">
        <v>234</v>
      </c>
      <c r="E50" s="791" t="s">
        <v>72</v>
      </c>
      <c r="F50" s="787" t="s">
        <v>138</v>
      </c>
      <c r="G50" s="792" t="s">
        <v>73</v>
      </c>
      <c r="H50" s="787"/>
      <c r="I50" s="787"/>
      <c r="J50" s="6"/>
      <c r="K50" s="6"/>
      <c r="L50" s="790">
        <v>46201</v>
      </c>
      <c r="M50" s="786">
        <v>6.25E-2</v>
      </c>
      <c r="N50" s="787" t="s">
        <v>239</v>
      </c>
      <c r="O50" s="791" t="s">
        <v>72</v>
      </c>
      <c r="P50" s="787" t="s">
        <v>17</v>
      </c>
      <c r="Q50" s="792" t="s">
        <v>73</v>
      </c>
      <c r="R50" s="787"/>
      <c r="S50" s="787"/>
      <c r="T50" s="24"/>
      <c r="V50" s="790">
        <v>46200</v>
      </c>
      <c r="W50" s="786">
        <v>0.95833333333333337</v>
      </c>
      <c r="X50" s="787" t="s">
        <v>237</v>
      </c>
      <c r="Y50" s="791" t="s">
        <v>86</v>
      </c>
      <c r="Z50" s="787" t="s">
        <v>15</v>
      </c>
      <c r="AA50" s="792">
        <v>2</v>
      </c>
      <c r="AB50" s="787"/>
      <c r="AC50" s="787"/>
      <c r="AD50" s="19"/>
      <c r="AE50" s="105">
        <v>98</v>
      </c>
      <c r="AF50" s="793">
        <v>46213</v>
      </c>
      <c r="AG50" s="786">
        <v>0.875</v>
      </c>
      <c r="AH50" s="798" t="s">
        <v>18</v>
      </c>
      <c r="AI50" s="799" t="s">
        <v>39</v>
      </c>
      <c r="AJ50" s="796"/>
    </row>
    <row r="51" spans="2:39" ht="13.5" customHeight="1">
      <c r="B51" s="785">
        <v>46201</v>
      </c>
      <c r="C51" s="786">
        <v>0.16666666666666666</v>
      </c>
      <c r="D51" s="787" t="s">
        <v>235</v>
      </c>
      <c r="E51" s="791" t="s">
        <v>82</v>
      </c>
      <c r="F51" s="787" t="s">
        <v>173</v>
      </c>
      <c r="G51" s="792">
        <v>2</v>
      </c>
      <c r="H51" s="787"/>
      <c r="I51" s="787"/>
      <c r="J51" s="6"/>
      <c r="K51" s="6"/>
      <c r="L51" s="790">
        <v>46201</v>
      </c>
      <c r="M51" s="786">
        <v>6.25E-2</v>
      </c>
      <c r="N51" s="787" t="s">
        <v>236</v>
      </c>
      <c r="O51" s="791" t="s">
        <v>68</v>
      </c>
      <c r="P51" s="787" t="s">
        <v>238</v>
      </c>
      <c r="Q51" s="792">
        <v>1</v>
      </c>
      <c r="R51" s="787"/>
      <c r="S51" s="787"/>
      <c r="T51" s="24"/>
      <c r="V51" s="790">
        <v>46200</v>
      </c>
      <c r="W51" s="786">
        <v>0.95833333333333337</v>
      </c>
      <c r="X51" s="787" t="s">
        <v>32</v>
      </c>
      <c r="Y51" s="791" t="s">
        <v>71</v>
      </c>
      <c r="Z51" s="787" t="s">
        <v>187</v>
      </c>
      <c r="AA51" s="791">
        <v>1</v>
      </c>
      <c r="AB51" s="787"/>
      <c r="AC51" s="787"/>
      <c r="AD51" s="19"/>
      <c r="AE51" s="105">
        <v>99</v>
      </c>
      <c r="AF51" s="793">
        <v>46214</v>
      </c>
      <c r="AG51" s="786">
        <v>0.95833333333333337</v>
      </c>
      <c r="AH51" s="798" t="s">
        <v>184</v>
      </c>
      <c r="AI51" s="799" t="s">
        <v>15</v>
      </c>
      <c r="AJ51" s="796"/>
    </row>
    <row r="52" spans="2:39" ht="13.5" customHeight="1">
      <c r="B52" s="5"/>
      <c r="T52" s="23"/>
      <c r="V52" s="21"/>
      <c r="W52" s="19"/>
      <c r="X52" s="19"/>
      <c r="Z52" s="21"/>
      <c r="AA52" s="19"/>
      <c r="AB52" s="19"/>
      <c r="AC52" s="19"/>
      <c r="AD52" s="19"/>
      <c r="AE52" s="105">
        <v>100</v>
      </c>
      <c r="AF52" s="793">
        <v>46215</v>
      </c>
      <c r="AG52" s="786">
        <v>0.125</v>
      </c>
      <c r="AH52" s="798" t="s">
        <v>173</v>
      </c>
      <c r="AI52" s="799" t="s">
        <v>17</v>
      </c>
      <c r="AJ52" s="796"/>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793">
        <v>46217</v>
      </c>
      <c r="AG56" s="786">
        <v>0.875</v>
      </c>
      <c r="AH56" s="798" t="s">
        <v>14</v>
      </c>
      <c r="AI56" s="799" t="s">
        <v>18</v>
      </c>
      <c r="AJ56" s="796"/>
    </row>
    <row r="57" spans="2:39" ht="13.5" customHeight="1" thickBot="1">
      <c r="B57" s="57"/>
      <c r="C57" s="25"/>
      <c r="D57" s="6"/>
      <c r="E57" s="26"/>
      <c r="F57" s="27"/>
      <c r="G57" s="26"/>
      <c r="H57" s="27"/>
      <c r="I57" s="27"/>
      <c r="J57" s="27"/>
      <c r="K57" s="27"/>
      <c r="L57" s="28"/>
      <c r="V57" s="7"/>
      <c r="Y57" s="7"/>
      <c r="AE57" s="105">
        <v>102</v>
      </c>
      <c r="AF57" s="793">
        <v>46218</v>
      </c>
      <c r="AG57" s="786">
        <v>0.875</v>
      </c>
      <c r="AH57" s="798" t="s">
        <v>15</v>
      </c>
      <c r="AI57" s="799" t="s">
        <v>173</v>
      </c>
      <c r="AJ57" s="796"/>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800" t="s">
        <v>2</v>
      </c>
      <c r="Q59" s="801"/>
      <c r="R59" s="802" t="s">
        <v>285</v>
      </c>
      <c r="T59" s="102"/>
      <c r="U59" s="7"/>
      <c r="V59" s="5"/>
      <c r="AA59" s="108"/>
      <c r="AC59" s="18"/>
      <c r="AE59" s="107"/>
      <c r="AF59" s="21" t="s">
        <v>289</v>
      </c>
      <c r="AG59" s="19"/>
      <c r="AH59" s="19"/>
      <c r="AI59" s="19"/>
      <c r="AJ59" s="20"/>
    </row>
    <row r="60" spans="2:39" ht="13.5" customHeight="1">
      <c r="B60" s="5"/>
      <c r="C60" s="13"/>
      <c r="D60" s="13">
        <v>1</v>
      </c>
      <c r="E60" s="1125" t="s">
        <v>166</v>
      </c>
      <c r="F60" s="1126"/>
      <c r="G60" s="14"/>
      <c r="H60" s="14"/>
      <c r="I60" s="14"/>
      <c r="J60" s="14"/>
      <c r="L60" s="8"/>
      <c r="M60" s="15"/>
      <c r="N60" s="5"/>
      <c r="P60" s="1127" t="s">
        <v>425</v>
      </c>
      <c r="Q60" s="1128"/>
      <c r="R60" s="803"/>
      <c r="S60" s="15"/>
      <c r="T60" s="18"/>
      <c r="U60" s="7"/>
      <c r="V60" s="5"/>
      <c r="Y60" s="1129" t="s">
        <v>222</v>
      </c>
      <c r="Z60" s="1129"/>
      <c r="AA60" s="802" t="s">
        <v>286</v>
      </c>
      <c r="AB60" s="802" t="s">
        <v>292</v>
      </c>
      <c r="AC60" s="102"/>
      <c r="AE60" s="107"/>
      <c r="AF60" s="22" t="s">
        <v>291</v>
      </c>
      <c r="AG60" s="19"/>
      <c r="AH60" s="19"/>
      <c r="AI60" s="19"/>
      <c r="AJ60" s="20" t="s">
        <v>1</v>
      </c>
    </row>
    <row r="61" spans="2:39" ht="13.5" customHeight="1">
      <c r="B61" s="5"/>
      <c r="C61" s="13"/>
      <c r="D61" s="13">
        <v>2</v>
      </c>
      <c r="E61" s="1125" t="s">
        <v>198</v>
      </c>
      <c r="F61" s="1126"/>
      <c r="G61" s="7"/>
      <c r="H61" s="7" t="s">
        <v>27</v>
      </c>
      <c r="I61" s="14"/>
      <c r="J61" s="14"/>
      <c r="K61" s="7">
        <v>160</v>
      </c>
      <c r="L61" s="18" t="s">
        <v>26</v>
      </c>
      <c r="M61" s="7"/>
      <c r="N61" s="5"/>
      <c r="P61" s="1127" t="s">
        <v>496</v>
      </c>
      <c r="Q61" s="1128"/>
      <c r="R61" s="803"/>
      <c r="T61" s="18"/>
      <c r="U61" s="7"/>
      <c r="V61" s="5"/>
      <c r="Y61" s="1130" t="s">
        <v>166</v>
      </c>
      <c r="Z61" s="1130"/>
      <c r="AA61" s="804"/>
      <c r="AB61" s="804"/>
      <c r="AC61" s="18"/>
      <c r="AE61" s="105">
        <v>103</v>
      </c>
      <c r="AF61" s="793">
        <v>46221</v>
      </c>
      <c r="AG61" s="797">
        <v>0.95833333333333337</v>
      </c>
      <c r="AH61" s="798" t="s">
        <v>14</v>
      </c>
      <c r="AI61" s="799" t="s">
        <v>173</v>
      </c>
      <c r="AJ61" s="796"/>
    </row>
    <row r="62" spans="2:39" ht="13.5" customHeight="1">
      <c r="B62" s="5"/>
      <c r="C62" s="13"/>
      <c r="D62" s="13">
        <v>3</v>
      </c>
      <c r="E62" s="1125" t="s">
        <v>262</v>
      </c>
      <c r="F62" s="1126"/>
      <c r="G62" s="7"/>
      <c r="H62" s="7" t="s">
        <v>28</v>
      </c>
      <c r="I62" s="14"/>
      <c r="J62" s="14"/>
      <c r="K62" s="7">
        <v>120</v>
      </c>
      <c r="L62" s="18" t="s">
        <v>26</v>
      </c>
      <c r="M62" s="7"/>
      <c r="N62" s="5"/>
      <c r="P62" s="1127" t="s">
        <v>497</v>
      </c>
      <c r="Q62" s="1128"/>
      <c r="R62" s="803"/>
      <c r="S62" s="15"/>
      <c r="T62" s="18"/>
      <c r="U62" s="7"/>
      <c r="V62" s="5"/>
      <c r="Y62" s="1130" t="s">
        <v>126</v>
      </c>
      <c r="Z62" s="1130"/>
      <c r="AA62" s="805"/>
      <c r="AB62" s="804"/>
      <c r="AC62" s="18"/>
      <c r="AE62" s="105"/>
      <c r="AF62" s="21"/>
      <c r="AG62" s="19"/>
      <c r="AH62" s="19"/>
      <c r="AI62" s="19"/>
      <c r="AJ62" s="20"/>
      <c r="AM62" s="33"/>
    </row>
    <row r="63" spans="2:39" ht="13.2">
      <c r="B63" s="5"/>
      <c r="C63" s="13"/>
      <c r="D63" s="13">
        <v>4</v>
      </c>
      <c r="E63" s="1125" t="s">
        <v>197</v>
      </c>
      <c r="F63" s="1126"/>
      <c r="G63" s="7"/>
      <c r="H63" s="7" t="s">
        <v>29</v>
      </c>
      <c r="I63" s="14"/>
      <c r="J63" s="14"/>
      <c r="K63" s="7">
        <v>90</v>
      </c>
      <c r="L63" s="18" t="s">
        <v>26</v>
      </c>
      <c r="M63" s="7"/>
      <c r="N63" s="5"/>
      <c r="P63" s="1127" t="s">
        <v>498</v>
      </c>
      <c r="Q63" s="1128"/>
      <c r="R63" s="803"/>
      <c r="S63" s="7"/>
      <c r="T63" s="102"/>
      <c r="V63" s="5"/>
      <c r="Y63" s="1130" t="s">
        <v>499</v>
      </c>
      <c r="Z63" s="1130"/>
      <c r="AA63" s="803"/>
      <c r="AB63" s="804"/>
      <c r="AC63" s="18"/>
      <c r="AE63" s="107"/>
      <c r="AF63" s="21" t="s">
        <v>13</v>
      </c>
      <c r="AG63" s="19"/>
      <c r="AH63" s="19"/>
      <c r="AI63" s="19"/>
      <c r="AJ63" s="20"/>
    </row>
    <row r="64" spans="2:39" s="32" customFormat="1" ht="13.2">
      <c r="B64" s="5"/>
      <c r="C64" s="13"/>
      <c r="D64" s="13">
        <v>5</v>
      </c>
      <c r="E64" s="1125" t="s">
        <v>264</v>
      </c>
      <c r="F64" s="1126"/>
      <c r="G64" s="7"/>
      <c r="H64" s="7" t="s">
        <v>156</v>
      </c>
      <c r="I64" s="14"/>
      <c r="J64" s="14"/>
      <c r="K64" s="7">
        <v>60</v>
      </c>
      <c r="L64" s="18" t="s">
        <v>26</v>
      </c>
      <c r="M64" s="7"/>
      <c r="N64" s="5"/>
      <c r="O64" s="1"/>
      <c r="P64" s="1127" t="s">
        <v>376</v>
      </c>
      <c r="Q64" s="1128"/>
      <c r="R64" s="803"/>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125" t="s">
        <v>256</v>
      </c>
      <c r="F65" s="1126"/>
      <c r="G65" s="7"/>
      <c r="H65" s="7" t="s">
        <v>157</v>
      </c>
      <c r="I65" s="1"/>
      <c r="J65" s="1"/>
      <c r="K65" s="7">
        <v>30</v>
      </c>
      <c r="L65" s="18" t="s">
        <v>26</v>
      </c>
      <c r="M65" s="7"/>
      <c r="N65" s="5"/>
      <c r="O65" s="1"/>
      <c r="P65" s="1127" t="s">
        <v>500</v>
      </c>
      <c r="Q65" s="1128"/>
      <c r="R65" s="803"/>
      <c r="S65" s="7"/>
      <c r="T65" s="18"/>
      <c r="U65" s="1"/>
      <c r="V65" s="5"/>
      <c r="W65" s="1"/>
      <c r="X65" s="1"/>
      <c r="Y65" s="14" t="s">
        <v>221</v>
      </c>
      <c r="Z65" s="14"/>
      <c r="AA65" s="1"/>
      <c r="AB65" s="1"/>
      <c r="AC65" s="18"/>
      <c r="AD65" s="1"/>
      <c r="AE65" s="105">
        <v>103</v>
      </c>
      <c r="AF65" s="793">
        <v>46222</v>
      </c>
      <c r="AG65" s="797">
        <v>0.875</v>
      </c>
      <c r="AH65" s="798" t="s">
        <v>18</v>
      </c>
      <c r="AI65" s="799" t="s">
        <v>15</v>
      </c>
      <c r="AJ65" s="796"/>
      <c r="AK65" s="1"/>
    </row>
    <row r="66" spans="2:37" s="32" customFormat="1" ht="13.2">
      <c r="B66" s="5"/>
      <c r="C66" s="13"/>
      <c r="D66" s="13">
        <v>7</v>
      </c>
      <c r="E66" s="1125" t="s">
        <v>267</v>
      </c>
      <c r="F66" s="1126"/>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125" t="s">
        <v>168</v>
      </c>
      <c r="F67" s="1126"/>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125" t="s">
        <v>259</v>
      </c>
      <c r="F68" s="1126"/>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125" t="s">
        <v>270</v>
      </c>
      <c r="F69" s="1126"/>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125" t="s">
        <v>201</v>
      </c>
      <c r="F70" s="1126"/>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18</v>
      </c>
      <c r="AG70" s="958"/>
      <c r="AH70" s="958"/>
      <c r="AI70" s="958"/>
      <c r="AJ70" s="1131"/>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806" t="s">
        <v>135</v>
      </c>
      <c r="G89" s="1133" t="s">
        <v>110</v>
      </c>
      <c r="J89" s="806" t="s">
        <v>135</v>
      </c>
      <c r="O89" s="35"/>
      <c r="P89" s="35"/>
    </row>
    <row r="90" spans="4:36" s="32" customFormat="1" hidden="1">
      <c r="D90" s="32" t="s">
        <v>74</v>
      </c>
      <c r="E90" s="32" t="s">
        <v>73</v>
      </c>
      <c r="F90" s="806" t="s">
        <v>19</v>
      </c>
      <c r="G90" s="894"/>
      <c r="J90" s="806" t="s">
        <v>19</v>
      </c>
    </row>
    <row r="91" spans="4:36" s="32" customFormat="1" hidden="1">
      <c r="D91" s="59" t="s">
        <v>72</v>
      </c>
      <c r="E91" s="32">
        <v>2</v>
      </c>
      <c r="F91" s="806" t="s">
        <v>134</v>
      </c>
      <c r="G91" s="894"/>
      <c r="J91" s="806" t="s">
        <v>134</v>
      </c>
    </row>
    <row r="92" spans="4:36" s="32" customFormat="1" hidden="1">
      <c r="D92" s="32" t="s">
        <v>70</v>
      </c>
      <c r="F92" s="806" t="s">
        <v>136</v>
      </c>
      <c r="G92" s="895"/>
      <c r="J92" s="806" t="s">
        <v>136</v>
      </c>
    </row>
    <row r="93" spans="4:36" s="32" customFormat="1" hidden="1">
      <c r="D93" s="32" t="s">
        <v>71</v>
      </c>
      <c r="F93" s="807" t="s">
        <v>39</v>
      </c>
      <c r="G93" s="1134" t="s">
        <v>111</v>
      </c>
      <c r="J93" s="808" t="s">
        <v>32</v>
      </c>
    </row>
    <row r="94" spans="4:36" s="32" customFormat="1" hidden="1">
      <c r="D94" s="32" t="s">
        <v>76</v>
      </c>
      <c r="F94" s="807" t="s">
        <v>91</v>
      </c>
      <c r="G94" s="897"/>
      <c r="J94" s="808" t="s">
        <v>141</v>
      </c>
    </row>
    <row r="95" spans="4:36" s="32" customFormat="1" hidden="1">
      <c r="D95" s="59" t="s">
        <v>69</v>
      </c>
      <c r="F95" s="807" t="s">
        <v>137</v>
      </c>
      <c r="G95" s="897"/>
      <c r="J95" s="808" t="s">
        <v>15</v>
      </c>
    </row>
    <row r="96" spans="4:36" s="32" customFormat="1" hidden="1">
      <c r="D96" s="59" t="s">
        <v>77</v>
      </c>
      <c r="F96" s="807" t="s">
        <v>33</v>
      </c>
      <c r="G96" s="898"/>
      <c r="J96" s="808" t="s">
        <v>142</v>
      </c>
    </row>
    <row r="97" spans="4:36" s="32" customFormat="1" hidden="1">
      <c r="D97" s="59" t="s">
        <v>79</v>
      </c>
      <c r="F97" s="809" t="s">
        <v>138</v>
      </c>
      <c r="G97" s="1135" t="s">
        <v>112</v>
      </c>
      <c r="J97" s="810" t="s">
        <v>37</v>
      </c>
    </row>
    <row r="98" spans="4:36" s="32" customFormat="1" hidden="1">
      <c r="D98" s="59" t="s">
        <v>68</v>
      </c>
      <c r="F98" s="809" t="s">
        <v>139</v>
      </c>
      <c r="G98" s="900"/>
      <c r="J98" s="810" t="s">
        <v>143</v>
      </c>
    </row>
    <row r="99" spans="4:36" s="32" customFormat="1" hidden="1">
      <c r="D99" s="59" t="s">
        <v>82</v>
      </c>
      <c r="F99" s="809" t="s">
        <v>155</v>
      </c>
      <c r="G99" s="900"/>
      <c r="J99" s="810" t="s">
        <v>18</v>
      </c>
    </row>
    <row r="100" spans="4:36" s="32" customFormat="1" hidden="1">
      <c r="D100" s="59" t="s">
        <v>75</v>
      </c>
      <c r="F100" s="809" t="s">
        <v>140</v>
      </c>
      <c r="G100" s="901"/>
      <c r="J100" s="810" t="s">
        <v>38</v>
      </c>
    </row>
    <row r="101" spans="4:36" s="32" customFormat="1" hidden="1">
      <c r="D101" s="59" t="s">
        <v>84</v>
      </c>
      <c r="F101" s="808" t="s">
        <v>32</v>
      </c>
      <c r="G101" s="1136" t="s">
        <v>113</v>
      </c>
      <c r="J101" s="811" t="s">
        <v>14</v>
      </c>
    </row>
    <row r="102" spans="4:36" s="32" customFormat="1" hidden="1">
      <c r="D102" s="59" t="s">
        <v>78</v>
      </c>
      <c r="F102" s="808" t="s">
        <v>141</v>
      </c>
      <c r="G102" s="903"/>
      <c r="J102" s="811" t="s">
        <v>16</v>
      </c>
    </row>
    <row r="103" spans="4:36" s="32" customFormat="1" hidden="1">
      <c r="D103" s="59" t="s">
        <v>83</v>
      </c>
      <c r="F103" s="808" t="s">
        <v>15</v>
      </c>
      <c r="G103" s="903"/>
      <c r="J103" s="811" t="s">
        <v>144</v>
      </c>
    </row>
    <row r="104" spans="4:36" s="32" customFormat="1" hidden="1">
      <c r="D104" s="59" t="s">
        <v>85</v>
      </c>
      <c r="F104" s="808" t="s">
        <v>142</v>
      </c>
      <c r="G104" s="904"/>
      <c r="J104" s="811" t="s">
        <v>17</v>
      </c>
    </row>
    <row r="105" spans="4:36" s="32" customFormat="1" hidden="1">
      <c r="D105" s="59" t="s">
        <v>81</v>
      </c>
      <c r="F105" s="810" t="s">
        <v>37</v>
      </c>
      <c r="G105" s="1137" t="s">
        <v>114</v>
      </c>
    </row>
    <row r="106" spans="4:36" s="32" customFormat="1" hidden="1">
      <c r="D106" s="59" t="s">
        <v>86</v>
      </c>
      <c r="F106" s="810" t="s">
        <v>143</v>
      </c>
      <c r="G106" s="906"/>
    </row>
    <row r="107" spans="4:36" s="32" customFormat="1" hidden="1">
      <c r="D107" s="59" t="s">
        <v>96</v>
      </c>
      <c r="F107" s="810" t="s">
        <v>18</v>
      </c>
      <c r="G107" s="906"/>
    </row>
    <row r="108" spans="4:36" s="32" customFormat="1" hidden="1">
      <c r="D108" s="59" t="s">
        <v>97</v>
      </c>
      <c r="F108" s="810" t="s">
        <v>38</v>
      </c>
      <c r="G108" s="907"/>
    </row>
    <row r="109" spans="4:36" s="32" customFormat="1" hidden="1">
      <c r="D109" s="59" t="s">
        <v>88</v>
      </c>
      <c r="F109" s="811" t="s">
        <v>14</v>
      </c>
      <c r="G109" s="1132" t="s">
        <v>115</v>
      </c>
      <c r="T109" s="1"/>
    </row>
    <row r="110" spans="4:36" s="32" customFormat="1" hidden="1">
      <c r="D110" s="59" t="s">
        <v>98</v>
      </c>
      <c r="F110" s="81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81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81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G109:G112"/>
    <mergeCell ref="E68:F68"/>
    <mergeCell ref="E69:F69"/>
    <mergeCell ref="E70:F70"/>
    <mergeCell ref="AF70:AI71"/>
    <mergeCell ref="G89:G92"/>
    <mergeCell ref="G93:G96"/>
    <mergeCell ref="G97:G100"/>
    <mergeCell ref="G101:G104"/>
    <mergeCell ref="G105:G108"/>
    <mergeCell ref="AJ70:AJ71"/>
    <mergeCell ref="H72:I72"/>
    <mergeCell ref="E64:F64"/>
    <mergeCell ref="P64:Q64"/>
    <mergeCell ref="E65:F65"/>
    <mergeCell ref="P65:Q65"/>
    <mergeCell ref="E66:F66"/>
    <mergeCell ref="E67:F67"/>
    <mergeCell ref="E62:F62"/>
    <mergeCell ref="P62:Q62"/>
    <mergeCell ref="Y62:Z62"/>
    <mergeCell ref="E63:F63"/>
    <mergeCell ref="P63:Q63"/>
    <mergeCell ref="Y63:Z63"/>
    <mergeCell ref="E60:F60"/>
    <mergeCell ref="P60:Q60"/>
    <mergeCell ref="Y60:Z60"/>
    <mergeCell ref="E61:F61"/>
    <mergeCell ref="P61:Q61"/>
    <mergeCell ref="Y61:Z61"/>
    <mergeCell ref="B54:C54"/>
    <mergeCell ref="L54:M54"/>
    <mergeCell ref="AF2:AI2"/>
    <mergeCell ref="B14:AJ15"/>
    <mergeCell ref="L18:M18"/>
    <mergeCell ref="V18:W18"/>
    <mergeCell ref="L27:M27"/>
    <mergeCell ref="V27:W27"/>
    <mergeCell ref="L36:M36"/>
    <mergeCell ref="V36:W36"/>
    <mergeCell ref="L45:M45"/>
    <mergeCell ref="V45:W45"/>
    <mergeCell ref="Z53:AA53"/>
  </mergeCells>
  <dataValidations count="5">
    <dataValidation type="list" allowBlank="1" showInputMessage="1" showErrorMessage="1" sqref="E28:E33 E37:E42 E46:E51 O19:O24 O28:O33 O37:O42 O46:O51 Y19:Y24 Y28:Y33 Y37:Y42 Y46:Y51" xr:uid="{DC5DBBC9-1E00-462B-B406-00BFFFB154D5}">
      <formula1>$D$89:$D$137</formula1>
      <formula2>0</formula2>
    </dataValidation>
    <dataValidation type="list" allowBlank="1" showInputMessage="1" showErrorMessage="1" sqref="G28:G33 G37:G42 G46:G51 Q19:Q24 Q28:Q33 Q37:Q42 Q46:Q51 AA19:AA24 AA28:AA33 AA37:AA42 AA46:AA51" xr:uid="{1C8B59C5-7EA2-4D13-A660-B52FFE882428}">
      <formula1>$E$89:$E$91</formula1>
      <formula2>0</formula2>
    </dataValidation>
    <dataValidation type="list" allowBlank="1" showInputMessage="1" showErrorMessage="1" sqref="E19:E24" xr:uid="{36878C2A-853C-4D30-9569-F56865AF9822}">
      <formula1>$D$89:$D$137</formula1>
    </dataValidation>
    <dataValidation type="list" allowBlank="1" showInputMessage="1" showErrorMessage="1" sqref="G19:G24" xr:uid="{BB8FAE93-D20F-44E7-8AAF-F15A84EB0391}">
      <formula1>$E$89:$E$91</formula1>
    </dataValidation>
    <dataValidation type="list" allowBlank="1" showInputMessage="1" showErrorMessage="1" sqref="G25:G26 Q25:Q26 G55:G57 Q55:Q56 AA25:AA26 X56 AC56" xr:uid="{F6087BE4-1E20-4945-9DB8-D9AAD9D5938D}">
      <formula1>#REF!</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274EC-1E4A-4E9A-9F38-EAFC424C3FBB}">
  <dimension ref="B1:R117"/>
  <sheetViews>
    <sheetView zoomScale="85" zoomScaleNormal="85" workbookViewId="0">
      <selection activeCell="H11" sqref="H11"/>
    </sheetView>
  </sheetViews>
  <sheetFormatPr baseColWidth="10"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554687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554687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554687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554687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554687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554687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554687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554687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554687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554687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554687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554687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554687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554687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554687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554687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554687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554687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554687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554687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554687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554687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554687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554687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554687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554687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554687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554687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554687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554687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554687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554687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554687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554687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554687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554687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554687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554687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554687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554687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554687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554687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554687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554687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554687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554687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554687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554687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554687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554687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554687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554687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554687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554687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554687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554687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554687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554687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554687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554687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554687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554687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812" t="s">
        <v>44</v>
      </c>
      <c r="C3" s="813" t="s">
        <v>117</v>
      </c>
      <c r="D3" s="814"/>
      <c r="F3" s="40"/>
      <c r="G3" s="40"/>
    </row>
    <row r="4" spans="2:9">
      <c r="B4" s="815" t="s">
        <v>45</v>
      </c>
      <c r="C4" s="813" t="s">
        <v>116</v>
      </c>
      <c r="D4" s="816"/>
    </row>
    <row r="5" spans="2:9">
      <c r="B5" s="55" t="s">
        <v>161</v>
      </c>
      <c r="C5" s="817" t="s">
        <v>116</v>
      </c>
      <c r="D5" s="816"/>
    </row>
    <row r="6" spans="2:9">
      <c r="B6" s="55" t="s">
        <v>160</v>
      </c>
      <c r="C6" s="817" t="s">
        <v>116</v>
      </c>
      <c r="D6" s="816"/>
    </row>
    <row r="7" spans="2:9">
      <c r="B7" s="55" t="s">
        <v>275</v>
      </c>
      <c r="C7" s="813" t="s">
        <v>117</v>
      </c>
      <c r="D7" s="816"/>
      <c r="I7"/>
    </row>
    <row r="8" spans="2:9">
      <c r="B8" s="55" t="s">
        <v>243</v>
      </c>
      <c r="C8" s="813" t="s">
        <v>117</v>
      </c>
      <c r="D8" s="816"/>
      <c r="I8"/>
    </row>
    <row r="9" spans="2:9">
      <c r="B9" s="55" t="s">
        <v>203</v>
      </c>
      <c r="C9" s="813" t="s">
        <v>116</v>
      </c>
      <c r="D9" s="816"/>
      <c r="I9"/>
    </row>
    <row r="10" spans="2:9">
      <c r="B10" s="818" t="s">
        <v>159</v>
      </c>
      <c r="C10" s="817" t="s">
        <v>117</v>
      </c>
      <c r="D10" s="816"/>
    </row>
    <row r="11" spans="2:9">
      <c r="B11" s="52"/>
      <c r="C11" s="42" t="s">
        <v>46</v>
      </c>
    </row>
    <row r="12" spans="2:9">
      <c r="B12" s="818" t="s">
        <v>47</v>
      </c>
      <c r="C12" s="817" t="s">
        <v>264</v>
      </c>
      <c r="D12" s="816"/>
      <c r="I12"/>
    </row>
    <row r="13" spans="2:9">
      <c r="B13" s="818" t="s">
        <v>244</v>
      </c>
      <c r="C13" s="817" t="s">
        <v>272</v>
      </c>
      <c r="D13" s="816"/>
    </row>
    <row r="14" spans="2:9">
      <c r="B14" s="818" t="s">
        <v>273</v>
      </c>
      <c r="C14" s="817" t="s">
        <v>270</v>
      </c>
      <c r="D14" s="816"/>
    </row>
    <row r="15" spans="2:9">
      <c r="B15" s="818" t="s">
        <v>246</v>
      </c>
      <c r="C15" s="817" t="s">
        <v>259</v>
      </c>
      <c r="D15" s="816"/>
    </row>
    <row r="16" spans="2:9">
      <c r="B16" s="818" t="s">
        <v>245</v>
      </c>
      <c r="C16" s="817" t="s">
        <v>264</v>
      </c>
      <c r="D16" s="816"/>
    </row>
    <row r="17" spans="2:8">
      <c r="B17" s="818" t="s">
        <v>49</v>
      </c>
      <c r="C17" s="817" t="s">
        <v>201</v>
      </c>
      <c r="D17" s="816"/>
    </row>
    <row r="18" spans="2:8">
      <c r="B18" s="818" t="s">
        <v>50</v>
      </c>
      <c r="C18" s="817" t="s">
        <v>199</v>
      </c>
      <c r="D18" s="816"/>
    </row>
    <row r="19" spans="2:8">
      <c r="B19" s="819" t="s">
        <v>51</v>
      </c>
      <c r="C19" s="820">
        <v>8</v>
      </c>
      <c r="D19" s="816"/>
    </row>
    <row r="20" spans="2:8">
      <c r="B20" s="52"/>
      <c r="C20" s="42" t="s">
        <v>52</v>
      </c>
    </row>
    <row r="21" spans="2:8">
      <c r="B21" s="818" t="s">
        <v>48</v>
      </c>
      <c r="C21" s="817" t="s">
        <v>270</v>
      </c>
      <c r="D21" s="816"/>
    </row>
    <row r="22" spans="2:8">
      <c r="B22" s="821" t="s">
        <v>212</v>
      </c>
      <c r="C22" s="820" t="s">
        <v>259</v>
      </c>
      <c r="D22" s="822"/>
    </row>
    <row r="23" spans="2:8">
      <c r="B23" s="821" t="s">
        <v>53</v>
      </c>
      <c r="C23" s="820">
        <v>16</v>
      </c>
      <c r="D23" s="822"/>
    </row>
    <row r="24" spans="2:8" ht="13.8" thickBot="1">
      <c r="B24" s="821" t="s">
        <v>54</v>
      </c>
      <c r="C24" s="820">
        <v>5</v>
      </c>
      <c r="D24" s="822"/>
    </row>
    <row r="25" spans="2:8" ht="13.8" thickBot="1">
      <c r="C25" s="43"/>
      <c r="D25" s="171">
        <f>SUM(D3:D24)</f>
        <v>0</v>
      </c>
    </row>
    <row r="26" spans="2:8">
      <c r="C26" s="43"/>
    </row>
    <row r="27" spans="2:8" ht="13.5" customHeight="1">
      <c r="B27" s="38" t="s">
        <v>55</v>
      </c>
      <c r="C27" s="42" t="s">
        <v>43</v>
      </c>
      <c r="D27" s="36" t="s">
        <v>1</v>
      </c>
      <c r="H27" s="73"/>
    </row>
    <row r="28" spans="2:8">
      <c r="B28" s="818" t="s">
        <v>122</v>
      </c>
      <c r="C28" s="817" t="s">
        <v>117</v>
      </c>
      <c r="D28" s="816"/>
      <c r="H28" s="73"/>
    </row>
    <row r="29" spans="2:8">
      <c r="B29" s="818" t="s">
        <v>64</v>
      </c>
      <c r="C29" s="817">
        <v>5</v>
      </c>
      <c r="D29" s="816"/>
      <c r="H29" s="73"/>
    </row>
    <row r="30" spans="2:8">
      <c r="B30" s="818" t="s">
        <v>178</v>
      </c>
      <c r="C30" s="817" t="s">
        <v>183</v>
      </c>
      <c r="D30" s="816"/>
      <c r="F30" s="823" t="s">
        <v>66</v>
      </c>
      <c r="G30" s="822">
        <f>[12]JOSE!H72</f>
        <v>0</v>
      </c>
      <c r="H30" s="73"/>
    </row>
    <row r="31" spans="2:8">
      <c r="B31" s="818" t="s">
        <v>164</v>
      </c>
      <c r="C31" s="817" t="s">
        <v>240</v>
      </c>
      <c r="D31" s="816"/>
      <c r="F31" s="823" t="s">
        <v>57</v>
      </c>
      <c r="G31" s="822">
        <f>[12]JOSE!AB53+[12]JOSE!AC53</f>
        <v>0</v>
      </c>
    </row>
    <row r="32" spans="2:8">
      <c r="B32" s="818" t="s">
        <v>128</v>
      </c>
      <c r="C32" s="817">
        <v>8</v>
      </c>
      <c r="D32" s="816"/>
      <c r="F32" s="823" t="s">
        <v>58</v>
      </c>
      <c r="G32" s="822">
        <f>SUM([12]JOSE!R60:R64)*40</f>
        <v>0</v>
      </c>
    </row>
    <row r="33" spans="2:9">
      <c r="B33" s="818" t="s">
        <v>129</v>
      </c>
      <c r="C33" s="817">
        <v>6</v>
      </c>
      <c r="D33" s="816"/>
      <c r="F33" s="823" t="s">
        <v>130</v>
      </c>
      <c r="G33" s="822">
        <f>SUM([12]JOSE!AA61:AA63)*30+SUM([12]JOSE!AB61:AB63)*40</f>
        <v>0</v>
      </c>
      <c r="H33" s="40"/>
      <c r="I33" s="40"/>
    </row>
    <row r="34" spans="2:9" ht="13.8" thickBot="1">
      <c r="B34" s="52"/>
      <c r="C34" s="42" t="s">
        <v>46</v>
      </c>
      <c r="F34" s="823" t="s">
        <v>59</v>
      </c>
      <c r="G34" s="822">
        <f>G59</f>
        <v>0</v>
      </c>
      <c r="H34" s="40"/>
      <c r="I34" s="40"/>
    </row>
    <row r="35" spans="2:9" ht="18" thickBot="1">
      <c r="B35" s="818" t="s">
        <v>61</v>
      </c>
      <c r="C35" s="817">
        <v>7</v>
      </c>
      <c r="D35" s="816"/>
      <c r="F35" s="48" t="s">
        <v>60</v>
      </c>
      <c r="G35" s="49">
        <f>SUM(G28:G34)</f>
        <v>0</v>
      </c>
      <c r="H35" s="40"/>
      <c r="I35" s="40"/>
    </row>
    <row r="36" spans="2:9">
      <c r="B36" s="818" t="s">
        <v>62</v>
      </c>
      <c r="C36" s="817" t="s">
        <v>18</v>
      </c>
      <c r="D36" s="816"/>
      <c r="H36" s="40"/>
      <c r="I36" s="40"/>
    </row>
    <row r="37" spans="2:9">
      <c r="B37" s="818" t="s">
        <v>209</v>
      </c>
      <c r="C37" s="817" t="s">
        <v>18</v>
      </c>
      <c r="D37" s="816"/>
      <c r="H37" s="40"/>
      <c r="I37" s="40"/>
    </row>
    <row r="38" spans="2:9">
      <c r="B38" s="818" t="s">
        <v>208</v>
      </c>
      <c r="C38" s="817" t="s">
        <v>232</v>
      </c>
      <c r="D38" s="816"/>
      <c r="H38" s="40"/>
      <c r="I38" s="40"/>
    </row>
    <row r="39" spans="2:9">
      <c r="B39" s="818" t="s">
        <v>63</v>
      </c>
      <c r="C39" s="817" t="s">
        <v>227</v>
      </c>
      <c r="D39" s="816"/>
      <c r="H39" s="40"/>
      <c r="I39" s="40"/>
    </row>
    <row r="40" spans="2:9">
      <c r="B40" s="818" t="s">
        <v>163</v>
      </c>
      <c r="C40" s="817" t="s">
        <v>172</v>
      </c>
      <c r="D40" s="816"/>
      <c r="H40" s="40"/>
      <c r="I40" s="40"/>
    </row>
    <row r="41" spans="2:9">
      <c r="B41" s="818" t="s">
        <v>162</v>
      </c>
      <c r="C41" s="817" t="s">
        <v>240</v>
      </c>
      <c r="D41" s="816"/>
      <c r="H41" s="40"/>
      <c r="I41" s="40"/>
    </row>
    <row r="42" spans="2:9">
      <c r="B42" s="818" t="s">
        <v>56</v>
      </c>
      <c r="C42" s="817" t="s">
        <v>116</v>
      </c>
      <c r="D42" s="816"/>
      <c r="H42" s="40"/>
      <c r="I42" s="40"/>
    </row>
    <row r="43" spans="2:9">
      <c r="B43" s="818" t="s">
        <v>278</v>
      </c>
      <c r="C43" s="817" t="s">
        <v>232</v>
      </c>
      <c r="D43" s="816"/>
      <c r="H43" s="40"/>
      <c r="I43" s="40"/>
    </row>
    <row r="44" spans="2:9">
      <c r="B44" s="818" t="s">
        <v>280</v>
      </c>
      <c r="C44" s="817" t="s">
        <v>235</v>
      </c>
      <c r="D44" s="816"/>
      <c r="H44" s="40"/>
      <c r="I44" s="40"/>
    </row>
    <row r="45" spans="2:9">
      <c r="B45" s="818" t="s">
        <v>279</v>
      </c>
      <c r="C45" s="817" t="s">
        <v>15</v>
      </c>
      <c r="D45" s="816"/>
      <c r="H45" s="40"/>
      <c r="I45" s="40"/>
    </row>
    <row r="46" spans="2:9">
      <c r="B46" s="818" t="s">
        <v>281</v>
      </c>
      <c r="C46" s="817" t="s">
        <v>18</v>
      </c>
      <c r="D46" s="816"/>
      <c r="H46" s="40"/>
      <c r="I46" s="40"/>
    </row>
    <row r="47" spans="2:9">
      <c r="B47" s="818" t="s">
        <v>282</v>
      </c>
      <c r="C47" s="817" t="s">
        <v>17</v>
      </c>
      <c r="D47" s="816"/>
      <c r="H47" s="40"/>
      <c r="I47" s="40"/>
    </row>
    <row r="48" spans="2:9">
      <c r="B48" s="818" t="s">
        <v>247</v>
      </c>
      <c r="C48" s="817" t="s">
        <v>210</v>
      </c>
      <c r="D48" s="816"/>
    </row>
    <row r="49" spans="2:7">
      <c r="B49" s="818" t="s">
        <v>248</v>
      </c>
      <c r="C49" s="817" t="s">
        <v>126</v>
      </c>
      <c r="D49" s="816"/>
      <c r="F49" s="40"/>
    </row>
    <row r="50" spans="2:7">
      <c r="B50" s="818" t="s">
        <v>249</v>
      </c>
      <c r="C50" s="817" t="s">
        <v>192</v>
      </c>
      <c r="D50" s="816"/>
      <c r="F50" s="40"/>
    </row>
    <row r="51" spans="2:7">
      <c r="B51" s="818" t="s">
        <v>251</v>
      </c>
      <c r="C51" s="817" t="s">
        <v>127</v>
      </c>
      <c r="D51" s="816"/>
    </row>
    <row r="52" spans="2:7">
      <c r="B52" s="818" t="s">
        <v>250</v>
      </c>
      <c r="C52" s="817" t="s">
        <v>259</v>
      </c>
      <c r="D52" s="816"/>
    </row>
    <row r="53" spans="2:7">
      <c r="B53" s="818" t="s">
        <v>283</v>
      </c>
      <c r="C53" s="817" t="s">
        <v>230</v>
      </c>
      <c r="D53" s="816"/>
    </row>
    <row r="54" spans="2:7" ht="14.25" customHeight="1">
      <c r="B54" s="52"/>
      <c r="C54" s="42" t="s">
        <v>52</v>
      </c>
    </row>
    <row r="55" spans="2:7">
      <c r="B55" s="821" t="s">
        <v>123</v>
      </c>
      <c r="C55" s="824" t="s">
        <v>165</v>
      </c>
      <c r="D55" s="816"/>
    </row>
    <row r="56" spans="2:7" ht="13.8" thickBot="1">
      <c r="B56" s="55" t="s">
        <v>124</v>
      </c>
      <c r="C56" s="825" t="s">
        <v>257</v>
      </c>
      <c r="D56" s="816"/>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818" t="s">
        <v>205</v>
      </c>
      <c r="C60" s="817" t="s">
        <v>14</v>
      </c>
      <c r="D60" s="816"/>
    </row>
    <row r="61" spans="2:7">
      <c r="B61" s="818" t="s">
        <v>204</v>
      </c>
      <c r="C61" s="825" t="s">
        <v>501</v>
      </c>
      <c r="D61" s="816"/>
    </row>
    <row r="62" spans="2:7">
      <c r="B62" s="818" t="s">
        <v>125</v>
      </c>
      <c r="C62" s="817" t="s">
        <v>77</v>
      </c>
      <c r="D62" s="816"/>
    </row>
    <row r="63" spans="2:7">
      <c r="B63" s="818" t="s">
        <v>118</v>
      </c>
      <c r="C63" s="817" t="s">
        <v>120</v>
      </c>
      <c r="D63" s="816"/>
    </row>
    <row r="64" spans="2:7" ht="13.8" hidden="1" thickBot="1">
      <c r="D64" s="171">
        <f>SUM(D60:D63)</f>
        <v>0</v>
      </c>
    </row>
    <row r="65" spans="2:18" hidden="1">
      <c r="B65" s="40"/>
      <c r="J65" s="32" t="s">
        <v>40</v>
      </c>
      <c r="K65" s="36" t="s">
        <v>119</v>
      </c>
      <c r="L65" s="36" t="s">
        <v>255</v>
      </c>
      <c r="M65" s="36" t="s">
        <v>193</v>
      </c>
      <c r="N65" s="36" t="s">
        <v>130</v>
      </c>
      <c r="O65" s="36" t="str">
        <f>[12]JOSE!AH30</f>
        <v>España</v>
      </c>
      <c r="P65" s="36" t="s">
        <v>127</v>
      </c>
      <c r="Q65" s="36" t="s">
        <v>272</v>
      </c>
      <c r="R65" s="36" t="s">
        <v>168</v>
      </c>
    </row>
    <row r="66" spans="2:18" hidden="1">
      <c r="B66" s="40"/>
      <c r="J66" s="32" t="s">
        <v>80</v>
      </c>
      <c r="K66" s="36" t="s">
        <v>120</v>
      </c>
      <c r="L66" s="36" t="s">
        <v>207</v>
      </c>
      <c r="M66" s="36" t="s">
        <v>191</v>
      </c>
      <c r="N66" s="36" t="s">
        <v>166</v>
      </c>
      <c r="O66" s="36" t="str">
        <f>[12]JOSE!AH31</f>
        <v>Suiza</v>
      </c>
      <c r="P66" s="36" t="s">
        <v>165</v>
      </c>
      <c r="Q66" s="36" t="s">
        <v>271</v>
      </c>
      <c r="R66" s="36" t="s">
        <v>259</v>
      </c>
    </row>
    <row r="67" spans="2:18" hidden="1">
      <c r="C67" s="36"/>
      <c r="J67" s="32" t="s">
        <v>74</v>
      </c>
      <c r="K67" s="36" t="s">
        <v>121</v>
      </c>
      <c r="L67" s="36" t="s">
        <v>126</v>
      </c>
      <c r="M67" s="36" t="s">
        <v>192</v>
      </c>
      <c r="N67" s="36" t="s">
        <v>195</v>
      </c>
      <c r="O67" s="36" t="str">
        <f>[12]JOSE!AH32</f>
        <v>Argentina</v>
      </c>
      <c r="P67" s="36" t="s">
        <v>257</v>
      </c>
      <c r="Q67" s="36" t="s">
        <v>202</v>
      </c>
      <c r="R67" s="36" t="s">
        <v>266</v>
      </c>
    </row>
    <row r="68" spans="2:18" hidden="1">
      <c r="F68" s="32" t="s">
        <v>92</v>
      </c>
      <c r="G68" s="32"/>
      <c r="I68" s="806" t="s">
        <v>237</v>
      </c>
      <c r="J68" s="59" t="s">
        <v>72</v>
      </c>
      <c r="N68" s="36" t="s">
        <v>260</v>
      </c>
      <c r="O68" s="36" t="str">
        <f>[12]JOSE!AH33</f>
        <v>Portugal</v>
      </c>
    </row>
    <row r="69" spans="2:18" hidden="1">
      <c r="F69" s="806" t="s">
        <v>183</v>
      </c>
      <c r="G69" s="1139" t="s">
        <v>110</v>
      </c>
      <c r="I69" s="806" t="s">
        <v>230</v>
      </c>
      <c r="J69" s="32" t="s">
        <v>70</v>
      </c>
      <c r="L69" s="36" t="s">
        <v>210</v>
      </c>
      <c r="M69" s="36" t="s">
        <v>258</v>
      </c>
      <c r="O69" s="36" t="str">
        <f>[12]JOSE!AI30</f>
        <v>Austria</v>
      </c>
      <c r="P69" s="36" t="s">
        <v>127</v>
      </c>
      <c r="R69" s="36" t="s">
        <v>270</v>
      </c>
    </row>
    <row r="70" spans="2:18" hidden="1">
      <c r="F70" s="806" t="s">
        <v>240</v>
      </c>
      <c r="G70" s="894"/>
      <c r="I70" s="807" t="s">
        <v>234</v>
      </c>
      <c r="J70" s="32" t="s">
        <v>71</v>
      </c>
      <c r="L70" s="36" t="s">
        <v>256</v>
      </c>
      <c r="M70" s="36" t="s">
        <v>259</v>
      </c>
      <c r="N70" s="36" t="s">
        <v>131</v>
      </c>
      <c r="O70" s="36" t="str">
        <f>[12]JOSE!AI31</f>
        <v>Suecia</v>
      </c>
      <c r="P70" s="36" t="s">
        <v>165</v>
      </c>
      <c r="R70" s="36" t="s">
        <v>200</v>
      </c>
    </row>
    <row r="71" spans="2:18" hidden="1">
      <c r="F71" s="806" t="s">
        <v>186</v>
      </c>
      <c r="G71" s="894"/>
      <c r="I71" s="807" t="s">
        <v>142</v>
      </c>
      <c r="J71" s="32" t="s">
        <v>76</v>
      </c>
      <c r="L71" s="36" t="s">
        <v>211</v>
      </c>
      <c r="M71" s="36" t="s">
        <v>194</v>
      </c>
      <c r="N71" s="36" t="s">
        <v>261</v>
      </c>
      <c r="O71" s="36" t="str">
        <f>[12]JOSE!AI32</f>
        <v>Uruguay</v>
      </c>
      <c r="P71" s="36" t="s">
        <v>257</v>
      </c>
      <c r="R71" s="36" t="s">
        <v>259</v>
      </c>
    </row>
    <row r="72" spans="2:18" hidden="1">
      <c r="C72" s="37" t="s">
        <v>116</v>
      </c>
      <c r="D72" s="36">
        <v>0</v>
      </c>
      <c r="F72" s="806" t="s">
        <v>214</v>
      </c>
      <c r="G72" s="895"/>
      <c r="I72" s="809" t="s">
        <v>224</v>
      </c>
      <c r="J72" s="59" t="s">
        <v>69</v>
      </c>
      <c r="N72" s="36" t="s">
        <v>198</v>
      </c>
      <c r="O72" s="36" t="str">
        <f>[12]JOSE!AI33</f>
        <v>Ghana</v>
      </c>
    </row>
    <row r="73" spans="2:18" hidden="1">
      <c r="C73" s="37" t="s">
        <v>117</v>
      </c>
      <c r="D73" s="36">
        <v>1</v>
      </c>
      <c r="F73" s="807" t="s">
        <v>179</v>
      </c>
      <c r="G73" s="1140" t="s">
        <v>111</v>
      </c>
      <c r="I73" s="809" t="s">
        <v>175</v>
      </c>
      <c r="J73" s="59" t="s">
        <v>77</v>
      </c>
      <c r="N73" s="36" t="s">
        <v>197</v>
      </c>
      <c r="R73" s="36" t="s">
        <v>264</v>
      </c>
    </row>
    <row r="74" spans="2:18" hidden="1">
      <c r="D74" s="36">
        <v>2</v>
      </c>
      <c r="F74" s="807" t="s">
        <v>223</v>
      </c>
      <c r="G74" s="897"/>
      <c r="I74" s="808" t="s">
        <v>228</v>
      </c>
      <c r="J74" s="59" t="s">
        <v>79</v>
      </c>
      <c r="N74" s="36" t="s">
        <v>262</v>
      </c>
      <c r="R74" s="36" t="s">
        <v>261</v>
      </c>
    </row>
    <row r="75" spans="2:18" hidden="1">
      <c r="D75" s="36">
        <v>3</v>
      </c>
      <c r="F75" s="807" t="s">
        <v>225</v>
      </c>
      <c r="G75" s="897"/>
      <c r="I75" s="808" t="s">
        <v>238</v>
      </c>
      <c r="J75" s="59" t="s">
        <v>68</v>
      </c>
      <c r="N75" s="36" t="s">
        <v>263</v>
      </c>
      <c r="R75" s="36" t="s">
        <v>274</v>
      </c>
    </row>
    <row r="76" spans="2:18" hidden="1">
      <c r="D76" s="36">
        <v>4</v>
      </c>
      <c r="F76" s="807" t="s">
        <v>19</v>
      </c>
      <c r="G76" s="898"/>
      <c r="I76" s="810" t="s">
        <v>225</v>
      </c>
      <c r="J76" s="59" t="s">
        <v>82</v>
      </c>
      <c r="N76" s="36" t="s">
        <v>167</v>
      </c>
    </row>
    <row r="77" spans="2:18" hidden="1">
      <c r="D77" s="36">
        <v>5</v>
      </c>
      <c r="F77" s="809" t="s">
        <v>184</v>
      </c>
      <c r="G77" s="1141" t="s">
        <v>112</v>
      </c>
      <c r="I77" s="810" t="s">
        <v>174</v>
      </c>
      <c r="J77" s="59" t="s">
        <v>75</v>
      </c>
      <c r="N77" s="36" t="s">
        <v>264</v>
      </c>
      <c r="Q77" s="36" t="s">
        <v>232</v>
      </c>
      <c r="R77" s="36" t="s">
        <v>17</v>
      </c>
    </row>
    <row r="78" spans="2:18" hidden="1">
      <c r="D78" s="36">
        <v>6</v>
      </c>
      <c r="F78" s="809" t="s">
        <v>177</v>
      </c>
      <c r="G78" s="900"/>
      <c r="I78" s="811" t="s">
        <v>240</v>
      </c>
      <c r="J78" s="59" t="s">
        <v>84</v>
      </c>
      <c r="N78" s="36" t="s">
        <v>265</v>
      </c>
      <c r="Q78" s="36" t="s">
        <v>227</v>
      </c>
      <c r="R78" s="36" t="s">
        <v>16</v>
      </c>
    </row>
    <row r="79" spans="2:18" hidden="1">
      <c r="D79" s="36">
        <v>7</v>
      </c>
      <c r="F79" s="809" t="s">
        <v>276</v>
      </c>
      <c r="G79" s="900"/>
      <c r="I79" s="811" t="s">
        <v>235</v>
      </c>
      <c r="J79" s="59" t="s">
        <v>78</v>
      </c>
      <c r="Q79" s="36" t="s">
        <v>276</v>
      </c>
      <c r="R79" s="36" t="s">
        <v>190</v>
      </c>
    </row>
    <row r="80" spans="2:18" hidden="1">
      <c r="D80" s="36">
        <v>8</v>
      </c>
      <c r="F80" s="809" t="s">
        <v>142</v>
      </c>
      <c r="G80" s="901"/>
      <c r="I80" s="826" t="s">
        <v>229</v>
      </c>
      <c r="J80" s="59" t="s">
        <v>83</v>
      </c>
      <c r="N80" s="36" t="s">
        <v>132</v>
      </c>
    </row>
    <row r="81" spans="3:18" hidden="1">
      <c r="D81" s="36">
        <v>9</v>
      </c>
      <c r="F81" s="808" t="s">
        <v>172</v>
      </c>
      <c r="G81" s="1142" t="s">
        <v>113</v>
      </c>
      <c r="I81" s="826" t="s">
        <v>187</v>
      </c>
      <c r="J81" s="59" t="s">
        <v>85</v>
      </c>
      <c r="N81" s="36" t="s">
        <v>256</v>
      </c>
      <c r="Q81" s="36" t="s">
        <v>235</v>
      </c>
      <c r="R81" s="36" t="s">
        <v>18</v>
      </c>
    </row>
    <row r="82" spans="3:18" hidden="1">
      <c r="D82" s="36">
        <v>10</v>
      </c>
      <c r="F82" s="808" t="s">
        <v>224</v>
      </c>
      <c r="G82" s="903"/>
      <c r="I82" s="827" t="s">
        <v>227</v>
      </c>
      <c r="J82" s="59" t="s">
        <v>81</v>
      </c>
      <c r="N82" s="36" t="s">
        <v>266</v>
      </c>
      <c r="Q82" s="36" t="s">
        <v>238</v>
      </c>
      <c r="R82" s="36" t="s">
        <v>173</v>
      </c>
    </row>
    <row r="83" spans="3:18" hidden="1">
      <c r="D83" s="36">
        <v>11</v>
      </c>
      <c r="F83" s="808" t="s">
        <v>176</v>
      </c>
      <c r="G83" s="903"/>
      <c r="I83" s="36" t="s">
        <v>276</v>
      </c>
      <c r="J83" s="59" t="s">
        <v>86</v>
      </c>
      <c r="N83" s="36" t="s">
        <v>168</v>
      </c>
      <c r="Q83" s="36" t="s">
        <v>240</v>
      </c>
      <c r="R83" s="36" t="s">
        <v>15</v>
      </c>
    </row>
    <row r="84" spans="3:18" hidden="1">
      <c r="D84" s="36">
        <v>12</v>
      </c>
      <c r="F84" s="808" t="s">
        <v>134</v>
      </c>
      <c r="G84" s="904"/>
      <c r="I84" s="36" t="s">
        <v>231</v>
      </c>
      <c r="J84" s="59" t="s">
        <v>96</v>
      </c>
      <c r="N84" s="36" t="s">
        <v>267</v>
      </c>
    </row>
    <row r="85" spans="3:18" hidden="1">
      <c r="D85" s="36">
        <v>13</v>
      </c>
      <c r="F85" s="810" t="s">
        <v>16</v>
      </c>
      <c r="G85" s="1143" t="s">
        <v>114</v>
      </c>
      <c r="I85" s="36" t="s">
        <v>223</v>
      </c>
      <c r="J85" s="59" t="s">
        <v>97</v>
      </c>
      <c r="N85" s="36" t="s">
        <v>268</v>
      </c>
      <c r="R85" s="36" t="s">
        <v>14</v>
      </c>
    </row>
    <row r="86" spans="3:18" hidden="1">
      <c r="D86" s="36">
        <v>14</v>
      </c>
      <c r="F86" s="810" t="s">
        <v>227</v>
      </c>
      <c r="G86" s="906"/>
      <c r="I86" s="36" t="s">
        <v>236</v>
      </c>
      <c r="J86" s="59" t="s">
        <v>88</v>
      </c>
      <c r="N86" s="36" t="s">
        <v>196</v>
      </c>
      <c r="R86" s="36" t="s">
        <v>184</v>
      </c>
    </row>
    <row r="87" spans="3:18" hidden="1">
      <c r="D87" s="36">
        <v>15</v>
      </c>
      <c r="F87" s="810" t="s">
        <v>228</v>
      </c>
      <c r="G87" s="906"/>
      <c r="H87" s="51"/>
      <c r="I87" s="36" t="s">
        <v>232</v>
      </c>
      <c r="J87" s="59" t="s">
        <v>98</v>
      </c>
      <c r="N87" s="36" t="s">
        <v>269</v>
      </c>
      <c r="R87" s="36" t="s">
        <v>15</v>
      </c>
    </row>
    <row r="88" spans="3:18" hidden="1">
      <c r="D88" s="36">
        <v>16</v>
      </c>
      <c r="F88" s="810" t="s">
        <v>169</v>
      </c>
      <c r="G88" s="907"/>
      <c r="J88" s="59" t="s">
        <v>99</v>
      </c>
    </row>
    <row r="89" spans="3:18" hidden="1">
      <c r="D89" s="36">
        <v>17</v>
      </c>
      <c r="F89" s="811" t="s">
        <v>190</v>
      </c>
      <c r="G89" s="1144" t="s">
        <v>115</v>
      </c>
      <c r="J89" s="59" t="s">
        <v>100</v>
      </c>
      <c r="N89" s="36" t="s">
        <v>133</v>
      </c>
    </row>
    <row r="90" spans="3:18" hidden="1">
      <c r="D90" s="36">
        <v>18</v>
      </c>
      <c r="F90" s="811" t="s">
        <v>180</v>
      </c>
      <c r="G90" s="891"/>
      <c r="J90" s="59" t="s">
        <v>89</v>
      </c>
      <c r="N90" s="36" t="s">
        <v>270</v>
      </c>
    </row>
    <row r="91" spans="3:18" hidden="1">
      <c r="D91" s="36">
        <v>19</v>
      </c>
      <c r="F91" s="811" t="s">
        <v>38</v>
      </c>
      <c r="G91" s="891"/>
      <c r="J91" s="59" t="s">
        <v>93</v>
      </c>
      <c r="N91" s="36" t="s">
        <v>259</v>
      </c>
    </row>
    <row r="92" spans="3:18" hidden="1">
      <c r="C92" s="36"/>
      <c r="D92" s="36">
        <v>20</v>
      </c>
      <c r="F92" s="811" t="s">
        <v>175</v>
      </c>
      <c r="G92" s="892"/>
      <c r="J92" s="59" t="s">
        <v>101</v>
      </c>
      <c r="N92" s="36" t="s">
        <v>199</v>
      </c>
    </row>
    <row r="93" spans="3:18" hidden="1">
      <c r="F93" s="826" t="s">
        <v>39</v>
      </c>
      <c r="G93" s="1145" t="s">
        <v>188</v>
      </c>
      <c r="J93" s="59" t="s">
        <v>102</v>
      </c>
      <c r="N93" s="36" t="s">
        <v>271</v>
      </c>
    </row>
    <row r="94" spans="3:18" hidden="1">
      <c r="F94" s="826" t="s">
        <v>230</v>
      </c>
      <c r="G94" s="1145"/>
      <c r="J94" s="59" t="s">
        <v>103</v>
      </c>
      <c r="N94" s="36" t="s">
        <v>200</v>
      </c>
    </row>
    <row r="95" spans="3:18" hidden="1">
      <c r="F95" s="826" t="s">
        <v>171</v>
      </c>
      <c r="G95" s="1145"/>
      <c r="J95" s="59" t="s">
        <v>104</v>
      </c>
      <c r="N95" s="36" t="s">
        <v>272</v>
      </c>
    </row>
    <row r="96" spans="3:18" hidden="1">
      <c r="F96" s="826" t="s">
        <v>231</v>
      </c>
      <c r="G96" s="1145"/>
      <c r="J96" s="59" t="s">
        <v>105</v>
      </c>
      <c r="N96" s="36" t="s">
        <v>201</v>
      </c>
    </row>
    <row r="97" spans="6:14" hidden="1">
      <c r="F97" s="827" t="s">
        <v>18</v>
      </c>
      <c r="G97" s="1138" t="s">
        <v>189</v>
      </c>
      <c r="J97" s="59" t="s">
        <v>106</v>
      </c>
      <c r="N97" s="36" t="s">
        <v>202</v>
      </c>
    </row>
    <row r="98" spans="6:14" hidden="1">
      <c r="F98" s="827" t="s">
        <v>229</v>
      </c>
      <c r="G98" s="1138"/>
      <c r="J98" s="59" t="s">
        <v>107</v>
      </c>
    </row>
    <row r="99" spans="6:14" hidden="1">
      <c r="F99" s="827" t="s">
        <v>174</v>
      </c>
      <c r="G99" s="1138"/>
      <c r="J99" s="59" t="s">
        <v>90</v>
      </c>
    </row>
    <row r="100" spans="6:14" hidden="1">
      <c r="F100" s="827" t="s">
        <v>185</v>
      </c>
      <c r="G100" s="1138"/>
      <c r="J100" s="59" t="s">
        <v>108</v>
      </c>
    </row>
    <row r="101" spans="6:14" hidden="1">
      <c r="F101" s="36" t="s">
        <v>14</v>
      </c>
      <c r="G101" s="1138" t="s">
        <v>252</v>
      </c>
      <c r="J101" s="59" t="s">
        <v>87</v>
      </c>
    </row>
    <row r="102" spans="6:14" hidden="1">
      <c r="F102" s="36" t="s">
        <v>170</v>
      </c>
      <c r="G102" s="1138"/>
      <c r="J102" s="59" t="s">
        <v>109</v>
      </c>
    </row>
    <row r="103" spans="6:14" hidden="1">
      <c r="F103" s="36" t="s">
        <v>232</v>
      </c>
      <c r="G103" s="1138"/>
      <c r="J103" s="59" t="s">
        <v>94</v>
      </c>
    </row>
    <row r="104" spans="6:14" hidden="1">
      <c r="F104" s="36" t="s">
        <v>233</v>
      </c>
      <c r="G104" s="1138"/>
      <c r="J104" s="32" t="s">
        <v>95</v>
      </c>
    </row>
    <row r="105" spans="6:14" hidden="1">
      <c r="F105" s="36" t="s">
        <v>173</v>
      </c>
      <c r="G105" s="1138" t="s">
        <v>254</v>
      </c>
    </row>
    <row r="106" spans="6:14" hidden="1">
      <c r="F106" s="36" t="s">
        <v>234</v>
      </c>
      <c r="G106" s="1138"/>
    </row>
    <row r="107" spans="6:14" hidden="1">
      <c r="F107" s="36" t="s">
        <v>138</v>
      </c>
      <c r="G107" s="1138"/>
    </row>
    <row r="108" spans="6:14" hidden="1">
      <c r="F108" s="36" t="s">
        <v>235</v>
      </c>
      <c r="G108" s="1138"/>
    </row>
    <row r="109" spans="6:14" hidden="1">
      <c r="F109" s="36" t="s">
        <v>17</v>
      </c>
      <c r="G109" s="1138" t="s">
        <v>253</v>
      </c>
    </row>
    <row r="110" spans="6:14" hidden="1">
      <c r="F110" s="36" t="s">
        <v>236</v>
      </c>
      <c r="G110" s="1138"/>
    </row>
    <row r="111" spans="6:14" hidden="1">
      <c r="F111" s="36" t="s">
        <v>238</v>
      </c>
      <c r="G111" s="1138"/>
    </row>
    <row r="112" spans="6:14" hidden="1">
      <c r="F112" s="36" t="s">
        <v>239</v>
      </c>
      <c r="G112" s="1138"/>
    </row>
    <row r="113" spans="6:7" hidden="1">
      <c r="F113" s="36" t="s">
        <v>15</v>
      </c>
      <c r="G113" s="1138" t="s">
        <v>253</v>
      </c>
    </row>
    <row r="114" spans="6:7" hidden="1">
      <c r="F114" s="36" t="s">
        <v>32</v>
      </c>
      <c r="G114" s="1138"/>
    </row>
    <row r="115" spans="6:7" hidden="1">
      <c r="F115" s="36" t="s">
        <v>187</v>
      </c>
      <c r="G115" s="1138"/>
    </row>
    <row r="116" spans="6:7" hidden="1">
      <c r="F116" s="36" t="s">
        <v>277</v>
      </c>
      <c r="G116" s="1138"/>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19" xr:uid="{540BCC58-86B4-412E-A8CE-9F826D42574C}">
      <formula1>$D$75:$D$80</formula1>
      <formula2>0</formula2>
    </dataValidation>
    <dataValidation type="list" allowBlank="1" showInputMessage="1" showErrorMessage="1" sqref="C13" xr:uid="{C8EB2FC9-4EBF-430C-A1F0-37E525CD90E3}">
      <formula1>$Q$65:$Q$67</formula1>
      <formula2>0</formula2>
    </dataValidation>
    <dataValidation type="list" allowBlank="1" showInputMessage="1" showErrorMessage="1" sqref="C15" xr:uid="{A71369BF-2A02-4A82-BB0C-F28DC1353243}">
      <formula1>$R$65:$R$67</formula1>
      <formula2>0</formula2>
    </dataValidation>
    <dataValidation type="list" allowBlank="1" showInputMessage="1" showErrorMessage="1" sqref="C14" xr:uid="{DECC8D2B-A047-4480-A1F0-D799816848F5}">
      <formula1>$R$69:$R$71</formula1>
      <formula2>0</formula2>
    </dataValidation>
    <dataValidation type="list" allowBlank="1" showInputMessage="1" showErrorMessage="1" sqref="C16" xr:uid="{B1E5174F-C17C-4B5E-AEDA-A1F7A1A1C384}">
      <formula1>$R$73:$R$75</formula1>
      <formula2>0</formula2>
    </dataValidation>
    <dataValidation type="list" allowBlank="1" showInputMessage="1" showErrorMessage="1" sqref="C21:C22 C12 C17:C18" xr:uid="{D58F218C-714A-4646-A404-BBA9B11C261C}">
      <formula1>$N$65:$N$97</formula1>
      <formula2>0</formula2>
    </dataValidation>
    <dataValidation type="list" allowBlank="1" showInputMessage="1" showErrorMessage="1" sqref="C42 C28 C3:C10" xr:uid="{E2227D6E-02ED-4F2C-B426-C4934DCA3EF6}">
      <formula1>$C$72:$C$73</formula1>
      <formula2>0</formula2>
    </dataValidation>
    <dataValidation type="list" allowBlank="1" showInputMessage="1" showErrorMessage="1" sqref="C35 C29 C32:C33 C23:C24" xr:uid="{7DC2D5F2-460E-4F7B-822A-E060E77DA040}">
      <formula1>$D$72:$D$92</formula1>
      <formula2>0</formula2>
    </dataValidation>
    <dataValidation type="list" allowBlank="1" showInputMessage="1" showErrorMessage="1" sqref="C53" xr:uid="{560B8771-E8A1-4073-B7FC-67B5EE7E7150}">
      <formula1>$I$68:$I$87</formula1>
      <formula2>0</formula2>
    </dataValidation>
    <dataValidation type="list" allowBlank="1" showInputMessage="1" showErrorMessage="1" sqref="C49" xr:uid="{DA9BACA2-9D9A-49C1-A65B-C767253893CD}">
      <formula1>$L$65:$L$67</formula1>
      <formula2>0</formula2>
    </dataValidation>
    <dataValidation type="list" allowBlank="1" showInputMessage="1" showErrorMessage="1" sqref="C50" xr:uid="{902DB615-E404-491E-98CE-FF6F20DC45A2}">
      <formula1>$M$65:$M$67</formula1>
      <formula2>0</formula2>
    </dataValidation>
    <dataValidation type="list" allowBlank="1" showInputMessage="1" showErrorMessage="1" sqref="C52" xr:uid="{1550683A-C644-4782-90F6-8837469A9BC9}">
      <formula1>$M$69:$M$71</formula1>
      <formula2>0</formula2>
    </dataValidation>
    <dataValidation type="list" allowBlank="1" showInputMessage="1" showErrorMessage="1" sqref="C51" xr:uid="{C85014A9-880C-4B6F-B1E3-6337BD479EA3}">
      <formula1>$P$65:$P$67</formula1>
      <formula2>0</formula2>
    </dataValidation>
    <dataValidation type="list" allowBlank="1" showInputMessage="1" showErrorMessage="1" sqref="C48" xr:uid="{20877EFD-282D-47D6-A3C0-06CBBD5C5D91}">
      <formula1>$L$69:$L$71</formula1>
      <formula2>0</formula2>
    </dataValidation>
    <dataValidation type="list" allowBlank="1" showInputMessage="1" showErrorMessage="1" sqref="C36:C41 C30:C31" xr:uid="{D69C47CC-9428-4B21-B2A3-C1BE39F4266F}">
      <formula1>$F$69:$F$116</formula1>
      <formula2>0</formula2>
    </dataValidation>
    <dataValidation type="list" allowBlank="1" showInputMessage="1" showErrorMessage="1" sqref="C43" xr:uid="{D9DBD48C-4C82-4B59-8EB1-931522DC4260}">
      <formula1>$Q$77:$Q$79</formula1>
      <formula2>0</formula2>
    </dataValidation>
    <dataValidation type="list" allowBlank="1" showInputMessage="1" showErrorMessage="1" sqref="C44" xr:uid="{8CB00924-155D-475A-A193-AA0A778BA7D9}">
      <formula1>$Q$81:$Q$83</formula1>
      <formula2>0</formula2>
    </dataValidation>
    <dataValidation type="list" allowBlank="1" showInputMessage="1" showErrorMessage="1" sqref="C45" xr:uid="{5814A500-1D59-44A8-A8F5-0339EE2B5495}">
      <formula1>$R$85:$R$87</formula1>
      <formula2>0</formula2>
    </dataValidation>
    <dataValidation type="list" allowBlank="1" showInputMessage="1" showErrorMessage="1" sqref="C46" xr:uid="{476D2E40-3A1D-4E9B-959E-EDC8F8B4960A}">
      <formula1>$R$81:$R$83</formula1>
      <formula2>0</formula2>
    </dataValidation>
    <dataValidation type="list" allowBlank="1" showInputMessage="1" showErrorMessage="1" sqref="C47" xr:uid="{367442D7-53F1-49AD-97F0-C19310098509}">
      <formula1>$R$77:$R$79</formula1>
      <formula2>0</formula2>
    </dataValidation>
    <dataValidation type="list" allowBlank="1" showInputMessage="1" showErrorMessage="1" sqref="C62" xr:uid="{5CE5F330-26C4-44A4-AA5C-7179CDE75A00}">
      <formula1>$J$66:$J$104</formula1>
      <formula2>0</formula2>
    </dataValidation>
    <dataValidation type="list" allowBlank="1" showInputMessage="1" showErrorMessage="1" sqref="C63" xr:uid="{BA8F548D-2A2A-41D6-AD62-67FB78DA9E87}">
      <formula1>$K$65:$K$67</formula1>
      <formula2>0</formula2>
    </dataValidation>
    <dataValidation type="list" allowBlank="1" showInputMessage="1" showErrorMessage="1" sqref="C60" xr:uid="{51400C2E-E366-487C-825B-3796630995B5}">
      <formula1>$F$69:$F$100</formula1>
      <formula2>0</formula2>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38F5E45B-7ED3-4907-B33D-E4F8F8058B80}">
      <formula1>#REF!</formula1>
    </dataValidation>
  </dataValidation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A67F-B092-4C3A-A2D9-095D7CF874A3}">
  <dimension ref="A2:BA184"/>
  <sheetViews>
    <sheetView zoomScale="80" zoomScaleNormal="80" zoomScaleSheetLayoutView="100" workbookViewId="0">
      <selection activeCell="B2" sqref="B2"/>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34">
        <v>46184</v>
      </c>
      <c r="C19" s="786">
        <v>0.875</v>
      </c>
      <c r="D19" s="787" t="s">
        <v>183</v>
      </c>
      <c r="E19" s="788" t="s">
        <v>77</v>
      </c>
      <c r="F19" s="787" t="s">
        <v>240</v>
      </c>
      <c r="G19" s="789">
        <v>1</v>
      </c>
      <c r="H19" s="787"/>
      <c r="I19" s="787"/>
      <c r="J19" s="6"/>
      <c r="K19" s="6"/>
      <c r="L19" s="790">
        <v>46185</v>
      </c>
      <c r="M19" s="786">
        <v>0.875</v>
      </c>
      <c r="N19" s="787" t="s">
        <v>179</v>
      </c>
      <c r="O19" s="788" t="s">
        <v>74</v>
      </c>
      <c r="P19" s="787" t="s">
        <v>223</v>
      </c>
      <c r="Q19" s="789" t="s">
        <v>73</v>
      </c>
      <c r="R19" s="787"/>
      <c r="S19" s="787"/>
      <c r="T19" s="23"/>
      <c r="U19" s="79"/>
      <c r="V19" s="790">
        <v>46187</v>
      </c>
      <c r="W19" s="786">
        <v>0</v>
      </c>
      <c r="X19" s="787" t="s">
        <v>184</v>
      </c>
      <c r="Y19" s="788" t="s">
        <v>79</v>
      </c>
      <c r="Z19" s="787" t="s">
        <v>177</v>
      </c>
      <c r="AA19" s="789">
        <v>1</v>
      </c>
      <c r="AB19" s="787"/>
      <c r="AC19" s="787"/>
      <c r="AD19" s="19"/>
      <c r="AE19" s="105">
        <v>73</v>
      </c>
      <c r="AF19" s="793">
        <v>46201</v>
      </c>
      <c r="AG19" s="786">
        <v>0.875</v>
      </c>
      <c r="AH19" s="828" t="s">
        <v>302</v>
      </c>
      <c r="AI19" s="829" t="s">
        <v>314</v>
      </c>
      <c r="AJ19" s="796"/>
    </row>
    <row r="20" spans="2:36" ht="13.5" customHeight="1">
      <c r="B20" s="134">
        <v>46185</v>
      </c>
      <c r="C20" s="786">
        <v>0.16666666666666666</v>
      </c>
      <c r="D20" s="787" t="s">
        <v>186</v>
      </c>
      <c r="E20" s="788" t="s">
        <v>70</v>
      </c>
      <c r="F20" s="787" t="s">
        <v>214</v>
      </c>
      <c r="G20" s="789">
        <v>2</v>
      </c>
      <c r="H20" s="787"/>
      <c r="I20" s="787"/>
      <c r="J20" s="6"/>
      <c r="K20" s="6"/>
      <c r="L20" s="790">
        <v>46186</v>
      </c>
      <c r="M20" s="786">
        <v>0.875</v>
      </c>
      <c r="N20" s="787" t="s">
        <v>225</v>
      </c>
      <c r="O20" s="788" t="s">
        <v>76</v>
      </c>
      <c r="P20" s="787" t="s">
        <v>19</v>
      </c>
      <c r="Q20" s="789">
        <v>2</v>
      </c>
      <c r="R20" s="787"/>
      <c r="S20" s="787"/>
      <c r="T20" s="23"/>
      <c r="U20" s="79"/>
      <c r="V20" s="790">
        <v>46187</v>
      </c>
      <c r="W20" s="786">
        <v>0.125</v>
      </c>
      <c r="X20" s="787" t="s">
        <v>226</v>
      </c>
      <c r="Y20" s="788" t="s">
        <v>76</v>
      </c>
      <c r="Z20" s="787" t="s">
        <v>142</v>
      </c>
      <c r="AA20" s="789">
        <v>2</v>
      </c>
      <c r="AB20" s="787"/>
      <c r="AC20" s="787"/>
      <c r="AD20" s="19"/>
      <c r="AE20" s="105">
        <v>74</v>
      </c>
      <c r="AF20" s="793">
        <v>46202</v>
      </c>
      <c r="AG20" s="797">
        <v>0.9375</v>
      </c>
      <c r="AH20" s="828" t="s">
        <v>303</v>
      </c>
      <c r="AI20" s="829" t="s">
        <v>409</v>
      </c>
      <c r="AJ20" s="796"/>
    </row>
    <row r="21" spans="2:36" ht="13.5" customHeight="1">
      <c r="B21" s="134">
        <v>46191</v>
      </c>
      <c r="C21" s="786">
        <v>0.75</v>
      </c>
      <c r="D21" s="787" t="s">
        <v>214</v>
      </c>
      <c r="E21" s="788" t="s">
        <v>76</v>
      </c>
      <c r="F21" s="787" t="s">
        <v>240</v>
      </c>
      <c r="G21" s="788">
        <v>2</v>
      </c>
      <c r="H21" s="787"/>
      <c r="I21" s="787"/>
      <c r="J21" s="6"/>
      <c r="K21" s="6"/>
      <c r="L21" s="790">
        <v>46191</v>
      </c>
      <c r="M21" s="786">
        <v>0.875</v>
      </c>
      <c r="N21" s="787" t="s">
        <v>19</v>
      </c>
      <c r="O21" s="788" t="s">
        <v>71</v>
      </c>
      <c r="P21" s="787" t="s">
        <v>223</v>
      </c>
      <c r="Q21" s="789" t="s">
        <v>73</v>
      </c>
      <c r="R21" s="787"/>
      <c r="S21" s="787"/>
      <c r="T21" s="23"/>
      <c r="U21" s="79"/>
      <c r="V21" s="790">
        <v>46193</v>
      </c>
      <c r="W21" s="786">
        <v>0</v>
      </c>
      <c r="X21" s="787" t="s">
        <v>142</v>
      </c>
      <c r="Y21" s="788" t="s">
        <v>72</v>
      </c>
      <c r="Z21" s="787" t="s">
        <v>177</v>
      </c>
      <c r="AA21" s="789">
        <v>2</v>
      </c>
      <c r="AB21" s="787"/>
      <c r="AC21" s="787"/>
      <c r="AD21" s="19"/>
      <c r="AE21" s="105">
        <v>75</v>
      </c>
      <c r="AF21" s="793">
        <v>46203</v>
      </c>
      <c r="AG21" s="786">
        <v>0.125</v>
      </c>
      <c r="AH21" s="828" t="s">
        <v>321</v>
      </c>
      <c r="AI21" s="829" t="s">
        <v>320</v>
      </c>
      <c r="AJ21" s="796"/>
    </row>
    <row r="22" spans="2:36" ht="13.5" customHeight="1">
      <c r="B22" s="134">
        <v>46192</v>
      </c>
      <c r="C22" s="786">
        <v>0.125</v>
      </c>
      <c r="D22" s="787" t="s">
        <v>183</v>
      </c>
      <c r="E22" s="788" t="s">
        <v>74</v>
      </c>
      <c r="F22" s="787" t="s">
        <v>186</v>
      </c>
      <c r="G22" s="789">
        <v>1</v>
      </c>
      <c r="H22" s="787"/>
      <c r="I22" s="787"/>
      <c r="J22" s="6"/>
      <c r="K22" s="6"/>
      <c r="L22" s="790">
        <v>46192</v>
      </c>
      <c r="M22" s="786">
        <v>0</v>
      </c>
      <c r="N22" s="787" t="s">
        <v>179</v>
      </c>
      <c r="O22" s="788" t="s">
        <v>71</v>
      </c>
      <c r="P22" s="787" t="s">
        <v>225</v>
      </c>
      <c r="Q22" s="789">
        <v>1</v>
      </c>
      <c r="R22" s="787"/>
      <c r="S22" s="787"/>
      <c r="T22" s="23"/>
      <c r="U22" s="79"/>
      <c r="V22" s="790">
        <v>46193</v>
      </c>
      <c r="W22" s="786">
        <v>0.10416666666666667</v>
      </c>
      <c r="X22" s="787" t="s">
        <v>184</v>
      </c>
      <c r="Y22" s="788" t="s">
        <v>71</v>
      </c>
      <c r="Z22" s="787" t="s">
        <v>226</v>
      </c>
      <c r="AA22" s="789">
        <v>1</v>
      </c>
      <c r="AB22" s="787"/>
      <c r="AC22" s="787"/>
      <c r="AD22" s="19"/>
      <c r="AE22" s="105">
        <v>76</v>
      </c>
      <c r="AF22" s="793">
        <v>46202</v>
      </c>
      <c r="AG22" s="797">
        <v>0.79166666666666663</v>
      </c>
      <c r="AH22" s="828" t="s">
        <v>305</v>
      </c>
      <c r="AI22" s="829" t="s">
        <v>304</v>
      </c>
      <c r="AJ22" s="796"/>
    </row>
    <row r="23" spans="2:36" ht="13.5" customHeight="1">
      <c r="B23" s="134">
        <v>46198</v>
      </c>
      <c r="C23" s="786">
        <v>0.125</v>
      </c>
      <c r="D23" s="787" t="s">
        <v>214</v>
      </c>
      <c r="E23" s="788" t="s">
        <v>72</v>
      </c>
      <c r="F23" s="787" t="s">
        <v>183</v>
      </c>
      <c r="G23" s="789" t="s">
        <v>73</v>
      </c>
      <c r="H23" s="787"/>
      <c r="I23" s="787"/>
      <c r="J23" s="6"/>
      <c r="K23" s="6"/>
      <c r="L23" s="790">
        <v>46197</v>
      </c>
      <c r="M23" s="786">
        <v>0.875</v>
      </c>
      <c r="N23" s="787" t="s">
        <v>223</v>
      </c>
      <c r="O23" s="788" t="s">
        <v>72</v>
      </c>
      <c r="P23" s="787" t="s">
        <v>225</v>
      </c>
      <c r="Q23" s="789">
        <v>1</v>
      </c>
      <c r="R23" s="787"/>
      <c r="S23" s="787"/>
      <c r="T23" s="23"/>
      <c r="U23" s="79"/>
      <c r="V23" s="790">
        <v>46198</v>
      </c>
      <c r="W23" s="786">
        <v>0</v>
      </c>
      <c r="X23" s="787" t="s">
        <v>142</v>
      </c>
      <c r="Y23" s="788" t="s">
        <v>72</v>
      </c>
      <c r="Z23" s="787" t="s">
        <v>184</v>
      </c>
      <c r="AA23" s="789">
        <v>2</v>
      </c>
      <c r="AB23" s="787"/>
      <c r="AC23" s="787"/>
      <c r="AD23" s="19"/>
      <c r="AE23" s="105">
        <v>77</v>
      </c>
      <c r="AF23" s="793">
        <v>46203</v>
      </c>
      <c r="AG23" s="786">
        <v>0.95833333333333337</v>
      </c>
      <c r="AH23" s="828" t="s">
        <v>306</v>
      </c>
      <c r="AI23" s="828" t="s">
        <v>331</v>
      </c>
      <c r="AJ23" s="796"/>
    </row>
    <row r="24" spans="2:36" ht="13.5" customHeight="1">
      <c r="B24" s="134">
        <v>46198</v>
      </c>
      <c r="C24" s="786">
        <v>0.125</v>
      </c>
      <c r="D24" s="787" t="s">
        <v>240</v>
      </c>
      <c r="E24" s="788" t="s">
        <v>74</v>
      </c>
      <c r="F24" s="787" t="s">
        <v>186</v>
      </c>
      <c r="G24" s="788">
        <v>1</v>
      </c>
      <c r="H24" s="787"/>
      <c r="I24" s="787"/>
      <c r="J24" s="6"/>
      <c r="K24" s="6"/>
      <c r="L24" s="790">
        <v>46197</v>
      </c>
      <c r="M24" s="786">
        <v>0.875</v>
      </c>
      <c r="N24" s="787" t="s">
        <v>19</v>
      </c>
      <c r="O24" s="788" t="s">
        <v>80</v>
      </c>
      <c r="P24" s="787" t="s">
        <v>179</v>
      </c>
      <c r="Q24" s="789">
        <v>1</v>
      </c>
      <c r="R24" s="787"/>
      <c r="S24" s="787"/>
      <c r="T24" s="23"/>
      <c r="U24" s="79"/>
      <c r="V24" s="790">
        <v>46198</v>
      </c>
      <c r="W24" s="786">
        <v>0</v>
      </c>
      <c r="X24" s="787" t="s">
        <v>177</v>
      </c>
      <c r="Y24" s="788" t="s">
        <v>71</v>
      </c>
      <c r="Z24" s="787" t="s">
        <v>226</v>
      </c>
      <c r="AA24" s="789">
        <v>1</v>
      </c>
      <c r="AB24" s="787"/>
      <c r="AC24" s="787"/>
      <c r="AD24" s="19"/>
      <c r="AE24" s="105">
        <v>78</v>
      </c>
      <c r="AF24" s="793">
        <v>46203</v>
      </c>
      <c r="AG24" s="786">
        <v>0.79166666666666663</v>
      </c>
      <c r="AH24" s="828" t="s">
        <v>307</v>
      </c>
      <c r="AI24" s="829" t="s">
        <v>323</v>
      </c>
      <c r="AJ24" s="796"/>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793">
        <v>46204</v>
      </c>
      <c r="AG25" s="786">
        <v>4.1666666666666664E-2</v>
      </c>
      <c r="AH25" s="828" t="s">
        <v>308</v>
      </c>
      <c r="AI25" s="829" t="s">
        <v>318</v>
      </c>
      <c r="AJ25" s="796"/>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793">
        <v>46204</v>
      </c>
      <c r="AG26" s="797">
        <v>0.75</v>
      </c>
      <c r="AH26" s="829" t="s">
        <v>502</v>
      </c>
      <c r="AI26" s="829" t="s">
        <v>412</v>
      </c>
      <c r="AJ26" s="796"/>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793">
        <v>46205</v>
      </c>
      <c r="AG27" s="786">
        <v>8.3333333333333329E-2</v>
      </c>
      <c r="AH27" s="828" t="s">
        <v>310</v>
      </c>
      <c r="AI27" s="829" t="s">
        <v>503</v>
      </c>
      <c r="AJ27" s="796"/>
    </row>
    <row r="28" spans="2:36" ht="13.5" customHeight="1">
      <c r="B28" s="134">
        <v>46186</v>
      </c>
      <c r="C28" s="786">
        <v>0.125</v>
      </c>
      <c r="D28" s="787" t="s">
        <v>172</v>
      </c>
      <c r="E28" s="788" t="s">
        <v>77</v>
      </c>
      <c r="F28" s="787" t="s">
        <v>224</v>
      </c>
      <c r="G28" s="789">
        <v>1</v>
      </c>
      <c r="H28" s="787"/>
      <c r="I28" s="787"/>
      <c r="J28" s="6"/>
      <c r="K28" s="6"/>
      <c r="L28" s="790">
        <v>46187</v>
      </c>
      <c r="M28" s="786">
        <v>0.79166666666666663</v>
      </c>
      <c r="N28" s="787" t="s">
        <v>16</v>
      </c>
      <c r="O28" s="788" t="s">
        <v>68</v>
      </c>
      <c r="P28" s="787" t="s">
        <v>227</v>
      </c>
      <c r="Q28" s="789">
        <v>1</v>
      </c>
      <c r="R28" s="787"/>
      <c r="S28" s="787"/>
      <c r="T28" s="23"/>
      <c r="U28" s="23"/>
      <c r="V28" s="790">
        <v>46187</v>
      </c>
      <c r="W28" s="786">
        <v>0.91666666666666663</v>
      </c>
      <c r="X28" s="787" t="s">
        <v>190</v>
      </c>
      <c r="Y28" s="788" t="s">
        <v>72</v>
      </c>
      <c r="Z28" s="787" t="s">
        <v>180</v>
      </c>
      <c r="AA28" s="788">
        <v>1</v>
      </c>
      <c r="AB28" s="787"/>
      <c r="AC28" s="787"/>
      <c r="AD28" s="19"/>
      <c r="AE28" s="105">
        <v>82</v>
      </c>
      <c r="AF28" s="793">
        <v>46204</v>
      </c>
      <c r="AG28" s="797">
        <v>0.91666666666666663</v>
      </c>
      <c r="AH28" s="828" t="s">
        <v>311</v>
      </c>
      <c r="AI28" s="829" t="s">
        <v>408</v>
      </c>
      <c r="AJ28" s="796"/>
    </row>
    <row r="29" spans="2:36" ht="13.5" customHeight="1">
      <c r="B29" s="134">
        <v>46187</v>
      </c>
      <c r="C29" s="786">
        <v>0.25</v>
      </c>
      <c r="D29" s="787" t="s">
        <v>176</v>
      </c>
      <c r="E29" s="788" t="s">
        <v>70</v>
      </c>
      <c r="F29" s="787" t="s">
        <v>134</v>
      </c>
      <c r="G29" s="788">
        <v>2</v>
      </c>
      <c r="H29" s="787"/>
      <c r="I29" s="787"/>
      <c r="J29" s="6"/>
      <c r="K29" s="6"/>
      <c r="L29" s="790">
        <v>46188</v>
      </c>
      <c r="M29" s="786">
        <v>4.1666666666666664E-2</v>
      </c>
      <c r="N29" s="787" t="s">
        <v>228</v>
      </c>
      <c r="O29" s="788" t="s">
        <v>79</v>
      </c>
      <c r="P29" s="787" t="s">
        <v>169</v>
      </c>
      <c r="Q29" s="789">
        <v>2</v>
      </c>
      <c r="R29" s="787"/>
      <c r="S29" s="787"/>
      <c r="T29" s="23"/>
      <c r="U29" s="23"/>
      <c r="V29" s="790">
        <v>46188</v>
      </c>
      <c r="W29" s="786">
        <v>0.16666666666666666</v>
      </c>
      <c r="X29" s="787" t="s">
        <v>38</v>
      </c>
      <c r="Y29" s="788" t="s">
        <v>71</v>
      </c>
      <c r="Z29" s="787" t="s">
        <v>175</v>
      </c>
      <c r="AA29" s="789">
        <v>1</v>
      </c>
      <c r="AB29" s="787"/>
      <c r="AC29" s="787"/>
      <c r="AD29" s="19"/>
      <c r="AE29" s="105">
        <v>83</v>
      </c>
      <c r="AF29" s="793">
        <v>46206</v>
      </c>
      <c r="AG29" s="786">
        <v>4.1666666666666664E-2</v>
      </c>
      <c r="AH29" s="828" t="s">
        <v>312</v>
      </c>
      <c r="AI29" s="829" t="s">
        <v>309</v>
      </c>
      <c r="AJ29" s="796"/>
    </row>
    <row r="30" spans="2:36" ht="13.5" customHeight="1">
      <c r="B30" s="134">
        <v>46192</v>
      </c>
      <c r="C30" s="786">
        <v>0.875</v>
      </c>
      <c r="D30" s="787" t="s">
        <v>172</v>
      </c>
      <c r="E30" s="788" t="s">
        <v>74</v>
      </c>
      <c r="F30" s="787" t="s">
        <v>176</v>
      </c>
      <c r="G30" s="789">
        <v>1</v>
      </c>
      <c r="H30" s="787"/>
      <c r="I30" s="787"/>
      <c r="J30" s="6"/>
      <c r="K30" s="6"/>
      <c r="L30" s="790">
        <v>46193</v>
      </c>
      <c r="M30" s="786">
        <v>0.91666666666666663</v>
      </c>
      <c r="N30" s="787" t="s">
        <v>16</v>
      </c>
      <c r="O30" s="788" t="s">
        <v>74</v>
      </c>
      <c r="P30" s="787" t="s">
        <v>228</v>
      </c>
      <c r="Q30" s="789">
        <v>1</v>
      </c>
      <c r="R30" s="787"/>
      <c r="S30" s="787"/>
      <c r="T30" s="23"/>
      <c r="U30" s="79"/>
      <c r="V30" s="790">
        <v>46193</v>
      </c>
      <c r="W30" s="786">
        <v>0.79166666666666663</v>
      </c>
      <c r="X30" s="787" t="s">
        <v>190</v>
      </c>
      <c r="Y30" s="788" t="s">
        <v>72</v>
      </c>
      <c r="Z30" s="787" t="s">
        <v>38</v>
      </c>
      <c r="AA30" s="789">
        <v>1</v>
      </c>
      <c r="AB30" s="787"/>
      <c r="AC30" s="787"/>
      <c r="AD30" s="19"/>
      <c r="AE30" s="105">
        <v>84</v>
      </c>
      <c r="AF30" s="793">
        <v>46205</v>
      </c>
      <c r="AG30" s="797">
        <v>0.875</v>
      </c>
      <c r="AH30" s="828" t="s">
        <v>313</v>
      </c>
      <c r="AI30" s="829" t="s">
        <v>328</v>
      </c>
      <c r="AJ30" s="796"/>
    </row>
    <row r="31" spans="2:36" ht="13.5" customHeight="1">
      <c r="B31" s="134">
        <v>46193</v>
      </c>
      <c r="C31" s="786">
        <v>0.20833333333333334</v>
      </c>
      <c r="D31" s="787" t="s">
        <v>134</v>
      </c>
      <c r="E31" s="788" t="s">
        <v>77</v>
      </c>
      <c r="F31" s="787" t="s">
        <v>224</v>
      </c>
      <c r="G31" s="789">
        <v>1</v>
      </c>
      <c r="H31" s="787"/>
      <c r="I31" s="787"/>
      <c r="J31" s="6"/>
      <c r="K31" s="6"/>
      <c r="L31" s="790">
        <v>46194</v>
      </c>
      <c r="M31" s="786">
        <v>8.3333333333333329E-2</v>
      </c>
      <c r="N31" s="787" t="s">
        <v>169</v>
      </c>
      <c r="O31" s="788" t="s">
        <v>71</v>
      </c>
      <c r="P31" s="787" t="s">
        <v>227</v>
      </c>
      <c r="Q31" s="789">
        <v>1</v>
      </c>
      <c r="R31" s="787"/>
      <c r="S31" s="787"/>
      <c r="T31" s="23"/>
      <c r="U31" s="79"/>
      <c r="V31" s="790">
        <v>46194</v>
      </c>
      <c r="W31" s="786">
        <v>0.25</v>
      </c>
      <c r="X31" s="787" t="s">
        <v>175</v>
      </c>
      <c r="Y31" s="788" t="s">
        <v>76</v>
      </c>
      <c r="Z31" s="787" t="s">
        <v>180</v>
      </c>
      <c r="AA31" s="789">
        <v>2</v>
      </c>
      <c r="AB31" s="787"/>
      <c r="AC31" s="787"/>
      <c r="AD31" s="19"/>
      <c r="AE31" s="105">
        <v>85</v>
      </c>
      <c r="AF31" s="793">
        <v>46206</v>
      </c>
      <c r="AG31" s="786">
        <v>0.20833333333333334</v>
      </c>
      <c r="AH31" s="828" t="s">
        <v>317</v>
      </c>
      <c r="AI31" s="829" t="s">
        <v>477</v>
      </c>
      <c r="AJ31" s="796"/>
    </row>
    <row r="32" spans="2:36" ht="13.5" customHeight="1">
      <c r="B32" s="134">
        <v>46199</v>
      </c>
      <c r="C32" s="786">
        <v>0.16666666666666666</v>
      </c>
      <c r="D32" s="787" t="s">
        <v>134</v>
      </c>
      <c r="E32" s="788" t="s">
        <v>79</v>
      </c>
      <c r="F32" s="787" t="s">
        <v>172</v>
      </c>
      <c r="G32" s="789" t="s">
        <v>73</v>
      </c>
      <c r="H32" s="787"/>
      <c r="I32" s="787"/>
      <c r="J32" s="6"/>
      <c r="K32" s="6"/>
      <c r="L32" s="790">
        <v>46198</v>
      </c>
      <c r="M32" s="786">
        <v>0.91666666666666663</v>
      </c>
      <c r="N32" s="787" t="s">
        <v>227</v>
      </c>
      <c r="O32" s="788" t="s">
        <v>69</v>
      </c>
      <c r="P32" s="787" t="s">
        <v>228</v>
      </c>
      <c r="Q32" s="789">
        <v>2</v>
      </c>
      <c r="R32" s="787"/>
      <c r="S32" s="787"/>
      <c r="T32" s="23"/>
      <c r="U32" s="79"/>
      <c r="V32" s="790">
        <v>46199</v>
      </c>
      <c r="W32" s="786">
        <v>4.1666666666666664E-2</v>
      </c>
      <c r="X32" s="787" t="s">
        <v>180</v>
      </c>
      <c r="Y32" s="788" t="s">
        <v>72</v>
      </c>
      <c r="Z32" s="787" t="s">
        <v>38</v>
      </c>
      <c r="AA32" s="789">
        <v>1</v>
      </c>
      <c r="AB32" s="787"/>
      <c r="AC32" s="787"/>
      <c r="AD32" s="19"/>
      <c r="AE32" s="105">
        <v>86</v>
      </c>
      <c r="AF32" s="793">
        <v>46207</v>
      </c>
      <c r="AG32" s="797">
        <v>0</v>
      </c>
      <c r="AH32" s="828" t="s">
        <v>315</v>
      </c>
      <c r="AI32" s="829" t="s">
        <v>329</v>
      </c>
      <c r="AJ32" s="796"/>
    </row>
    <row r="33" spans="2:36" ht="13.5" customHeight="1">
      <c r="B33" s="134">
        <v>46199</v>
      </c>
      <c r="C33" s="786">
        <v>0.16666666666666666</v>
      </c>
      <c r="D33" s="787" t="s">
        <v>224</v>
      </c>
      <c r="E33" s="788" t="s">
        <v>71</v>
      </c>
      <c r="F33" s="787" t="s">
        <v>176</v>
      </c>
      <c r="G33" s="788">
        <v>1</v>
      </c>
      <c r="H33" s="787"/>
      <c r="I33" s="787"/>
      <c r="J33" s="6"/>
      <c r="K33" s="6"/>
      <c r="L33" s="790">
        <v>46198</v>
      </c>
      <c r="M33" s="786">
        <v>0.91666666666666663</v>
      </c>
      <c r="N33" s="787" t="s">
        <v>169</v>
      </c>
      <c r="O33" s="788" t="s">
        <v>72</v>
      </c>
      <c r="P33" s="787" t="s">
        <v>16</v>
      </c>
      <c r="Q33" s="789">
        <v>2</v>
      </c>
      <c r="R33" s="787"/>
      <c r="S33" s="787"/>
      <c r="T33" s="23"/>
      <c r="U33" s="79"/>
      <c r="V33" s="790">
        <v>46199</v>
      </c>
      <c r="W33" s="786">
        <v>4.1666666666666664E-2</v>
      </c>
      <c r="X33" s="787" t="s">
        <v>175</v>
      </c>
      <c r="Y33" s="788" t="s">
        <v>69</v>
      </c>
      <c r="Z33" s="787" t="s">
        <v>190</v>
      </c>
      <c r="AA33" s="789">
        <v>2</v>
      </c>
      <c r="AB33" s="787"/>
      <c r="AC33" s="787"/>
      <c r="AD33" s="19"/>
      <c r="AE33" s="105">
        <v>87</v>
      </c>
      <c r="AF33" s="793">
        <v>46207</v>
      </c>
      <c r="AG33" s="786">
        <v>0.14583333333333334</v>
      </c>
      <c r="AH33" s="829" t="s">
        <v>316</v>
      </c>
      <c r="AI33" s="829" t="s">
        <v>325</v>
      </c>
      <c r="AJ33" s="796"/>
    </row>
    <row r="34" spans="2:36" ht="13.5" customHeight="1">
      <c r="B34" s="5"/>
      <c r="T34" s="23"/>
      <c r="U34" s="79"/>
      <c r="AD34" s="19"/>
      <c r="AE34" s="105">
        <v>88</v>
      </c>
      <c r="AF34" s="793">
        <v>46206</v>
      </c>
      <c r="AG34" s="797">
        <v>0.83333333333333337</v>
      </c>
      <c r="AH34" s="828" t="s">
        <v>172</v>
      </c>
      <c r="AI34" s="828" t="s">
        <v>330</v>
      </c>
      <c r="AJ34" s="796"/>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34">
        <v>46188</v>
      </c>
      <c r="C37" s="786">
        <v>0.875</v>
      </c>
      <c r="D37" s="787" t="s">
        <v>39</v>
      </c>
      <c r="E37" s="788" t="s">
        <v>77</v>
      </c>
      <c r="F37" s="787" t="s">
        <v>230</v>
      </c>
      <c r="G37" s="789">
        <v>1</v>
      </c>
      <c r="H37" s="787"/>
      <c r="I37" s="787"/>
      <c r="J37" s="6"/>
      <c r="K37" s="6"/>
      <c r="L37" s="790">
        <v>46188</v>
      </c>
      <c r="M37" s="786">
        <v>0.75</v>
      </c>
      <c r="N37" s="787" t="s">
        <v>18</v>
      </c>
      <c r="O37" s="788" t="s">
        <v>68</v>
      </c>
      <c r="P37" s="787" t="s">
        <v>229</v>
      </c>
      <c r="Q37" s="789">
        <v>1</v>
      </c>
      <c r="R37" s="787"/>
      <c r="S37" s="787"/>
      <c r="T37" s="23"/>
      <c r="U37" s="79"/>
      <c r="V37" s="790">
        <v>46189</v>
      </c>
      <c r="W37" s="786">
        <v>0.875</v>
      </c>
      <c r="X37" s="787" t="s">
        <v>14</v>
      </c>
      <c r="Y37" s="788" t="s">
        <v>74</v>
      </c>
      <c r="Z37" s="787" t="s">
        <v>170</v>
      </c>
      <c r="AA37" s="789">
        <v>1</v>
      </c>
      <c r="AB37" s="787"/>
      <c r="AC37" s="787"/>
      <c r="AD37" s="19"/>
      <c r="AE37" s="106"/>
      <c r="AF37" s="22" t="s">
        <v>290</v>
      </c>
      <c r="AG37" s="19"/>
      <c r="AH37" s="19"/>
      <c r="AI37" s="19"/>
      <c r="AJ37" s="20" t="s">
        <v>1</v>
      </c>
    </row>
    <row r="38" spans="2:36" ht="13.5" customHeight="1">
      <c r="B38" s="134">
        <v>46189</v>
      </c>
      <c r="C38" s="786">
        <v>0.125</v>
      </c>
      <c r="D38" s="787" t="s">
        <v>171</v>
      </c>
      <c r="E38" s="788" t="s">
        <v>76</v>
      </c>
      <c r="F38" s="787" t="s">
        <v>231</v>
      </c>
      <c r="G38" s="789">
        <v>2</v>
      </c>
      <c r="H38" s="787"/>
      <c r="I38" s="787"/>
      <c r="J38" s="6"/>
      <c r="K38" s="6"/>
      <c r="L38" s="790">
        <v>46189</v>
      </c>
      <c r="M38" s="786">
        <v>0</v>
      </c>
      <c r="N38" s="787" t="s">
        <v>174</v>
      </c>
      <c r="O38" s="788" t="s">
        <v>76</v>
      </c>
      <c r="P38" s="787" t="s">
        <v>185</v>
      </c>
      <c r="Q38" s="789">
        <v>2</v>
      </c>
      <c r="R38" s="787"/>
      <c r="S38" s="787"/>
      <c r="T38" s="23"/>
      <c r="U38" s="79"/>
      <c r="V38" s="790">
        <v>46190</v>
      </c>
      <c r="W38" s="786">
        <v>0</v>
      </c>
      <c r="X38" s="787" t="s">
        <v>232</v>
      </c>
      <c r="Y38" s="788" t="s">
        <v>76</v>
      </c>
      <c r="Z38" s="787" t="s">
        <v>233</v>
      </c>
      <c r="AA38" s="788">
        <v>2</v>
      </c>
      <c r="AB38" s="787"/>
      <c r="AC38" s="787"/>
      <c r="AD38" s="19"/>
      <c r="AE38" s="105">
        <v>89</v>
      </c>
      <c r="AF38" s="793">
        <v>46207</v>
      </c>
      <c r="AG38" s="786">
        <v>0.95833333333333337</v>
      </c>
      <c r="AH38" s="830" t="s">
        <v>303</v>
      </c>
      <c r="AI38" s="831" t="s">
        <v>306</v>
      </c>
      <c r="AJ38" s="796"/>
    </row>
    <row r="39" spans="2:36" ht="13.5" customHeight="1">
      <c r="B39" s="134">
        <v>46194</v>
      </c>
      <c r="C39" s="786">
        <v>0.875</v>
      </c>
      <c r="D39" s="787" t="s">
        <v>39</v>
      </c>
      <c r="E39" s="788" t="s">
        <v>68</v>
      </c>
      <c r="F39" s="787" t="s">
        <v>171</v>
      </c>
      <c r="G39" s="789">
        <v>1</v>
      </c>
      <c r="H39" s="787"/>
      <c r="I39" s="787"/>
      <c r="J39" s="6"/>
      <c r="K39" s="6"/>
      <c r="L39" s="790">
        <v>46194</v>
      </c>
      <c r="M39" s="786">
        <v>0.75</v>
      </c>
      <c r="N39" s="787" t="s">
        <v>18</v>
      </c>
      <c r="O39" s="788" t="s">
        <v>68</v>
      </c>
      <c r="P39" s="787" t="s">
        <v>174</v>
      </c>
      <c r="Q39" s="789">
        <v>1</v>
      </c>
      <c r="R39" s="787"/>
      <c r="S39" s="787"/>
      <c r="T39" s="23"/>
      <c r="U39" s="7"/>
      <c r="V39" s="790">
        <v>46195</v>
      </c>
      <c r="W39" s="786">
        <v>0.95833333333333337</v>
      </c>
      <c r="X39" s="787" t="s">
        <v>14</v>
      </c>
      <c r="Y39" s="788" t="s">
        <v>68</v>
      </c>
      <c r="Z39" s="787" t="s">
        <v>232</v>
      </c>
      <c r="AA39" s="788">
        <v>1</v>
      </c>
      <c r="AB39" s="787"/>
      <c r="AC39" s="787"/>
      <c r="AD39" s="19"/>
      <c r="AE39" s="105">
        <v>90</v>
      </c>
      <c r="AF39" s="793">
        <v>46207</v>
      </c>
      <c r="AG39" s="797">
        <v>0.79166666666666663</v>
      </c>
      <c r="AH39" s="830" t="s">
        <v>302</v>
      </c>
      <c r="AI39" s="831" t="s">
        <v>320</v>
      </c>
      <c r="AJ39" s="796"/>
    </row>
    <row r="40" spans="2:36" ht="13.5" customHeight="1">
      <c r="B40" s="134">
        <v>46195</v>
      </c>
      <c r="C40" s="786">
        <v>0.125</v>
      </c>
      <c r="D40" s="787" t="s">
        <v>231</v>
      </c>
      <c r="E40" s="788" t="s">
        <v>76</v>
      </c>
      <c r="F40" s="787" t="s">
        <v>230</v>
      </c>
      <c r="G40" s="788">
        <v>2</v>
      </c>
      <c r="H40" s="787"/>
      <c r="I40" s="787"/>
      <c r="J40" s="6"/>
      <c r="K40" s="6"/>
      <c r="L40" s="790">
        <v>46195</v>
      </c>
      <c r="M40" s="786">
        <v>0</v>
      </c>
      <c r="N40" s="787" t="s">
        <v>185</v>
      </c>
      <c r="O40" s="788" t="s">
        <v>68</v>
      </c>
      <c r="P40" s="787" t="s">
        <v>229</v>
      </c>
      <c r="Q40" s="789">
        <v>1</v>
      </c>
      <c r="R40" s="787"/>
      <c r="S40" s="787"/>
      <c r="U40" s="80"/>
      <c r="V40" s="790">
        <v>46196</v>
      </c>
      <c r="W40" s="786">
        <v>8.3333333333333329E-2</v>
      </c>
      <c r="X40" s="787" t="s">
        <v>233</v>
      </c>
      <c r="Y40" s="788" t="s">
        <v>72</v>
      </c>
      <c r="Z40" s="787" t="s">
        <v>170</v>
      </c>
      <c r="AA40" s="788">
        <v>1</v>
      </c>
      <c r="AB40" s="787"/>
      <c r="AC40" s="787"/>
      <c r="AD40" s="19"/>
      <c r="AE40" s="105">
        <v>91</v>
      </c>
      <c r="AF40" s="793">
        <v>46208</v>
      </c>
      <c r="AG40" s="786">
        <v>0.91666666666666663</v>
      </c>
      <c r="AH40" s="830" t="s">
        <v>305</v>
      </c>
      <c r="AI40" s="831" t="s">
        <v>323</v>
      </c>
      <c r="AJ40" s="796"/>
    </row>
    <row r="41" spans="2:36" ht="13.5" customHeight="1">
      <c r="B41" s="134">
        <v>46200</v>
      </c>
      <c r="C41" s="786">
        <v>0.20833333333333334</v>
      </c>
      <c r="D41" s="787" t="s">
        <v>230</v>
      </c>
      <c r="E41" s="788" t="s">
        <v>71</v>
      </c>
      <c r="F41" s="787" t="s">
        <v>171</v>
      </c>
      <c r="G41" s="789">
        <v>1</v>
      </c>
      <c r="H41" s="787"/>
      <c r="I41" s="787"/>
      <c r="J41" s="6"/>
      <c r="K41" s="6"/>
      <c r="L41" s="790">
        <v>46200</v>
      </c>
      <c r="M41" s="786">
        <v>8.3333333333333329E-2</v>
      </c>
      <c r="N41" s="787" t="s">
        <v>229</v>
      </c>
      <c r="O41" s="788" t="s">
        <v>72</v>
      </c>
      <c r="P41" s="787" t="s">
        <v>174</v>
      </c>
      <c r="Q41" s="789" t="s">
        <v>73</v>
      </c>
      <c r="R41" s="787"/>
      <c r="S41" s="787"/>
      <c r="T41" s="24"/>
      <c r="U41" s="80"/>
      <c r="V41" s="790">
        <v>46199</v>
      </c>
      <c r="W41" s="786">
        <v>0.875</v>
      </c>
      <c r="X41" s="787" t="s">
        <v>233</v>
      </c>
      <c r="Y41" s="788" t="s">
        <v>69</v>
      </c>
      <c r="Z41" s="787" t="s">
        <v>14</v>
      </c>
      <c r="AA41" s="789">
        <v>2</v>
      </c>
      <c r="AB41" s="787"/>
      <c r="AC41" s="787"/>
      <c r="AD41" s="19"/>
      <c r="AE41" s="105">
        <v>92</v>
      </c>
      <c r="AF41" s="793">
        <v>46209</v>
      </c>
      <c r="AG41" s="797">
        <v>8.3333333333333329E-2</v>
      </c>
      <c r="AH41" s="830" t="s">
        <v>308</v>
      </c>
      <c r="AI41" s="831" t="s">
        <v>502</v>
      </c>
      <c r="AJ41" s="796"/>
    </row>
    <row r="42" spans="2:36" ht="13.5" customHeight="1">
      <c r="B42" s="134">
        <v>46200</v>
      </c>
      <c r="C42" s="786">
        <v>0.20833333333333334</v>
      </c>
      <c r="D42" s="787" t="s">
        <v>231</v>
      </c>
      <c r="E42" s="788" t="s">
        <v>72</v>
      </c>
      <c r="F42" s="787" t="s">
        <v>39</v>
      </c>
      <c r="G42" s="789">
        <v>2</v>
      </c>
      <c r="H42" s="787"/>
      <c r="I42" s="787"/>
      <c r="J42" s="6"/>
      <c r="K42" s="6"/>
      <c r="L42" s="790">
        <v>46200</v>
      </c>
      <c r="M42" s="786">
        <v>8.3333333333333329E-2</v>
      </c>
      <c r="N42" s="787" t="s">
        <v>185</v>
      </c>
      <c r="O42" s="788" t="s">
        <v>72</v>
      </c>
      <c r="P42" s="787" t="s">
        <v>18</v>
      </c>
      <c r="Q42" s="789">
        <v>2</v>
      </c>
      <c r="R42" s="787"/>
      <c r="S42" s="787"/>
      <c r="T42" s="24"/>
      <c r="U42" s="80"/>
      <c r="V42" s="790">
        <v>46199</v>
      </c>
      <c r="W42" s="786">
        <v>0.875</v>
      </c>
      <c r="X42" s="787" t="s">
        <v>170</v>
      </c>
      <c r="Y42" s="788" t="s">
        <v>71</v>
      </c>
      <c r="Z42" s="787" t="s">
        <v>232</v>
      </c>
      <c r="AA42" s="788">
        <v>1</v>
      </c>
      <c r="AB42" s="787"/>
      <c r="AC42" s="787"/>
      <c r="AD42" s="19"/>
      <c r="AE42" s="105">
        <v>93</v>
      </c>
      <c r="AF42" s="793">
        <v>46209</v>
      </c>
      <c r="AG42" s="786">
        <v>0.875</v>
      </c>
      <c r="AH42" s="830" t="s">
        <v>309</v>
      </c>
      <c r="AI42" s="831" t="s">
        <v>313</v>
      </c>
      <c r="AJ42" s="796"/>
    </row>
    <row r="43" spans="2:36" ht="13.5" customHeight="1">
      <c r="B43" s="5"/>
      <c r="T43" s="23"/>
      <c r="U43" s="79"/>
      <c r="AD43" s="19"/>
      <c r="AE43" s="105">
        <v>94</v>
      </c>
      <c r="AF43" s="793">
        <v>46210</v>
      </c>
      <c r="AG43" s="797">
        <v>8.3333333333333329E-2</v>
      </c>
      <c r="AH43" s="830" t="s">
        <v>310</v>
      </c>
      <c r="AI43" s="831" t="s">
        <v>311</v>
      </c>
      <c r="AJ43" s="796"/>
    </row>
    <row r="44" spans="2:36" ht="13.5" customHeight="1">
      <c r="B44" s="5"/>
      <c r="T44" s="23"/>
      <c r="AD44" s="19"/>
      <c r="AE44" s="105">
        <v>95</v>
      </c>
      <c r="AF44" s="793">
        <v>46210</v>
      </c>
      <c r="AG44" s="786">
        <v>0.75</v>
      </c>
      <c r="AH44" s="830" t="s">
        <v>315</v>
      </c>
      <c r="AI44" s="831" t="s">
        <v>330</v>
      </c>
      <c r="AJ44" s="796"/>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793">
        <v>46210</v>
      </c>
      <c r="AG45" s="797">
        <v>0.91666666666666663</v>
      </c>
      <c r="AH45" s="830" t="s">
        <v>317</v>
      </c>
      <c r="AI45" s="831" t="s">
        <v>316</v>
      </c>
      <c r="AJ45" s="796"/>
    </row>
    <row r="46" spans="2:36" ht="13.5" customHeight="1">
      <c r="B46" s="134">
        <v>46190</v>
      </c>
      <c r="C46" s="786">
        <v>0.125</v>
      </c>
      <c r="D46" s="787" t="s">
        <v>173</v>
      </c>
      <c r="E46" s="788" t="s">
        <v>71</v>
      </c>
      <c r="F46" s="787" t="s">
        <v>234</v>
      </c>
      <c r="G46" s="789">
        <v>1</v>
      </c>
      <c r="H46" s="787"/>
      <c r="I46" s="787"/>
      <c r="J46" s="6"/>
      <c r="K46" s="6"/>
      <c r="L46" s="790">
        <v>46190</v>
      </c>
      <c r="M46" s="786">
        <v>0.79166666666666663</v>
      </c>
      <c r="N46" s="787" t="s">
        <v>17</v>
      </c>
      <c r="O46" s="788" t="s">
        <v>68</v>
      </c>
      <c r="P46" s="787" t="s">
        <v>236</v>
      </c>
      <c r="Q46" s="789">
        <v>1</v>
      </c>
      <c r="R46" s="787"/>
      <c r="S46" s="787"/>
      <c r="T46" s="23"/>
      <c r="U46" s="79"/>
      <c r="V46" s="790">
        <v>46190</v>
      </c>
      <c r="W46" s="786">
        <v>0.91666666666666663</v>
      </c>
      <c r="X46" s="787" t="s">
        <v>15</v>
      </c>
      <c r="Y46" s="788" t="s">
        <v>74</v>
      </c>
      <c r="Z46" s="787" t="s">
        <v>32</v>
      </c>
      <c r="AA46" s="789" t="s">
        <v>73</v>
      </c>
      <c r="AB46" s="787"/>
      <c r="AC46" s="787"/>
      <c r="AD46" s="19"/>
      <c r="AE46" s="78"/>
      <c r="AF46" s="21"/>
      <c r="AG46" s="19"/>
      <c r="AH46" s="19"/>
      <c r="AI46" s="19"/>
      <c r="AJ46" s="20"/>
    </row>
    <row r="47" spans="2:36" ht="13.5" customHeight="1">
      <c r="B47" s="134">
        <v>46190</v>
      </c>
      <c r="C47" s="786">
        <v>0.25</v>
      </c>
      <c r="D47" s="787" t="s">
        <v>138</v>
      </c>
      <c r="E47" s="788" t="s">
        <v>71</v>
      </c>
      <c r="F47" s="787" t="s">
        <v>235</v>
      </c>
      <c r="G47" s="789">
        <v>1</v>
      </c>
      <c r="H47" s="787"/>
      <c r="I47" s="787"/>
      <c r="J47" s="6"/>
      <c r="K47" s="6"/>
      <c r="L47" s="790">
        <v>46191</v>
      </c>
      <c r="M47" s="786">
        <v>0.16666666666666666</v>
      </c>
      <c r="N47" s="787" t="s">
        <v>238</v>
      </c>
      <c r="O47" s="788" t="s">
        <v>82</v>
      </c>
      <c r="P47" s="787" t="s">
        <v>239</v>
      </c>
      <c r="Q47" s="789">
        <v>2</v>
      </c>
      <c r="R47" s="787"/>
      <c r="S47" s="787"/>
      <c r="T47" s="23"/>
      <c r="U47" s="79"/>
      <c r="V47" s="790">
        <v>46191</v>
      </c>
      <c r="W47" s="786">
        <v>4.1666666666666664E-2</v>
      </c>
      <c r="X47" s="787" t="s">
        <v>187</v>
      </c>
      <c r="Y47" s="788" t="s">
        <v>76</v>
      </c>
      <c r="Z47" s="787" t="s">
        <v>237</v>
      </c>
      <c r="AA47" s="788">
        <v>2</v>
      </c>
      <c r="AB47" s="787"/>
      <c r="AC47" s="787"/>
      <c r="AD47" s="19"/>
      <c r="AE47" s="106"/>
      <c r="AF47" s="21" t="s">
        <v>11</v>
      </c>
      <c r="AG47" s="19"/>
      <c r="AH47" s="19"/>
      <c r="AI47" s="19"/>
      <c r="AJ47" s="20"/>
    </row>
    <row r="48" spans="2:36" ht="13.5" customHeight="1">
      <c r="B48" s="134">
        <v>46195</v>
      </c>
      <c r="C48" s="786">
        <v>0.79166666666666663</v>
      </c>
      <c r="D48" s="787" t="s">
        <v>173</v>
      </c>
      <c r="E48" s="788" t="s">
        <v>74</v>
      </c>
      <c r="F48" s="787" t="s">
        <v>138</v>
      </c>
      <c r="G48" s="789">
        <v>1</v>
      </c>
      <c r="H48" s="787"/>
      <c r="I48" s="787"/>
      <c r="J48" s="6"/>
      <c r="K48" s="6"/>
      <c r="L48" s="790">
        <v>46196</v>
      </c>
      <c r="M48" s="786">
        <v>0.79166666666666663</v>
      </c>
      <c r="N48" s="787" t="s">
        <v>17</v>
      </c>
      <c r="O48" s="788" t="s">
        <v>68</v>
      </c>
      <c r="P48" s="787" t="s">
        <v>238</v>
      </c>
      <c r="Q48" s="789">
        <v>1</v>
      </c>
      <c r="R48" s="787"/>
      <c r="S48" s="787"/>
      <c r="T48" s="23"/>
      <c r="U48" s="7"/>
      <c r="V48" s="790">
        <v>46196</v>
      </c>
      <c r="W48" s="786">
        <v>0.91666666666666663</v>
      </c>
      <c r="X48" s="787" t="s">
        <v>15</v>
      </c>
      <c r="Y48" s="788" t="s">
        <v>74</v>
      </c>
      <c r="Z48" s="787" t="s">
        <v>187</v>
      </c>
      <c r="AA48" s="788">
        <v>1</v>
      </c>
      <c r="AB48" s="787"/>
      <c r="AC48" s="787"/>
      <c r="AD48" s="19"/>
      <c r="AE48" s="106"/>
      <c r="AF48" s="22" t="s">
        <v>21</v>
      </c>
      <c r="AG48" s="19"/>
      <c r="AH48" s="19"/>
      <c r="AI48" s="19"/>
      <c r="AJ48" s="20" t="s">
        <v>1</v>
      </c>
    </row>
    <row r="49" spans="2:39" ht="13.5" customHeight="1">
      <c r="B49" s="134">
        <v>46196</v>
      </c>
      <c r="C49" s="786">
        <v>0.20833333333333334</v>
      </c>
      <c r="D49" s="787" t="s">
        <v>235</v>
      </c>
      <c r="E49" s="788" t="s">
        <v>76</v>
      </c>
      <c r="F49" s="787" t="s">
        <v>234</v>
      </c>
      <c r="G49" s="788">
        <v>2</v>
      </c>
      <c r="H49" s="787"/>
      <c r="I49" s="787"/>
      <c r="J49" s="6"/>
      <c r="K49" s="6"/>
      <c r="L49" s="790">
        <v>46197</v>
      </c>
      <c r="M49" s="786">
        <v>0.16666666666666666</v>
      </c>
      <c r="N49" s="787" t="s">
        <v>239</v>
      </c>
      <c r="O49" s="788" t="s">
        <v>68</v>
      </c>
      <c r="P49" s="787" t="s">
        <v>236</v>
      </c>
      <c r="Q49" s="789">
        <v>1</v>
      </c>
      <c r="R49" s="787"/>
      <c r="S49" s="787"/>
      <c r="U49" s="80"/>
      <c r="V49" s="790">
        <v>46197</v>
      </c>
      <c r="W49" s="786">
        <v>4.1666666666666664E-2</v>
      </c>
      <c r="X49" s="787" t="s">
        <v>237</v>
      </c>
      <c r="Y49" s="788" t="s">
        <v>72</v>
      </c>
      <c r="Z49" s="787" t="s">
        <v>32</v>
      </c>
      <c r="AA49" s="788">
        <v>2</v>
      </c>
      <c r="AB49" s="787"/>
      <c r="AC49" s="787"/>
      <c r="AD49" s="19"/>
      <c r="AE49" s="105">
        <v>97</v>
      </c>
      <c r="AF49" s="793">
        <v>46212</v>
      </c>
      <c r="AG49" s="786">
        <v>0.91666666666666663</v>
      </c>
      <c r="AH49" s="830" t="s">
        <v>306</v>
      </c>
      <c r="AI49" s="831" t="s">
        <v>320</v>
      </c>
      <c r="AJ49" s="796"/>
    </row>
    <row r="50" spans="2:39" ht="13.5" customHeight="1">
      <c r="B50" s="134">
        <v>46201</v>
      </c>
      <c r="C50" s="786">
        <v>0.16666666666666666</v>
      </c>
      <c r="D50" s="787" t="s">
        <v>234</v>
      </c>
      <c r="E50" s="788" t="s">
        <v>76</v>
      </c>
      <c r="F50" s="787" t="s">
        <v>138</v>
      </c>
      <c r="G50" s="789">
        <v>2</v>
      </c>
      <c r="H50" s="787"/>
      <c r="I50" s="787"/>
      <c r="J50" s="6"/>
      <c r="K50" s="6"/>
      <c r="L50" s="790">
        <v>46201</v>
      </c>
      <c r="M50" s="786">
        <v>6.25E-2</v>
      </c>
      <c r="N50" s="787" t="s">
        <v>239</v>
      </c>
      <c r="O50" s="788" t="s">
        <v>79</v>
      </c>
      <c r="P50" s="787" t="s">
        <v>17</v>
      </c>
      <c r="Q50" s="789" t="s">
        <v>73</v>
      </c>
      <c r="R50" s="787"/>
      <c r="S50" s="787"/>
      <c r="T50" s="24"/>
      <c r="V50" s="790">
        <v>46200</v>
      </c>
      <c r="W50" s="786">
        <v>0.95833333333333337</v>
      </c>
      <c r="X50" s="787" t="s">
        <v>237</v>
      </c>
      <c r="Y50" s="788" t="s">
        <v>72</v>
      </c>
      <c r="Z50" s="787" t="s">
        <v>15</v>
      </c>
      <c r="AA50" s="789">
        <v>2</v>
      </c>
      <c r="AB50" s="787"/>
      <c r="AC50" s="787"/>
      <c r="AD50" s="19"/>
      <c r="AE50" s="105">
        <v>98</v>
      </c>
      <c r="AF50" s="793">
        <v>46213</v>
      </c>
      <c r="AG50" s="786">
        <v>0.875</v>
      </c>
      <c r="AH50" s="830" t="s">
        <v>313</v>
      </c>
      <c r="AI50" s="831" t="s">
        <v>310</v>
      </c>
      <c r="AJ50" s="796"/>
    </row>
    <row r="51" spans="2:39" ht="13.5" customHeight="1">
      <c r="B51" s="134">
        <v>46201</v>
      </c>
      <c r="C51" s="786">
        <v>0.16666666666666666</v>
      </c>
      <c r="D51" s="787" t="s">
        <v>235</v>
      </c>
      <c r="E51" s="788" t="s">
        <v>76</v>
      </c>
      <c r="F51" s="787" t="s">
        <v>173</v>
      </c>
      <c r="G51" s="789">
        <v>2</v>
      </c>
      <c r="H51" s="787"/>
      <c r="I51" s="787"/>
      <c r="J51" s="6"/>
      <c r="K51" s="6"/>
      <c r="L51" s="790">
        <v>46201</v>
      </c>
      <c r="M51" s="786">
        <v>6.25E-2</v>
      </c>
      <c r="N51" s="787" t="s">
        <v>236</v>
      </c>
      <c r="O51" s="788" t="s">
        <v>72</v>
      </c>
      <c r="P51" s="787" t="s">
        <v>238</v>
      </c>
      <c r="Q51" s="789">
        <v>1</v>
      </c>
      <c r="R51" s="787"/>
      <c r="S51" s="787"/>
      <c r="T51" s="24"/>
      <c r="V51" s="790">
        <v>46200</v>
      </c>
      <c r="W51" s="786">
        <v>0.95833333333333337</v>
      </c>
      <c r="X51" s="787" t="s">
        <v>32</v>
      </c>
      <c r="Y51" s="788" t="s">
        <v>74</v>
      </c>
      <c r="Z51" s="787" t="s">
        <v>187</v>
      </c>
      <c r="AA51" s="788">
        <v>1</v>
      </c>
      <c r="AB51" s="787"/>
      <c r="AC51" s="787"/>
      <c r="AD51" s="19"/>
      <c r="AE51" s="105">
        <v>99</v>
      </c>
      <c r="AF51" s="793">
        <v>46214</v>
      </c>
      <c r="AG51" s="786">
        <v>0.95833333333333337</v>
      </c>
      <c r="AH51" s="830" t="s">
        <v>305</v>
      </c>
      <c r="AI51" s="831" t="s">
        <v>502</v>
      </c>
      <c r="AJ51" s="796"/>
    </row>
    <row r="52" spans="2:39" ht="13.5" customHeight="1">
      <c r="B52" s="5"/>
      <c r="T52" s="23"/>
      <c r="V52" s="21"/>
      <c r="W52" s="19"/>
      <c r="X52" s="19"/>
      <c r="Z52" s="21"/>
      <c r="AA52" s="19"/>
      <c r="AB52" s="19"/>
      <c r="AC52" s="19"/>
      <c r="AD52" s="19"/>
      <c r="AE52" s="105">
        <v>100</v>
      </c>
      <c r="AF52" s="793">
        <v>46215</v>
      </c>
      <c r="AG52" s="786">
        <v>0.125</v>
      </c>
      <c r="AH52" s="830" t="s">
        <v>315</v>
      </c>
      <c r="AI52" s="831" t="s">
        <v>316</v>
      </c>
      <c r="AJ52" s="796"/>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793">
        <v>46217</v>
      </c>
      <c r="AG56" s="786">
        <v>0.875</v>
      </c>
      <c r="AH56" s="830" t="s">
        <v>306</v>
      </c>
      <c r="AI56" s="831" t="s">
        <v>313</v>
      </c>
      <c r="AJ56" s="796"/>
    </row>
    <row r="57" spans="2:39" ht="13.5" customHeight="1" thickBot="1">
      <c r="B57" s="57"/>
      <c r="C57" s="25"/>
      <c r="D57" s="6"/>
      <c r="E57" s="26"/>
      <c r="F57" s="27"/>
      <c r="G57" s="26"/>
      <c r="H57" s="27"/>
      <c r="I57" s="27"/>
      <c r="J57" s="27"/>
      <c r="K57" s="27"/>
      <c r="L57" s="28"/>
      <c r="V57" s="7"/>
      <c r="Y57" s="7"/>
      <c r="AE57" s="105">
        <v>102</v>
      </c>
      <c r="AF57" s="793">
        <v>46218</v>
      </c>
      <c r="AG57" s="786">
        <v>0.875</v>
      </c>
      <c r="AH57" s="830" t="s">
        <v>305</v>
      </c>
      <c r="AI57" s="831" t="s">
        <v>316</v>
      </c>
      <c r="AJ57" s="796"/>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832" t="s">
        <v>2</v>
      </c>
      <c r="Q59" s="801"/>
      <c r="R59" s="802" t="s">
        <v>285</v>
      </c>
      <c r="T59" s="102"/>
      <c r="U59" s="7"/>
      <c r="V59" s="5"/>
      <c r="AA59" s="108"/>
      <c r="AC59" s="18"/>
      <c r="AE59" s="107"/>
      <c r="AF59" s="21" t="s">
        <v>289</v>
      </c>
      <c r="AG59" s="19"/>
      <c r="AH59" s="19"/>
      <c r="AI59" s="19"/>
      <c r="AJ59" s="20"/>
    </row>
    <row r="60" spans="2:39" ht="13.5" customHeight="1">
      <c r="B60" s="5"/>
      <c r="C60" s="13"/>
      <c r="D60" s="13">
        <v>1</v>
      </c>
      <c r="E60" s="1152" t="s">
        <v>260</v>
      </c>
      <c r="F60" s="1126"/>
      <c r="G60" s="14"/>
      <c r="H60" s="14"/>
      <c r="I60" s="14"/>
      <c r="J60" s="14"/>
      <c r="L60" s="8"/>
      <c r="M60" s="15"/>
      <c r="N60" s="5"/>
      <c r="P60" s="1153" t="s">
        <v>478</v>
      </c>
      <c r="Q60" s="1128"/>
      <c r="R60" s="803"/>
      <c r="S60" s="15"/>
      <c r="T60" s="18"/>
      <c r="U60" s="7"/>
      <c r="V60" s="5"/>
      <c r="Y60" s="1129" t="s">
        <v>222</v>
      </c>
      <c r="Z60" s="1129"/>
      <c r="AA60" s="802" t="s">
        <v>286</v>
      </c>
      <c r="AB60" s="802" t="s">
        <v>292</v>
      </c>
      <c r="AC60" s="102"/>
      <c r="AE60" s="107"/>
      <c r="AF60" s="22" t="s">
        <v>291</v>
      </c>
      <c r="AG60" s="19"/>
      <c r="AH60" s="19"/>
      <c r="AI60" s="19"/>
      <c r="AJ60" s="20" t="s">
        <v>1</v>
      </c>
    </row>
    <row r="61" spans="2:39" ht="13.5" customHeight="1">
      <c r="B61" s="5"/>
      <c r="C61" s="13"/>
      <c r="D61" s="13">
        <v>2</v>
      </c>
      <c r="E61" s="1152" t="s">
        <v>262</v>
      </c>
      <c r="F61" s="1126"/>
      <c r="G61" s="7"/>
      <c r="H61" s="7" t="s">
        <v>27</v>
      </c>
      <c r="I61" s="14"/>
      <c r="J61" s="14"/>
      <c r="K61" s="7">
        <v>160</v>
      </c>
      <c r="L61" s="18" t="s">
        <v>26</v>
      </c>
      <c r="M61" s="7"/>
      <c r="N61" s="5"/>
      <c r="P61" s="1153" t="s">
        <v>504</v>
      </c>
      <c r="Q61" s="1128"/>
      <c r="R61" s="803"/>
      <c r="T61" s="18"/>
      <c r="U61" s="7"/>
      <c r="V61" s="5"/>
      <c r="Y61" s="1153" t="s">
        <v>481</v>
      </c>
      <c r="Z61" s="1128"/>
      <c r="AA61" s="804"/>
      <c r="AB61" s="804"/>
      <c r="AC61" s="18"/>
      <c r="AE61" s="105">
        <v>103</v>
      </c>
      <c r="AF61" s="793">
        <v>46221</v>
      </c>
      <c r="AG61" s="797">
        <v>0.95833333333333337</v>
      </c>
      <c r="AH61" s="830" t="s">
        <v>306</v>
      </c>
      <c r="AI61" s="831" t="s">
        <v>305</v>
      </c>
      <c r="AJ61" s="796"/>
    </row>
    <row r="62" spans="2:39" ht="13.5" customHeight="1">
      <c r="B62" s="5"/>
      <c r="C62" s="13"/>
      <c r="D62" s="13">
        <v>3</v>
      </c>
      <c r="E62" s="1152" t="s">
        <v>167</v>
      </c>
      <c r="F62" s="1126"/>
      <c r="G62" s="7"/>
      <c r="H62" s="7" t="s">
        <v>28</v>
      </c>
      <c r="I62" s="14"/>
      <c r="J62" s="14"/>
      <c r="K62" s="7">
        <v>120</v>
      </c>
      <c r="L62" s="18" t="s">
        <v>26</v>
      </c>
      <c r="M62" s="7"/>
      <c r="N62" s="5"/>
      <c r="P62" s="1153" t="s">
        <v>376</v>
      </c>
      <c r="Q62" s="1128"/>
      <c r="R62" s="803"/>
      <c r="S62" s="15"/>
      <c r="T62" s="18"/>
      <c r="U62" s="7"/>
      <c r="V62" s="5"/>
      <c r="Y62" s="1153" t="s">
        <v>505</v>
      </c>
      <c r="Z62" s="1128"/>
      <c r="AA62" s="805"/>
      <c r="AB62" s="804"/>
      <c r="AC62" s="18"/>
      <c r="AE62" s="105"/>
      <c r="AF62" s="21"/>
      <c r="AG62" s="19"/>
      <c r="AH62" s="19"/>
      <c r="AI62" s="19"/>
      <c r="AJ62" s="20"/>
      <c r="AM62" s="33"/>
    </row>
    <row r="63" spans="2:39" ht="13.2">
      <c r="B63" s="5"/>
      <c r="C63" s="13"/>
      <c r="D63" s="13">
        <v>4</v>
      </c>
      <c r="E63" s="1152" t="s">
        <v>198</v>
      </c>
      <c r="F63" s="1126"/>
      <c r="G63" s="7"/>
      <c r="H63" s="7" t="s">
        <v>29</v>
      </c>
      <c r="I63" s="14"/>
      <c r="J63" s="14"/>
      <c r="K63" s="7">
        <v>90</v>
      </c>
      <c r="L63" s="18" t="s">
        <v>26</v>
      </c>
      <c r="M63" s="7"/>
      <c r="N63" s="5"/>
      <c r="P63" s="1153" t="s">
        <v>391</v>
      </c>
      <c r="Q63" s="1128"/>
      <c r="R63" s="803"/>
      <c r="S63" s="7"/>
      <c r="T63" s="102"/>
      <c r="V63" s="5"/>
      <c r="Y63" s="1153" t="s">
        <v>506</v>
      </c>
      <c r="Z63" s="1128"/>
      <c r="AA63" s="803"/>
      <c r="AB63" s="804"/>
      <c r="AC63" s="18"/>
      <c r="AE63" s="107"/>
      <c r="AF63" s="21" t="s">
        <v>13</v>
      </c>
      <c r="AG63" s="19"/>
      <c r="AH63" s="19"/>
      <c r="AI63" s="19"/>
      <c r="AJ63" s="20"/>
    </row>
    <row r="64" spans="2:39" s="32" customFormat="1" ht="13.2">
      <c r="B64" s="5"/>
      <c r="C64" s="13"/>
      <c r="D64" s="13">
        <v>5</v>
      </c>
      <c r="E64" s="1152" t="s">
        <v>264</v>
      </c>
      <c r="F64" s="1126"/>
      <c r="G64" s="7"/>
      <c r="H64" s="7" t="s">
        <v>156</v>
      </c>
      <c r="I64" s="14"/>
      <c r="J64" s="14"/>
      <c r="K64" s="7">
        <v>60</v>
      </c>
      <c r="L64" s="18" t="s">
        <v>26</v>
      </c>
      <c r="M64" s="7"/>
      <c r="N64" s="5"/>
      <c r="O64" s="1"/>
      <c r="P64" s="1153" t="s">
        <v>496</v>
      </c>
      <c r="Q64" s="1128"/>
      <c r="R64" s="803"/>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152" t="s">
        <v>256</v>
      </c>
      <c r="F65" s="1126"/>
      <c r="G65" s="7"/>
      <c r="H65" s="7" t="s">
        <v>157</v>
      </c>
      <c r="I65" s="1"/>
      <c r="J65" s="1"/>
      <c r="K65" s="7">
        <v>30</v>
      </c>
      <c r="L65" s="18" t="s">
        <v>26</v>
      </c>
      <c r="M65" s="7"/>
      <c r="N65" s="5"/>
      <c r="O65" s="1"/>
      <c r="P65" s="1153" t="s">
        <v>482</v>
      </c>
      <c r="Q65" s="1128"/>
      <c r="R65" s="803"/>
      <c r="S65" s="7"/>
      <c r="T65" s="18"/>
      <c r="U65" s="1"/>
      <c r="V65" s="5"/>
      <c r="W65" s="1"/>
      <c r="X65" s="1"/>
      <c r="Y65" s="14" t="s">
        <v>221</v>
      </c>
      <c r="Z65" s="14"/>
      <c r="AA65" s="1"/>
      <c r="AB65" s="1"/>
      <c r="AC65" s="18"/>
      <c r="AD65" s="1"/>
      <c r="AE65" s="105">
        <v>103</v>
      </c>
      <c r="AF65" s="793">
        <v>46222</v>
      </c>
      <c r="AG65" s="797">
        <v>0.875</v>
      </c>
      <c r="AH65" s="830" t="s">
        <v>313</v>
      </c>
      <c r="AI65" s="831" t="s">
        <v>316</v>
      </c>
      <c r="AJ65" s="796"/>
      <c r="AK65" s="1"/>
    </row>
    <row r="66" spans="2:37" s="32" customFormat="1" ht="13.2">
      <c r="B66" s="5"/>
      <c r="C66" s="13"/>
      <c r="D66" s="13">
        <v>7</v>
      </c>
      <c r="E66" s="1152" t="s">
        <v>196</v>
      </c>
      <c r="F66" s="1126"/>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152" t="s">
        <v>168</v>
      </c>
      <c r="F67" s="1126"/>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152" t="s">
        <v>272</v>
      </c>
      <c r="F68" s="1126"/>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152" t="s">
        <v>200</v>
      </c>
      <c r="F69" s="1126"/>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152" t="s">
        <v>270</v>
      </c>
      <c r="F70" s="1126"/>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313</v>
      </c>
      <c r="AG70" s="958"/>
      <c r="AH70" s="958"/>
      <c r="AI70" s="958"/>
      <c r="AJ70" s="1131"/>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806" t="s">
        <v>135</v>
      </c>
      <c r="G89" s="1146" t="s">
        <v>110</v>
      </c>
      <c r="J89" s="806" t="s">
        <v>135</v>
      </c>
      <c r="O89" s="35"/>
      <c r="P89" s="35"/>
    </row>
    <row r="90" spans="4:36" s="32" customFormat="1" hidden="1">
      <c r="D90" s="32" t="s">
        <v>74</v>
      </c>
      <c r="E90" s="32" t="s">
        <v>73</v>
      </c>
      <c r="F90" s="806" t="s">
        <v>19</v>
      </c>
      <c r="G90" s="894"/>
      <c r="J90" s="806" t="s">
        <v>19</v>
      </c>
    </row>
    <row r="91" spans="4:36" s="32" customFormat="1" hidden="1">
      <c r="D91" s="59" t="s">
        <v>72</v>
      </c>
      <c r="E91" s="32">
        <v>2</v>
      </c>
      <c r="F91" s="806" t="s">
        <v>134</v>
      </c>
      <c r="G91" s="894"/>
      <c r="J91" s="806" t="s">
        <v>134</v>
      </c>
    </row>
    <row r="92" spans="4:36" s="32" customFormat="1" hidden="1">
      <c r="D92" s="32" t="s">
        <v>70</v>
      </c>
      <c r="F92" s="806" t="s">
        <v>136</v>
      </c>
      <c r="G92" s="895"/>
      <c r="J92" s="806" t="s">
        <v>136</v>
      </c>
    </row>
    <row r="93" spans="4:36" s="32" customFormat="1" hidden="1">
      <c r="D93" s="32" t="s">
        <v>71</v>
      </c>
      <c r="F93" s="807" t="s">
        <v>39</v>
      </c>
      <c r="G93" s="1147" t="s">
        <v>111</v>
      </c>
      <c r="J93" s="808" t="s">
        <v>32</v>
      </c>
    </row>
    <row r="94" spans="4:36" s="32" customFormat="1" hidden="1">
      <c r="D94" s="32" t="s">
        <v>76</v>
      </c>
      <c r="F94" s="807" t="s">
        <v>91</v>
      </c>
      <c r="G94" s="897"/>
      <c r="J94" s="808" t="s">
        <v>141</v>
      </c>
    </row>
    <row r="95" spans="4:36" s="32" customFormat="1" hidden="1">
      <c r="D95" s="59" t="s">
        <v>69</v>
      </c>
      <c r="F95" s="807" t="s">
        <v>137</v>
      </c>
      <c r="G95" s="897"/>
      <c r="J95" s="808" t="s">
        <v>15</v>
      </c>
    </row>
    <row r="96" spans="4:36" s="32" customFormat="1" hidden="1">
      <c r="D96" s="59" t="s">
        <v>77</v>
      </c>
      <c r="F96" s="807" t="s">
        <v>33</v>
      </c>
      <c r="G96" s="898"/>
      <c r="J96" s="808" t="s">
        <v>142</v>
      </c>
    </row>
    <row r="97" spans="4:36" s="32" customFormat="1" hidden="1">
      <c r="D97" s="59" t="s">
        <v>79</v>
      </c>
      <c r="F97" s="809" t="s">
        <v>138</v>
      </c>
      <c r="G97" s="1148" t="s">
        <v>112</v>
      </c>
      <c r="J97" s="810" t="s">
        <v>37</v>
      </c>
    </row>
    <row r="98" spans="4:36" s="32" customFormat="1" hidden="1">
      <c r="D98" s="59" t="s">
        <v>68</v>
      </c>
      <c r="F98" s="809" t="s">
        <v>139</v>
      </c>
      <c r="G98" s="900"/>
      <c r="J98" s="810" t="s">
        <v>143</v>
      </c>
    </row>
    <row r="99" spans="4:36" s="32" customFormat="1" hidden="1">
      <c r="D99" s="59" t="s">
        <v>82</v>
      </c>
      <c r="F99" s="809" t="s">
        <v>155</v>
      </c>
      <c r="G99" s="900"/>
      <c r="J99" s="810" t="s">
        <v>18</v>
      </c>
    </row>
    <row r="100" spans="4:36" s="32" customFormat="1" hidden="1">
      <c r="D100" s="59" t="s">
        <v>75</v>
      </c>
      <c r="F100" s="809" t="s">
        <v>140</v>
      </c>
      <c r="G100" s="901"/>
      <c r="J100" s="810" t="s">
        <v>38</v>
      </c>
    </row>
    <row r="101" spans="4:36" s="32" customFormat="1" hidden="1">
      <c r="D101" s="59" t="s">
        <v>84</v>
      </c>
      <c r="F101" s="808" t="s">
        <v>32</v>
      </c>
      <c r="G101" s="1149" t="s">
        <v>113</v>
      </c>
      <c r="J101" s="811" t="s">
        <v>14</v>
      </c>
    </row>
    <row r="102" spans="4:36" s="32" customFormat="1" hidden="1">
      <c r="D102" s="59" t="s">
        <v>78</v>
      </c>
      <c r="F102" s="808" t="s">
        <v>141</v>
      </c>
      <c r="G102" s="903"/>
      <c r="J102" s="811" t="s">
        <v>16</v>
      </c>
    </row>
    <row r="103" spans="4:36" s="32" customFormat="1" hidden="1">
      <c r="D103" s="59" t="s">
        <v>83</v>
      </c>
      <c r="F103" s="808" t="s">
        <v>15</v>
      </c>
      <c r="G103" s="903"/>
      <c r="J103" s="811" t="s">
        <v>144</v>
      </c>
    </row>
    <row r="104" spans="4:36" s="32" customFormat="1" hidden="1">
      <c r="D104" s="59" t="s">
        <v>85</v>
      </c>
      <c r="F104" s="808" t="s">
        <v>142</v>
      </c>
      <c r="G104" s="904"/>
      <c r="J104" s="811" t="s">
        <v>17</v>
      </c>
    </row>
    <row r="105" spans="4:36" s="32" customFormat="1" hidden="1">
      <c r="D105" s="59" t="s">
        <v>81</v>
      </c>
      <c r="F105" s="810" t="s">
        <v>37</v>
      </c>
      <c r="G105" s="1150" t="s">
        <v>114</v>
      </c>
    </row>
    <row r="106" spans="4:36" s="32" customFormat="1" hidden="1">
      <c r="D106" s="59" t="s">
        <v>86</v>
      </c>
      <c r="F106" s="810" t="s">
        <v>143</v>
      </c>
      <c r="G106" s="906"/>
    </row>
    <row r="107" spans="4:36" s="32" customFormat="1" hidden="1">
      <c r="D107" s="59" t="s">
        <v>96</v>
      </c>
      <c r="F107" s="810" t="s">
        <v>18</v>
      </c>
      <c r="G107" s="906"/>
    </row>
    <row r="108" spans="4:36" s="32" customFormat="1" hidden="1">
      <c r="D108" s="59" t="s">
        <v>97</v>
      </c>
      <c r="F108" s="810" t="s">
        <v>38</v>
      </c>
      <c r="G108" s="907"/>
    </row>
    <row r="109" spans="4:36" s="32" customFormat="1" hidden="1">
      <c r="D109" s="59" t="s">
        <v>88</v>
      </c>
      <c r="F109" s="811" t="s">
        <v>14</v>
      </c>
      <c r="G109" s="1151" t="s">
        <v>115</v>
      </c>
      <c r="T109" s="1"/>
    </row>
    <row r="110" spans="4:36" s="32" customFormat="1" hidden="1">
      <c r="D110" s="59" t="s">
        <v>98</v>
      </c>
      <c r="F110" s="81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81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81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B54:C54"/>
    <mergeCell ref="L54:M54"/>
    <mergeCell ref="AF2:AI2"/>
    <mergeCell ref="B14:AJ15"/>
    <mergeCell ref="L18:M18"/>
    <mergeCell ref="V18:W18"/>
    <mergeCell ref="L27:M27"/>
    <mergeCell ref="V27:W27"/>
    <mergeCell ref="L36:M36"/>
    <mergeCell ref="V36:W36"/>
    <mergeCell ref="L45:M45"/>
    <mergeCell ref="V45:W45"/>
    <mergeCell ref="Z53:AA53"/>
    <mergeCell ref="E60:F60"/>
    <mergeCell ref="P60:Q60"/>
    <mergeCell ref="Y60:Z60"/>
    <mergeCell ref="E61:F61"/>
    <mergeCell ref="P61:Q61"/>
    <mergeCell ref="Y61:Z61"/>
    <mergeCell ref="E62:F62"/>
    <mergeCell ref="P62:Q62"/>
    <mergeCell ref="Y62:Z62"/>
    <mergeCell ref="E63:F63"/>
    <mergeCell ref="P63:Q63"/>
    <mergeCell ref="Y63:Z63"/>
    <mergeCell ref="AJ70:AJ71"/>
    <mergeCell ref="H72:I72"/>
    <mergeCell ref="E64:F64"/>
    <mergeCell ref="P64:Q64"/>
    <mergeCell ref="E65:F65"/>
    <mergeCell ref="P65:Q65"/>
    <mergeCell ref="E66:F66"/>
    <mergeCell ref="E67:F67"/>
    <mergeCell ref="G109:G112"/>
    <mergeCell ref="E68:F68"/>
    <mergeCell ref="E69:F69"/>
    <mergeCell ref="E70:F70"/>
    <mergeCell ref="AF70:AI71"/>
    <mergeCell ref="G89:G92"/>
    <mergeCell ref="G93:G96"/>
    <mergeCell ref="G97:G100"/>
    <mergeCell ref="G101:G104"/>
    <mergeCell ref="G105:G108"/>
  </mergeCells>
  <dataValidations count="3">
    <dataValidation type="list" allowBlank="1" showInputMessage="1" showErrorMessage="1" sqref="E19:E24 Y28:Y33 Y19:Y24 Y37:Y42 Y46:Y51 E46:E51 E37:E42 O28:O33 O19:O24 E28:E33 O37:O42 O46:O51" xr:uid="{17B42C16-3AAE-4683-8F94-27871A064B3D}">
      <formula1>$D$89:$D$137</formula1>
    </dataValidation>
    <dataValidation type="list" allowBlank="1" showInputMessage="1" showErrorMessage="1" sqref="G19:G24 AA46:AA51 AA37:AA42 AA28:AA33 AA19:AA24 Q46:Q51 Q37:Q42 Q28:Q33 G28:G33 Q19:Q24 G37:G42 G46:G51" xr:uid="{32C09E21-A30E-4230-AB5B-A69A41794D3F}">
      <formula1>$E$89:$E$91</formula1>
    </dataValidation>
    <dataValidation type="list" allowBlank="1" showInputMessage="1" showErrorMessage="1" sqref="G25:G26 Q25:Q26 G55:G57 Q55:Q56 AA25:AA26 X56 AC56" xr:uid="{9C5709AD-3F08-4C5A-9E7E-DD21A7F7E39B}">
      <formula1>#REF!</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3A2-3AD7-4EE5-A7C6-FDFD87B61879}">
  <dimension ref="B1:R117"/>
  <sheetViews>
    <sheetView zoomScale="85" zoomScaleNormal="85" workbookViewId="0">
      <selection activeCell="B3" sqref="B3"/>
    </sheetView>
  </sheetViews>
  <sheetFormatPr baseColWidth="10"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554687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554687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554687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554687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554687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554687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554687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554687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554687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554687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554687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554687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554687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554687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554687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554687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554687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554687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554687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554687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554687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554687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554687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554687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554687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554687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554687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554687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554687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554687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554687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554687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554687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554687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554687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554687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554687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554687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554687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554687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554687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554687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554687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554687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554687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554687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554687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554687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554687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554687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554687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554687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554687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554687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554687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554687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554687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554687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554687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554687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554687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554687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833" t="s">
        <v>44</v>
      </c>
      <c r="C3" s="834" t="s">
        <v>117</v>
      </c>
      <c r="D3" s="835"/>
      <c r="F3" s="40"/>
      <c r="G3" s="40"/>
    </row>
    <row r="4" spans="2:9">
      <c r="B4" s="819" t="s">
        <v>45</v>
      </c>
      <c r="C4" s="834" t="s">
        <v>116</v>
      </c>
      <c r="D4" s="835"/>
    </row>
    <row r="5" spans="2:9">
      <c r="B5" s="55" t="s">
        <v>161</v>
      </c>
      <c r="C5" s="836" t="s">
        <v>116</v>
      </c>
      <c r="D5" s="835"/>
    </row>
    <row r="6" spans="2:9">
      <c r="B6" s="55" t="s">
        <v>160</v>
      </c>
      <c r="C6" s="836" t="s">
        <v>117</v>
      </c>
      <c r="D6" s="835"/>
    </row>
    <row r="7" spans="2:9">
      <c r="B7" s="55" t="s">
        <v>275</v>
      </c>
      <c r="C7" s="834" t="s">
        <v>117</v>
      </c>
      <c r="D7" s="835"/>
      <c r="I7"/>
    </row>
    <row r="8" spans="2:9">
      <c r="B8" s="55" t="s">
        <v>243</v>
      </c>
      <c r="C8" s="834" t="s">
        <v>117</v>
      </c>
      <c r="D8" s="835"/>
      <c r="I8"/>
    </row>
    <row r="9" spans="2:9">
      <c r="B9" s="55" t="s">
        <v>203</v>
      </c>
      <c r="C9" s="834" t="s">
        <v>117</v>
      </c>
      <c r="D9" s="835"/>
      <c r="I9"/>
    </row>
    <row r="10" spans="2:9">
      <c r="B10" s="833" t="s">
        <v>159</v>
      </c>
      <c r="C10" s="837" t="s">
        <v>116</v>
      </c>
      <c r="D10" s="835"/>
    </row>
    <row r="11" spans="2:9">
      <c r="B11" s="52"/>
      <c r="C11" s="42" t="s">
        <v>46</v>
      </c>
    </row>
    <row r="12" spans="2:9">
      <c r="B12" s="833" t="s">
        <v>47</v>
      </c>
      <c r="C12" s="837" t="s">
        <v>266</v>
      </c>
      <c r="D12" s="835"/>
      <c r="I12"/>
    </row>
    <row r="13" spans="2:9">
      <c r="B13" s="833" t="s">
        <v>244</v>
      </c>
      <c r="C13" s="837" t="s">
        <v>272</v>
      </c>
      <c r="D13" s="835"/>
    </row>
    <row r="14" spans="2:9">
      <c r="B14" s="833" t="s">
        <v>273</v>
      </c>
      <c r="C14" s="837" t="s">
        <v>270</v>
      </c>
      <c r="D14" s="835"/>
    </row>
    <row r="15" spans="2:9">
      <c r="B15" s="833" t="s">
        <v>246</v>
      </c>
      <c r="C15" s="837" t="s">
        <v>168</v>
      </c>
      <c r="D15" s="835"/>
    </row>
    <row r="16" spans="2:9">
      <c r="B16" s="833" t="s">
        <v>245</v>
      </c>
      <c r="C16" s="837" t="s">
        <v>274</v>
      </c>
      <c r="D16" s="835"/>
    </row>
    <row r="17" spans="2:8">
      <c r="B17" s="833" t="s">
        <v>49</v>
      </c>
      <c r="C17" s="837" t="s">
        <v>266</v>
      </c>
      <c r="D17" s="835"/>
    </row>
    <row r="18" spans="2:8">
      <c r="B18" s="833" t="s">
        <v>50</v>
      </c>
      <c r="C18" s="837" t="s">
        <v>267</v>
      </c>
      <c r="D18" s="835"/>
    </row>
    <row r="19" spans="2:8">
      <c r="B19" s="819" t="s">
        <v>51</v>
      </c>
      <c r="C19" s="837">
        <v>8</v>
      </c>
      <c r="D19" s="835"/>
    </row>
    <row r="20" spans="2:8">
      <c r="B20" s="52"/>
      <c r="C20" s="42" t="s">
        <v>52</v>
      </c>
    </row>
    <row r="21" spans="2:8">
      <c r="B21" s="833" t="s">
        <v>48</v>
      </c>
      <c r="C21" s="837" t="s">
        <v>270</v>
      </c>
      <c r="D21" s="835"/>
    </row>
    <row r="22" spans="2:8">
      <c r="B22" s="821" t="s">
        <v>212</v>
      </c>
      <c r="C22" s="837" t="s">
        <v>168</v>
      </c>
      <c r="D22" s="822"/>
    </row>
    <row r="23" spans="2:8">
      <c r="B23" s="821" t="s">
        <v>53</v>
      </c>
      <c r="C23" s="837">
        <v>12</v>
      </c>
      <c r="D23" s="822"/>
    </row>
    <row r="24" spans="2:8" ht="13.8" thickBot="1">
      <c r="B24" s="821" t="s">
        <v>54</v>
      </c>
      <c r="C24" s="837">
        <v>6</v>
      </c>
      <c r="D24" s="822"/>
    </row>
    <row r="25" spans="2:8" ht="13.8" thickBot="1">
      <c r="C25" s="43"/>
      <c r="D25" s="171">
        <f>SUM(D3:D24)</f>
        <v>0</v>
      </c>
    </row>
    <row r="26" spans="2:8">
      <c r="C26" s="43"/>
    </row>
    <row r="27" spans="2:8" ht="13.5" customHeight="1">
      <c r="B27" s="38" t="s">
        <v>55</v>
      </c>
      <c r="C27" s="42" t="s">
        <v>43</v>
      </c>
      <c r="D27" s="36" t="s">
        <v>1</v>
      </c>
      <c r="H27" s="73"/>
    </row>
    <row r="28" spans="2:8">
      <c r="B28" s="833" t="s">
        <v>122</v>
      </c>
      <c r="C28" s="837" t="s">
        <v>116</v>
      </c>
      <c r="D28" s="835"/>
      <c r="H28" s="73"/>
    </row>
    <row r="29" spans="2:8">
      <c r="B29" s="833" t="s">
        <v>64</v>
      </c>
      <c r="C29" s="837">
        <v>7</v>
      </c>
      <c r="D29" s="835"/>
      <c r="H29" s="73"/>
    </row>
    <row r="30" spans="2:8">
      <c r="B30" s="833" t="s">
        <v>178</v>
      </c>
      <c r="C30" s="837" t="s">
        <v>183</v>
      </c>
      <c r="D30" s="835"/>
      <c r="F30" s="823" t="s">
        <v>66</v>
      </c>
      <c r="G30" s="822">
        <f>[13]SERGIO!H72</f>
        <v>0</v>
      </c>
      <c r="H30" s="73"/>
    </row>
    <row r="31" spans="2:8">
      <c r="B31" s="833" t="s">
        <v>164</v>
      </c>
      <c r="C31" s="837" t="s">
        <v>223</v>
      </c>
      <c r="D31" s="835"/>
      <c r="F31" s="823" t="s">
        <v>57</v>
      </c>
      <c r="G31" s="822">
        <f>[13]SERGIO!AB53+[13]SERGIO!AC53</f>
        <v>0</v>
      </c>
    </row>
    <row r="32" spans="2:8">
      <c r="B32" s="833" t="s">
        <v>128</v>
      </c>
      <c r="C32" s="837">
        <v>8</v>
      </c>
      <c r="D32" s="835"/>
      <c r="F32" s="823" t="s">
        <v>58</v>
      </c>
      <c r="G32" s="822">
        <f>SUM([13]SERGIO!R60:R64)*40</f>
        <v>0</v>
      </c>
    </row>
    <row r="33" spans="2:9">
      <c r="B33" s="833" t="s">
        <v>129</v>
      </c>
      <c r="C33" s="837">
        <v>5</v>
      </c>
      <c r="D33" s="835"/>
      <c r="F33" s="823" t="s">
        <v>130</v>
      </c>
      <c r="G33" s="822">
        <f>SUM([13]SERGIO!AA61:AA63)*30+SUM([13]SERGIO!AB61:AB63)*40</f>
        <v>0</v>
      </c>
      <c r="H33" s="40"/>
      <c r="I33" s="40"/>
    </row>
    <row r="34" spans="2:9" ht="13.8" thickBot="1">
      <c r="B34" s="52"/>
      <c r="C34" s="42" t="s">
        <v>46</v>
      </c>
      <c r="F34" s="823" t="s">
        <v>59</v>
      </c>
      <c r="G34" s="822">
        <f>G59</f>
        <v>0</v>
      </c>
      <c r="H34" s="40"/>
      <c r="I34" s="40"/>
    </row>
    <row r="35" spans="2:9" ht="18" thickBot="1">
      <c r="B35" s="833" t="s">
        <v>61</v>
      </c>
      <c r="C35" s="837">
        <v>8</v>
      </c>
      <c r="D35" s="835"/>
      <c r="F35" s="48" t="s">
        <v>60</v>
      </c>
      <c r="G35" s="49">
        <f>SUM(G28:G34)</f>
        <v>0</v>
      </c>
      <c r="H35" s="40"/>
      <c r="I35" s="40"/>
    </row>
    <row r="36" spans="2:9">
      <c r="B36" s="833" t="s">
        <v>62</v>
      </c>
      <c r="C36" s="837" t="s">
        <v>18</v>
      </c>
      <c r="D36" s="835"/>
      <c r="H36" s="40"/>
      <c r="I36" s="40"/>
    </row>
    <row r="37" spans="2:9">
      <c r="B37" s="833" t="s">
        <v>209</v>
      </c>
      <c r="C37" s="837" t="s">
        <v>14</v>
      </c>
      <c r="D37" s="835"/>
      <c r="H37" s="40"/>
      <c r="I37" s="40"/>
    </row>
    <row r="38" spans="2:9">
      <c r="B38" s="833" t="s">
        <v>208</v>
      </c>
      <c r="C38" s="837" t="s">
        <v>230</v>
      </c>
      <c r="D38" s="835"/>
      <c r="H38" s="40"/>
      <c r="I38" s="40"/>
    </row>
    <row r="39" spans="2:9">
      <c r="B39" s="833" t="s">
        <v>63</v>
      </c>
      <c r="C39" s="837" t="s">
        <v>276</v>
      </c>
      <c r="D39" s="835"/>
      <c r="H39" s="40"/>
      <c r="I39" s="40"/>
    </row>
    <row r="40" spans="2:9">
      <c r="B40" s="833" t="s">
        <v>163</v>
      </c>
      <c r="C40" s="837" t="s">
        <v>184</v>
      </c>
      <c r="D40" s="835"/>
      <c r="H40" s="40"/>
      <c r="I40" s="40"/>
    </row>
    <row r="41" spans="2:9">
      <c r="B41" s="833" t="s">
        <v>162</v>
      </c>
      <c r="C41" s="837" t="s">
        <v>177</v>
      </c>
      <c r="D41" s="835"/>
      <c r="H41" s="40"/>
      <c r="I41" s="40"/>
    </row>
    <row r="42" spans="2:9">
      <c r="B42" s="833" t="s">
        <v>56</v>
      </c>
      <c r="C42" s="837" t="s">
        <v>116</v>
      </c>
      <c r="D42" s="835"/>
      <c r="H42" s="40"/>
      <c r="I42" s="40"/>
    </row>
    <row r="43" spans="2:9">
      <c r="B43" s="833" t="s">
        <v>278</v>
      </c>
      <c r="C43" s="837" t="s">
        <v>276</v>
      </c>
      <c r="D43" s="835"/>
      <c r="H43" s="40"/>
      <c r="I43" s="40"/>
    </row>
    <row r="44" spans="2:9">
      <c r="B44" s="833" t="s">
        <v>280</v>
      </c>
      <c r="C44" s="837" t="s">
        <v>235</v>
      </c>
      <c r="D44" s="835"/>
      <c r="H44" s="40"/>
      <c r="I44" s="40"/>
    </row>
    <row r="45" spans="2:9">
      <c r="B45" s="833" t="s">
        <v>279</v>
      </c>
      <c r="C45" s="837" t="s">
        <v>14</v>
      </c>
      <c r="D45" s="835"/>
      <c r="H45" s="40"/>
      <c r="I45" s="40"/>
    </row>
    <row r="46" spans="2:9">
      <c r="B46" s="833" t="s">
        <v>281</v>
      </c>
      <c r="C46" s="837" t="s">
        <v>18</v>
      </c>
      <c r="D46" s="835"/>
      <c r="H46" s="40"/>
      <c r="I46" s="40"/>
    </row>
    <row r="47" spans="2:9">
      <c r="B47" s="833" t="s">
        <v>282</v>
      </c>
      <c r="C47" s="837" t="s">
        <v>17</v>
      </c>
      <c r="D47" s="835"/>
      <c r="H47" s="40"/>
      <c r="I47" s="40"/>
    </row>
    <row r="48" spans="2:9">
      <c r="B48" s="833" t="s">
        <v>247</v>
      </c>
      <c r="C48" s="837" t="s">
        <v>211</v>
      </c>
      <c r="D48" s="835"/>
    </row>
    <row r="49" spans="2:7">
      <c r="B49" s="833" t="s">
        <v>248</v>
      </c>
      <c r="C49" s="837" t="s">
        <v>207</v>
      </c>
      <c r="D49" s="835"/>
      <c r="F49" s="40"/>
    </row>
    <row r="50" spans="2:7">
      <c r="B50" s="833" t="s">
        <v>249</v>
      </c>
      <c r="C50" s="837" t="s">
        <v>192</v>
      </c>
      <c r="D50" s="835"/>
      <c r="F50" s="40"/>
    </row>
    <row r="51" spans="2:7">
      <c r="B51" s="833" t="s">
        <v>251</v>
      </c>
      <c r="C51" s="837" t="s">
        <v>165</v>
      </c>
      <c r="D51" s="835"/>
    </row>
    <row r="52" spans="2:7">
      <c r="B52" s="833" t="s">
        <v>250</v>
      </c>
      <c r="C52" s="837" t="s">
        <v>258</v>
      </c>
      <c r="D52" s="835"/>
    </row>
    <row r="53" spans="2:7">
      <c r="B53" s="833" t="s">
        <v>283</v>
      </c>
      <c r="C53" s="837" t="s">
        <v>230</v>
      </c>
      <c r="D53" s="835"/>
    </row>
    <row r="54" spans="2:7" ht="14.25" customHeight="1">
      <c r="B54" s="52"/>
      <c r="C54" s="42" t="s">
        <v>52</v>
      </c>
    </row>
    <row r="55" spans="2:7">
      <c r="B55" s="821" t="s">
        <v>123</v>
      </c>
      <c r="C55" s="838" t="s">
        <v>493</v>
      </c>
      <c r="D55" s="835"/>
    </row>
    <row r="56" spans="2:7" ht="13.8" thickBot="1">
      <c r="B56" s="55" t="s">
        <v>124</v>
      </c>
      <c r="C56" s="838" t="s">
        <v>493</v>
      </c>
      <c r="D56" s="835"/>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833" t="s">
        <v>205</v>
      </c>
      <c r="C60" s="837"/>
      <c r="D60" s="835"/>
      <c r="E60" s="36" t="s">
        <v>306</v>
      </c>
    </row>
    <row r="61" spans="2:7">
      <c r="B61" s="833" t="s">
        <v>204</v>
      </c>
      <c r="C61" s="838" t="s">
        <v>507</v>
      </c>
      <c r="D61" s="835"/>
    </row>
    <row r="62" spans="2:7">
      <c r="B62" s="833" t="s">
        <v>125</v>
      </c>
      <c r="C62" s="837" t="s">
        <v>77</v>
      </c>
      <c r="D62" s="835"/>
    </row>
    <row r="63" spans="2:7">
      <c r="B63" s="833" t="s">
        <v>118</v>
      </c>
      <c r="C63" s="837" t="s">
        <v>119</v>
      </c>
      <c r="D63" s="835"/>
    </row>
    <row r="64" spans="2:7" ht="13.8" hidden="1" thickBot="1">
      <c r="D64" s="171">
        <f>SUM(D60:D63)</f>
        <v>0</v>
      </c>
    </row>
    <row r="65" spans="2:18" hidden="1">
      <c r="B65" s="40"/>
      <c r="J65" s="32" t="s">
        <v>40</v>
      </c>
      <c r="K65" s="36" t="s">
        <v>119</v>
      </c>
      <c r="L65" s="36" t="s">
        <v>255</v>
      </c>
      <c r="M65" s="36" t="s">
        <v>193</v>
      </c>
      <c r="N65" s="36" t="s">
        <v>130</v>
      </c>
      <c r="O65" s="36" t="str">
        <f>[13]SERGIO!AH30</f>
        <v>ESPAÑA</v>
      </c>
      <c r="P65" s="36" t="s">
        <v>127</v>
      </c>
      <c r="Q65" s="36" t="s">
        <v>272</v>
      </c>
      <c r="R65" s="36" t="s">
        <v>168</v>
      </c>
    </row>
    <row r="66" spans="2:18" hidden="1">
      <c r="B66" s="40"/>
      <c r="J66" s="32" t="s">
        <v>80</v>
      </c>
      <c r="K66" s="36" t="s">
        <v>120</v>
      </c>
      <c r="L66" s="36" t="s">
        <v>207</v>
      </c>
      <c r="M66" s="36" t="s">
        <v>191</v>
      </c>
      <c r="N66" s="36" t="s">
        <v>166</v>
      </c>
      <c r="O66" s="36" t="str">
        <f>[13]SERGIO!AH31</f>
        <v>CANADA</v>
      </c>
      <c r="P66" s="36" t="s">
        <v>165</v>
      </c>
      <c r="Q66" s="36" t="s">
        <v>271</v>
      </c>
      <c r="R66" s="36" t="s">
        <v>259</v>
      </c>
    </row>
    <row r="67" spans="2:18" hidden="1">
      <c r="C67" s="36"/>
      <c r="J67" s="32" t="s">
        <v>74</v>
      </c>
      <c r="K67" s="36" t="s">
        <v>121</v>
      </c>
      <c r="L67" s="36" t="s">
        <v>126</v>
      </c>
      <c r="M67" s="36" t="s">
        <v>192</v>
      </c>
      <c r="N67" s="36" t="s">
        <v>195</v>
      </c>
      <c r="O67" s="36" t="str">
        <f>[13]SERGIO!AH32</f>
        <v>ARGENTINA</v>
      </c>
      <c r="P67" s="36" t="s">
        <v>257</v>
      </c>
      <c r="Q67" s="36" t="s">
        <v>202</v>
      </c>
      <c r="R67" s="36" t="s">
        <v>266</v>
      </c>
    </row>
    <row r="68" spans="2:18" hidden="1">
      <c r="F68" s="32" t="s">
        <v>92</v>
      </c>
      <c r="G68" s="32"/>
      <c r="I68" s="806" t="s">
        <v>237</v>
      </c>
      <c r="J68" s="59" t="s">
        <v>72</v>
      </c>
      <c r="N68" s="36" t="s">
        <v>260</v>
      </c>
      <c r="O68" s="36" t="str">
        <f>[13]SERGIO!AH33</f>
        <v>PORTUGAL</v>
      </c>
    </row>
    <row r="69" spans="2:18" hidden="1">
      <c r="F69" s="806" t="s">
        <v>183</v>
      </c>
      <c r="G69" s="1154" t="s">
        <v>110</v>
      </c>
      <c r="I69" s="806" t="s">
        <v>230</v>
      </c>
      <c r="J69" s="32" t="s">
        <v>70</v>
      </c>
      <c r="L69" s="36" t="s">
        <v>210</v>
      </c>
      <c r="M69" s="36" t="s">
        <v>258</v>
      </c>
      <c r="O69" s="36" t="str">
        <f>[13]SERGIO!AI30</f>
        <v>AUSTRIA</v>
      </c>
      <c r="P69" s="36" t="s">
        <v>127</v>
      </c>
      <c r="R69" s="36" t="s">
        <v>270</v>
      </c>
    </row>
    <row r="70" spans="2:18" hidden="1">
      <c r="F70" s="806" t="s">
        <v>240</v>
      </c>
      <c r="G70" s="894"/>
      <c r="I70" s="807" t="s">
        <v>234</v>
      </c>
      <c r="J70" s="32" t="s">
        <v>71</v>
      </c>
      <c r="L70" s="36" t="s">
        <v>256</v>
      </c>
      <c r="M70" s="36" t="s">
        <v>259</v>
      </c>
      <c r="N70" s="36" t="s">
        <v>131</v>
      </c>
      <c r="O70" s="36" t="str">
        <f>[13]SERGIO!AI31</f>
        <v>TUNEZ</v>
      </c>
      <c r="P70" s="36" t="s">
        <v>165</v>
      </c>
      <c r="R70" s="36" t="s">
        <v>200</v>
      </c>
    </row>
    <row r="71" spans="2:18" hidden="1">
      <c r="F71" s="806" t="s">
        <v>186</v>
      </c>
      <c r="G71" s="894"/>
      <c r="I71" s="807" t="s">
        <v>142</v>
      </c>
      <c r="J71" s="32" t="s">
        <v>76</v>
      </c>
      <c r="L71" s="36" t="s">
        <v>211</v>
      </c>
      <c r="M71" s="36" t="s">
        <v>194</v>
      </c>
      <c r="N71" s="36" t="s">
        <v>261</v>
      </c>
      <c r="O71" s="36" t="str">
        <f>[13]SERGIO!AI32</f>
        <v>URUGUAY</v>
      </c>
      <c r="P71" s="36" t="s">
        <v>257</v>
      </c>
      <c r="R71" s="36" t="s">
        <v>259</v>
      </c>
    </row>
    <row r="72" spans="2:18" hidden="1">
      <c r="C72" s="37" t="s">
        <v>116</v>
      </c>
      <c r="D72" s="36">
        <v>0</v>
      </c>
      <c r="F72" s="806" t="s">
        <v>214</v>
      </c>
      <c r="G72" s="895"/>
      <c r="I72" s="809" t="s">
        <v>224</v>
      </c>
      <c r="J72" s="59" t="s">
        <v>69</v>
      </c>
      <c r="N72" s="36" t="s">
        <v>198</v>
      </c>
      <c r="O72" s="36" t="str">
        <f>[13]SERGIO!AI33</f>
        <v>ARGELIA</v>
      </c>
    </row>
    <row r="73" spans="2:18" hidden="1">
      <c r="C73" s="37" t="s">
        <v>117</v>
      </c>
      <c r="D73" s="36">
        <v>1</v>
      </c>
      <c r="F73" s="807" t="s">
        <v>179</v>
      </c>
      <c r="G73" s="1155" t="s">
        <v>111</v>
      </c>
      <c r="I73" s="809" t="s">
        <v>175</v>
      </c>
      <c r="J73" s="59" t="s">
        <v>77</v>
      </c>
      <c r="N73" s="36" t="s">
        <v>197</v>
      </c>
      <c r="R73" s="36" t="s">
        <v>264</v>
      </c>
    </row>
    <row r="74" spans="2:18" hidden="1">
      <c r="D74" s="36">
        <v>2</v>
      </c>
      <c r="F74" s="807" t="s">
        <v>223</v>
      </c>
      <c r="G74" s="897"/>
      <c r="I74" s="808" t="s">
        <v>228</v>
      </c>
      <c r="J74" s="59" t="s">
        <v>79</v>
      </c>
      <c r="N74" s="36" t="s">
        <v>262</v>
      </c>
      <c r="R74" s="36" t="s">
        <v>261</v>
      </c>
    </row>
    <row r="75" spans="2:18" hidden="1">
      <c r="D75" s="36">
        <v>3</v>
      </c>
      <c r="F75" s="807" t="s">
        <v>225</v>
      </c>
      <c r="G75" s="897"/>
      <c r="I75" s="808" t="s">
        <v>238</v>
      </c>
      <c r="J75" s="59" t="s">
        <v>68</v>
      </c>
      <c r="N75" s="36" t="s">
        <v>263</v>
      </c>
      <c r="R75" s="36" t="s">
        <v>274</v>
      </c>
    </row>
    <row r="76" spans="2:18" hidden="1">
      <c r="D76" s="36">
        <v>4</v>
      </c>
      <c r="F76" s="807" t="s">
        <v>19</v>
      </c>
      <c r="G76" s="898"/>
      <c r="I76" s="810" t="s">
        <v>225</v>
      </c>
      <c r="J76" s="59" t="s">
        <v>82</v>
      </c>
      <c r="N76" s="36" t="s">
        <v>167</v>
      </c>
    </row>
    <row r="77" spans="2:18" hidden="1">
      <c r="D77" s="36">
        <v>5</v>
      </c>
      <c r="F77" s="809" t="s">
        <v>184</v>
      </c>
      <c r="G77" s="1156" t="s">
        <v>112</v>
      </c>
      <c r="I77" s="810" t="s">
        <v>174</v>
      </c>
      <c r="J77" s="59" t="s">
        <v>75</v>
      </c>
      <c r="N77" s="36" t="s">
        <v>264</v>
      </c>
      <c r="Q77" s="36" t="s">
        <v>232</v>
      </c>
      <c r="R77" s="36" t="s">
        <v>17</v>
      </c>
    </row>
    <row r="78" spans="2:18" hidden="1">
      <c r="D78" s="36">
        <v>6</v>
      </c>
      <c r="F78" s="809" t="s">
        <v>177</v>
      </c>
      <c r="G78" s="900"/>
      <c r="I78" s="811" t="s">
        <v>240</v>
      </c>
      <c r="J78" s="59" t="s">
        <v>84</v>
      </c>
      <c r="N78" s="36" t="s">
        <v>265</v>
      </c>
      <c r="Q78" s="36" t="s">
        <v>227</v>
      </c>
      <c r="R78" s="36" t="s">
        <v>16</v>
      </c>
    </row>
    <row r="79" spans="2:18" hidden="1">
      <c r="D79" s="36">
        <v>7</v>
      </c>
      <c r="F79" s="809" t="s">
        <v>276</v>
      </c>
      <c r="G79" s="900"/>
      <c r="I79" s="811" t="s">
        <v>235</v>
      </c>
      <c r="J79" s="59" t="s">
        <v>78</v>
      </c>
      <c r="Q79" s="36" t="s">
        <v>276</v>
      </c>
      <c r="R79" s="36" t="s">
        <v>190</v>
      </c>
    </row>
    <row r="80" spans="2:18" hidden="1">
      <c r="D80" s="36">
        <v>8</v>
      </c>
      <c r="F80" s="809" t="s">
        <v>142</v>
      </c>
      <c r="G80" s="901"/>
      <c r="I80" s="826" t="s">
        <v>229</v>
      </c>
      <c r="J80" s="59" t="s">
        <v>83</v>
      </c>
      <c r="N80" s="36" t="s">
        <v>132</v>
      </c>
    </row>
    <row r="81" spans="3:18" hidden="1">
      <c r="D81" s="36">
        <v>9</v>
      </c>
      <c r="F81" s="808" t="s">
        <v>172</v>
      </c>
      <c r="G81" s="1157" t="s">
        <v>113</v>
      </c>
      <c r="I81" s="826" t="s">
        <v>187</v>
      </c>
      <c r="J81" s="59" t="s">
        <v>85</v>
      </c>
      <c r="N81" s="36" t="s">
        <v>256</v>
      </c>
      <c r="Q81" s="36" t="s">
        <v>235</v>
      </c>
      <c r="R81" s="36" t="s">
        <v>18</v>
      </c>
    </row>
    <row r="82" spans="3:18" hidden="1">
      <c r="D82" s="36">
        <v>10</v>
      </c>
      <c r="F82" s="808" t="s">
        <v>224</v>
      </c>
      <c r="G82" s="903"/>
      <c r="I82" s="827" t="s">
        <v>227</v>
      </c>
      <c r="J82" s="59" t="s">
        <v>81</v>
      </c>
      <c r="N82" s="36" t="s">
        <v>266</v>
      </c>
      <c r="Q82" s="36" t="s">
        <v>238</v>
      </c>
      <c r="R82" s="36" t="s">
        <v>173</v>
      </c>
    </row>
    <row r="83" spans="3:18" hidden="1">
      <c r="D83" s="36">
        <v>11</v>
      </c>
      <c r="F83" s="808" t="s">
        <v>176</v>
      </c>
      <c r="G83" s="903"/>
      <c r="I83" s="36" t="s">
        <v>276</v>
      </c>
      <c r="J83" s="59" t="s">
        <v>86</v>
      </c>
      <c r="N83" s="36" t="s">
        <v>168</v>
      </c>
      <c r="Q83" s="36" t="s">
        <v>240</v>
      </c>
      <c r="R83" s="36" t="s">
        <v>15</v>
      </c>
    </row>
    <row r="84" spans="3:18" hidden="1">
      <c r="D84" s="36">
        <v>12</v>
      </c>
      <c r="F84" s="808" t="s">
        <v>134</v>
      </c>
      <c r="G84" s="904"/>
      <c r="I84" s="36" t="s">
        <v>231</v>
      </c>
      <c r="J84" s="59" t="s">
        <v>96</v>
      </c>
      <c r="N84" s="36" t="s">
        <v>267</v>
      </c>
    </row>
    <row r="85" spans="3:18" hidden="1">
      <c r="D85" s="36">
        <v>13</v>
      </c>
      <c r="F85" s="810" t="s">
        <v>16</v>
      </c>
      <c r="G85" s="1158" t="s">
        <v>114</v>
      </c>
      <c r="I85" s="36" t="s">
        <v>223</v>
      </c>
      <c r="J85" s="59" t="s">
        <v>97</v>
      </c>
      <c r="N85" s="36" t="s">
        <v>268</v>
      </c>
      <c r="R85" s="36" t="s">
        <v>14</v>
      </c>
    </row>
    <row r="86" spans="3:18" hidden="1">
      <c r="D86" s="36">
        <v>14</v>
      </c>
      <c r="F86" s="810" t="s">
        <v>227</v>
      </c>
      <c r="G86" s="906"/>
      <c r="I86" s="36" t="s">
        <v>236</v>
      </c>
      <c r="J86" s="59" t="s">
        <v>88</v>
      </c>
      <c r="N86" s="36" t="s">
        <v>196</v>
      </c>
      <c r="R86" s="36" t="s">
        <v>184</v>
      </c>
    </row>
    <row r="87" spans="3:18" hidden="1">
      <c r="D87" s="36">
        <v>15</v>
      </c>
      <c r="F87" s="810" t="s">
        <v>228</v>
      </c>
      <c r="G87" s="906"/>
      <c r="H87" s="51"/>
      <c r="I87" s="36" t="s">
        <v>232</v>
      </c>
      <c r="J87" s="59" t="s">
        <v>98</v>
      </c>
      <c r="N87" s="36" t="s">
        <v>269</v>
      </c>
      <c r="R87" s="36" t="s">
        <v>15</v>
      </c>
    </row>
    <row r="88" spans="3:18" hidden="1">
      <c r="D88" s="36">
        <v>16</v>
      </c>
      <c r="F88" s="810" t="s">
        <v>169</v>
      </c>
      <c r="G88" s="907"/>
      <c r="J88" s="59" t="s">
        <v>99</v>
      </c>
    </row>
    <row r="89" spans="3:18" hidden="1">
      <c r="D89" s="36">
        <v>17</v>
      </c>
      <c r="F89" s="811" t="s">
        <v>190</v>
      </c>
      <c r="G89" s="1159" t="s">
        <v>115</v>
      </c>
      <c r="J89" s="59" t="s">
        <v>100</v>
      </c>
      <c r="N89" s="36" t="s">
        <v>133</v>
      </c>
    </row>
    <row r="90" spans="3:18" hidden="1">
      <c r="D90" s="36">
        <v>18</v>
      </c>
      <c r="F90" s="811" t="s">
        <v>180</v>
      </c>
      <c r="G90" s="891"/>
      <c r="J90" s="59" t="s">
        <v>89</v>
      </c>
      <c r="N90" s="36" t="s">
        <v>270</v>
      </c>
    </row>
    <row r="91" spans="3:18" hidden="1">
      <c r="D91" s="36">
        <v>19</v>
      </c>
      <c r="F91" s="811" t="s">
        <v>38</v>
      </c>
      <c r="G91" s="891"/>
      <c r="J91" s="59" t="s">
        <v>93</v>
      </c>
      <c r="N91" s="36" t="s">
        <v>259</v>
      </c>
    </row>
    <row r="92" spans="3:18" hidden="1">
      <c r="C92" s="36"/>
      <c r="D92" s="36">
        <v>20</v>
      </c>
      <c r="F92" s="811" t="s">
        <v>175</v>
      </c>
      <c r="G92" s="892"/>
      <c r="J92" s="59" t="s">
        <v>101</v>
      </c>
      <c r="N92" s="36" t="s">
        <v>199</v>
      </c>
    </row>
    <row r="93" spans="3:18" hidden="1">
      <c r="F93" s="826" t="s">
        <v>39</v>
      </c>
      <c r="G93" s="1145" t="s">
        <v>188</v>
      </c>
      <c r="J93" s="59" t="s">
        <v>102</v>
      </c>
      <c r="N93" s="36" t="s">
        <v>271</v>
      </c>
    </row>
    <row r="94" spans="3:18" hidden="1">
      <c r="F94" s="826" t="s">
        <v>230</v>
      </c>
      <c r="G94" s="1145"/>
      <c r="J94" s="59" t="s">
        <v>103</v>
      </c>
      <c r="N94" s="36" t="s">
        <v>200</v>
      </c>
    </row>
    <row r="95" spans="3:18" hidden="1">
      <c r="F95" s="826" t="s">
        <v>171</v>
      </c>
      <c r="G95" s="1145"/>
      <c r="J95" s="59" t="s">
        <v>104</v>
      </c>
      <c r="N95" s="36" t="s">
        <v>272</v>
      </c>
    </row>
    <row r="96" spans="3:18" hidden="1">
      <c r="F96" s="826" t="s">
        <v>231</v>
      </c>
      <c r="G96" s="1145"/>
      <c r="J96" s="59" t="s">
        <v>105</v>
      </c>
      <c r="N96" s="36" t="s">
        <v>201</v>
      </c>
    </row>
    <row r="97" spans="6:14" hidden="1">
      <c r="F97" s="827" t="s">
        <v>18</v>
      </c>
      <c r="G97" s="1138" t="s">
        <v>189</v>
      </c>
      <c r="J97" s="59" t="s">
        <v>106</v>
      </c>
      <c r="N97" s="36" t="s">
        <v>202</v>
      </c>
    </row>
    <row r="98" spans="6:14" hidden="1">
      <c r="F98" s="827" t="s">
        <v>229</v>
      </c>
      <c r="G98" s="1138"/>
      <c r="J98" s="59" t="s">
        <v>107</v>
      </c>
    </row>
    <row r="99" spans="6:14" hidden="1">
      <c r="F99" s="827" t="s">
        <v>174</v>
      </c>
      <c r="G99" s="1138"/>
      <c r="J99" s="59" t="s">
        <v>90</v>
      </c>
    </row>
    <row r="100" spans="6:14" hidden="1">
      <c r="F100" s="827" t="s">
        <v>185</v>
      </c>
      <c r="G100" s="1138"/>
      <c r="J100" s="59" t="s">
        <v>108</v>
      </c>
    </row>
    <row r="101" spans="6:14" hidden="1">
      <c r="F101" s="36" t="s">
        <v>14</v>
      </c>
      <c r="G101" s="1138" t="s">
        <v>252</v>
      </c>
      <c r="J101" s="59" t="s">
        <v>87</v>
      </c>
    </row>
    <row r="102" spans="6:14" hidden="1">
      <c r="F102" s="36" t="s">
        <v>170</v>
      </c>
      <c r="G102" s="1138"/>
      <c r="J102" s="59" t="s">
        <v>109</v>
      </c>
    </row>
    <row r="103" spans="6:14" hidden="1">
      <c r="F103" s="36" t="s">
        <v>232</v>
      </c>
      <c r="G103" s="1138"/>
      <c r="J103" s="59" t="s">
        <v>94</v>
      </c>
    </row>
    <row r="104" spans="6:14" hidden="1">
      <c r="F104" s="36" t="s">
        <v>233</v>
      </c>
      <c r="G104" s="1138"/>
      <c r="J104" s="32" t="s">
        <v>95</v>
      </c>
    </row>
    <row r="105" spans="6:14" hidden="1">
      <c r="F105" s="36" t="s">
        <v>173</v>
      </c>
      <c r="G105" s="1138" t="s">
        <v>254</v>
      </c>
    </row>
    <row r="106" spans="6:14" hidden="1">
      <c r="F106" s="36" t="s">
        <v>234</v>
      </c>
      <c r="G106" s="1138"/>
    </row>
    <row r="107" spans="6:14" hidden="1">
      <c r="F107" s="36" t="s">
        <v>138</v>
      </c>
      <c r="G107" s="1138"/>
    </row>
    <row r="108" spans="6:14" hidden="1">
      <c r="F108" s="36" t="s">
        <v>235</v>
      </c>
      <c r="G108" s="1138"/>
    </row>
    <row r="109" spans="6:14" hidden="1">
      <c r="F109" s="36" t="s">
        <v>17</v>
      </c>
      <c r="G109" s="1138" t="s">
        <v>253</v>
      </c>
    </row>
    <row r="110" spans="6:14" hidden="1">
      <c r="F110" s="36" t="s">
        <v>236</v>
      </c>
      <c r="G110" s="1138"/>
    </row>
    <row r="111" spans="6:14" hidden="1">
      <c r="F111" s="36" t="s">
        <v>238</v>
      </c>
      <c r="G111" s="1138"/>
    </row>
    <row r="112" spans="6:14" hidden="1">
      <c r="F112" s="36" t="s">
        <v>239</v>
      </c>
      <c r="G112" s="1138"/>
    </row>
    <row r="113" spans="6:7" hidden="1">
      <c r="F113" s="36" t="s">
        <v>15</v>
      </c>
      <c r="G113" s="1138" t="s">
        <v>253</v>
      </c>
    </row>
    <row r="114" spans="6:7" hidden="1">
      <c r="F114" s="36" t="s">
        <v>32</v>
      </c>
      <c r="G114" s="1138"/>
    </row>
    <row r="115" spans="6:7" hidden="1">
      <c r="F115" s="36" t="s">
        <v>187</v>
      </c>
      <c r="G115" s="1138"/>
    </row>
    <row r="116" spans="6:7" hidden="1">
      <c r="F116" s="36" t="s">
        <v>277</v>
      </c>
      <c r="G116" s="1138"/>
    </row>
    <row r="117" spans="6:7" hidden="1"/>
  </sheetData>
  <mergeCells count="12">
    <mergeCell ref="G113:G116"/>
    <mergeCell ref="G69:G72"/>
    <mergeCell ref="G73:G76"/>
    <mergeCell ref="G77:G80"/>
    <mergeCell ref="G81:G84"/>
    <mergeCell ref="G85:G88"/>
    <mergeCell ref="G89:G92"/>
    <mergeCell ref="G93:G96"/>
    <mergeCell ref="G97:G100"/>
    <mergeCell ref="G101:G104"/>
    <mergeCell ref="G105:G108"/>
    <mergeCell ref="G109:G112"/>
  </mergeCells>
  <dataValidations count="24">
    <dataValidation type="list" allowBlank="1" showInputMessage="1" showErrorMessage="1" sqref="C47" xr:uid="{5D26F2CB-8D2C-4010-9164-5A6A62AB010D}">
      <formula1>$R$77:$R$79</formula1>
    </dataValidation>
    <dataValidation type="list" allowBlank="1" showInputMessage="1" showErrorMessage="1" sqref="C46" xr:uid="{EBDDAE98-7187-4F52-9DE5-724A8DED62C2}">
      <formula1>$R$81:$R$83</formula1>
    </dataValidation>
    <dataValidation type="list" allowBlank="1" showInputMessage="1" showErrorMessage="1" sqref="C45" xr:uid="{1A67576B-E186-48D8-B19B-55A83327F76E}">
      <formula1>$R$85:$R$87</formula1>
    </dataValidation>
    <dataValidation type="list" allowBlank="1" showInputMessage="1" showErrorMessage="1" sqref="C44" xr:uid="{DF8D20C9-3CF0-4C47-A71C-3EBE6AED277E}">
      <formula1>$Q$81:$Q$83</formula1>
    </dataValidation>
    <dataValidation type="list" allowBlank="1" showInputMessage="1" showErrorMessage="1" sqref="C43" xr:uid="{BA09B86B-659B-4A1C-A9FD-E9BE155D059D}">
      <formula1>$Q$77:$Q$79</formula1>
    </dataValidation>
    <dataValidation type="list" allowBlank="1" showInputMessage="1" showErrorMessage="1" sqref="C30:C31 C36:C41" xr:uid="{18B29030-87BD-4B21-92B1-8AEE20061A28}">
      <formula1>$F$69:$F$116</formula1>
    </dataValidation>
    <dataValidation type="list" allowBlank="1" showInputMessage="1" showErrorMessage="1" sqref="C16" xr:uid="{A538CCCD-F6E4-4478-B97C-813B577AA55A}">
      <formula1>$R$73:$R$75</formula1>
    </dataValidation>
    <dataValidation type="list" allowBlank="1" showInputMessage="1" showErrorMessage="1" sqref="C14" xr:uid="{3DFED9E8-8ABC-44A0-933F-AC029B418688}">
      <formula1>$R$69:$R$71</formula1>
    </dataValidation>
    <dataValidation type="list" allowBlank="1" showInputMessage="1" showErrorMessage="1" sqref="C48" xr:uid="{592C6747-17E6-4055-8445-069A2C9414E7}">
      <formula1>$L$69:$L$71</formula1>
    </dataValidation>
    <dataValidation type="list" allowBlank="1" showInputMessage="1" showErrorMessage="1" sqref="C15" xr:uid="{4D22E736-F4FA-4D4E-89AB-3F64D5825C09}">
      <formula1>$R$65:$R$67</formula1>
    </dataValidation>
    <dataValidation type="list" allowBlank="1" showInputMessage="1" showErrorMessage="1" sqref="C13" xr:uid="{816875EA-DF93-4951-8120-216CA1F42DAD}">
      <formula1>$Q$65:$Q$67</formula1>
    </dataValidation>
    <dataValidation type="list" allowBlank="1" showInputMessage="1" showErrorMessage="1" sqref="C21:C22 C17:C18 C12" xr:uid="{ECE81C5F-9F91-455D-9264-8CF56CA2CBA2}">
      <formula1>$N$65:$N$97</formula1>
    </dataValidation>
    <dataValidation type="list" allowBlank="1" showInputMessage="1" showErrorMessage="1" sqref="C60" xr:uid="{11F49E11-C002-40D4-9C65-431FF1B8FA80}">
      <formula1>$F$69:$F$100</formula1>
    </dataValidation>
    <dataValidation type="list" allowBlank="1" showInputMessage="1" showErrorMessage="1" sqref="C51" xr:uid="{C52002C3-90B9-44FD-9C7F-FBA2DD735E53}">
      <formula1>$P$65:$P$67</formula1>
    </dataValidation>
    <dataValidation type="list" allowBlank="1" showInputMessage="1" showErrorMessage="1" sqref="C52" xr:uid="{F690CE9F-D3B5-499C-B038-30FEFC3300BB}">
      <formula1>$M$69:$M$71</formula1>
    </dataValidation>
    <dataValidation type="list" allowBlank="1" showInputMessage="1" showErrorMessage="1" sqref="C50" xr:uid="{9FE7650A-7A9F-4238-B0DF-FB6A8BEBC7DC}">
      <formula1>$M$65:$M$67</formula1>
    </dataValidation>
    <dataValidation type="list" allowBlank="1" showInputMessage="1" showErrorMessage="1" sqref="C49" xr:uid="{E22F887A-E614-4335-929F-B36A92DD2984}">
      <formula1>$L$65:$L$67</formula1>
    </dataValidation>
    <dataValidation type="list" allowBlank="1" showInputMessage="1" showErrorMessage="1" sqref="C63" xr:uid="{AB053783-0D91-49F2-AED8-ED85305FDB17}">
      <formula1>$K$65:$K$67</formula1>
    </dataValidation>
    <dataValidation type="list" allowBlank="1" showInputMessage="1" showErrorMessage="1" sqref="C62" xr:uid="{36DB73EF-E5EC-42BD-804A-BC95E087CFD1}">
      <formula1>$J$66:$J$104</formula1>
    </dataValidation>
    <dataValidation type="list" allowBlank="1" showInputMessage="1" showErrorMessage="1" sqref="C53" xr:uid="{E8C32260-DFAB-4C58-A0AC-03BCE09F6857}">
      <formula1>$I$68:$I$87</formula1>
    </dataValidation>
    <dataValidation type="list" allowBlank="1" showInputMessage="1" showErrorMessage="1" sqref="C32:C33 C35 C29 C23:C24" xr:uid="{85FC6EF6-E0D2-40E2-BFC3-B7FDE2E1B9F7}">
      <formula1>$D$72:$D$92</formula1>
    </dataValidation>
    <dataValidation type="list" allowBlank="1" showInputMessage="1" showErrorMessage="1" sqref="C19" xr:uid="{8DC4D414-D1DA-474A-948D-FD856C2E3EBD}">
      <formula1>$D$75:$D$80</formula1>
    </dataValidation>
    <dataValidation type="list" allowBlank="1" showInputMessage="1" showErrorMessage="1" sqref="C28 C3:C10 C42" xr:uid="{18E711B7-B3D8-46E0-80F1-0CAB80899843}">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97961BD0-3024-4AF1-A3DF-E429450801BA}">
      <formula1>#REF!</formula1>
    </dataValidation>
  </dataValidation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1B2A0-0E28-4674-A29B-E0C42C004E5D}">
  <dimension ref="A2:BA184"/>
  <sheetViews>
    <sheetView topLeftCell="A28" zoomScale="90" zoomScaleNormal="90" zoomScaleSheetLayoutView="100" workbookViewId="0">
      <selection activeCell="B3" sqref="B3"/>
    </sheetView>
  </sheetViews>
  <sheetFormatPr baseColWidth="10" defaultColWidth="11.44140625" defaultRowHeight="11.4"/>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c r="N8" s="83" t="s">
        <v>508</v>
      </c>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83"/>
      <c r="N11" s="132" t="s">
        <v>509</v>
      </c>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34">
        <v>46184</v>
      </c>
      <c r="C19" s="786">
        <v>0.875</v>
      </c>
      <c r="D19" s="787" t="s">
        <v>183</v>
      </c>
      <c r="E19" s="788" t="s">
        <v>74</v>
      </c>
      <c r="F19" s="787" t="s">
        <v>240</v>
      </c>
      <c r="G19" s="789">
        <v>1</v>
      </c>
      <c r="H19" s="787"/>
      <c r="I19" s="787"/>
      <c r="J19" s="6"/>
      <c r="K19" s="6"/>
      <c r="L19" s="790">
        <v>46185</v>
      </c>
      <c r="M19" s="786">
        <v>0.875</v>
      </c>
      <c r="N19" s="787" t="s">
        <v>179</v>
      </c>
      <c r="O19" s="788" t="s">
        <v>74</v>
      </c>
      <c r="P19" s="787" t="s">
        <v>223</v>
      </c>
      <c r="Q19" s="789">
        <v>1</v>
      </c>
      <c r="R19" s="787"/>
      <c r="S19" s="787"/>
      <c r="T19" s="23"/>
      <c r="U19" s="79"/>
      <c r="V19" s="790">
        <v>46187</v>
      </c>
      <c r="W19" s="786">
        <v>0</v>
      </c>
      <c r="X19" s="787" t="s">
        <v>184</v>
      </c>
      <c r="Y19" s="788" t="s">
        <v>79</v>
      </c>
      <c r="Z19" s="787" t="s">
        <v>177</v>
      </c>
      <c r="AA19" s="789" t="s">
        <v>73</v>
      </c>
      <c r="AB19" s="787"/>
      <c r="AC19" s="787"/>
      <c r="AD19" s="19"/>
      <c r="AE19" s="105">
        <v>73</v>
      </c>
      <c r="AF19" s="793">
        <v>46201</v>
      </c>
      <c r="AG19" s="786">
        <v>0.875</v>
      </c>
      <c r="AH19" s="828" t="s">
        <v>183</v>
      </c>
      <c r="AI19" s="829" t="s">
        <v>19</v>
      </c>
      <c r="AJ19" s="796"/>
    </row>
    <row r="20" spans="2:36" ht="13.5" customHeight="1">
      <c r="B20" s="134">
        <v>46185</v>
      </c>
      <c r="C20" s="786">
        <v>0.16666666666666666</v>
      </c>
      <c r="D20" s="787" t="s">
        <v>186</v>
      </c>
      <c r="E20" s="788" t="s">
        <v>72</v>
      </c>
      <c r="F20" s="787" t="s">
        <v>214</v>
      </c>
      <c r="G20" s="789" t="s">
        <v>73</v>
      </c>
      <c r="H20" s="787"/>
      <c r="I20" s="787"/>
      <c r="J20" s="6"/>
      <c r="K20" s="6"/>
      <c r="L20" s="790">
        <v>46186</v>
      </c>
      <c r="M20" s="786">
        <v>0.875</v>
      </c>
      <c r="N20" s="787" t="s">
        <v>225</v>
      </c>
      <c r="O20" s="788" t="s">
        <v>76</v>
      </c>
      <c r="P20" s="787" t="s">
        <v>19</v>
      </c>
      <c r="Q20" s="789">
        <v>2</v>
      </c>
      <c r="R20" s="787"/>
      <c r="S20" s="787"/>
      <c r="T20" s="23"/>
      <c r="U20" s="79"/>
      <c r="V20" s="790">
        <v>46187</v>
      </c>
      <c r="W20" s="786">
        <v>0.125</v>
      </c>
      <c r="X20" s="787" t="s">
        <v>226</v>
      </c>
      <c r="Y20" s="788" t="s">
        <v>76</v>
      </c>
      <c r="Z20" s="787" t="s">
        <v>142</v>
      </c>
      <c r="AA20" s="789">
        <v>2</v>
      </c>
      <c r="AB20" s="787"/>
      <c r="AC20" s="787"/>
      <c r="AD20" s="19"/>
      <c r="AE20" s="105">
        <v>74</v>
      </c>
      <c r="AF20" s="793">
        <v>46202</v>
      </c>
      <c r="AG20" s="797">
        <v>0.9375</v>
      </c>
      <c r="AH20" s="828" t="s">
        <v>16</v>
      </c>
      <c r="AI20" s="829" t="s">
        <v>224</v>
      </c>
      <c r="AJ20" s="796"/>
    </row>
    <row r="21" spans="2:36" ht="13.5" customHeight="1">
      <c r="B21" s="134">
        <v>46191</v>
      </c>
      <c r="C21" s="786">
        <v>0.75</v>
      </c>
      <c r="D21" s="787" t="s">
        <v>214</v>
      </c>
      <c r="E21" s="788" t="s">
        <v>74</v>
      </c>
      <c r="F21" s="787" t="s">
        <v>240</v>
      </c>
      <c r="G21" s="788">
        <v>1</v>
      </c>
      <c r="H21" s="787"/>
      <c r="I21" s="787"/>
      <c r="J21" s="6"/>
      <c r="K21" s="6"/>
      <c r="L21" s="790">
        <v>46191</v>
      </c>
      <c r="M21" s="786">
        <v>0.875</v>
      </c>
      <c r="N21" s="787" t="s">
        <v>19</v>
      </c>
      <c r="O21" s="788" t="s">
        <v>74</v>
      </c>
      <c r="P21" s="787" t="s">
        <v>223</v>
      </c>
      <c r="Q21" s="789">
        <v>1</v>
      </c>
      <c r="R21" s="787"/>
      <c r="S21" s="787"/>
      <c r="T21" s="23"/>
      <c r="U21" s="79"/>
      <c r="V21" s="790">
        <v>46193</v>
      </c>
      <c r="W21" s="786">
        <v>0</v>
      </c>
      <c r="X21" s="787" t="s">
        <v>142</v>
      </c>
      <c r="Y21" s="788" t="s">
        <v>69</v>
      </c>
      <c r="Z21" s="787" t="s">
        <v>177</v>
      </c>
      <c r="AA21" s="789">
        <v>2</v>
      </c>
      <c r="AB21" s="787"/>
      <c r="AC21" s="787"/>
      <c r="AD21" s="19"/>
      <c r="AE21" s="105">
        <v>75</v>
      </c>
      <c r="AF21" s="793">
        <v>46203</v>
      </c>
      <c r="AG21" s="786">
        <v>0.125</v>
      </c>
      <c r="AH21" s="828" t="s">
        <v>190</v>
      </c>
      <c r="AI21" s="829" t="s">
        <v>177</v>
      </c>
      <c r="AJ21" s="796"/>
    </row>
    <row r="22" spans="2:36" ht="13.5" customHeight="1">
      <c r="B22" s="134">
        <v>46192</v>
      </c>
      <c r="C22" s="786">
        <v>0.125</v>
      </c>
      <c r="D22" s="787" t="s">
        <v>183</v>
      </c>
      <c r="E22" s="788" t="s">
        <v>69</v>
      </c>
      <c r="F22" s="787" t="s">
        <v>186</v>
      </c>
      <c r="G22" s="789">
        <v>2</v>
      </c>
      <c r="H22" s="787"/>
      <c r="I22" s="787"/>
      <c r="J22" s="6"/>
      <c r="K22" s="6"/>
      <c r="L22" s="790">
        <v>46192</v>
      </c>
      <c r="M22" s="786">
        <v>0</v>
      </c>
      <c r="N22" s="787" t="s">
        <v>179</v>
      </c>
      <c r="O22" s="788" t="s">
        <v>74</v>
      </c>
      <c r="P22" s="787" t="s">
        <v>225</v>
      </c>
      <c r="Q22" s="789">
        <v>1</v>
      </c>
      <c r="R22" s="787"/>
      <c r="S22" s="787"/>
      <c r="T22" s="23"/>
      <c r="U22" s="79"/>
      <c r="V22" s="790">
        <v>46193</v>
      </c>
      <c r="W22" s="786">
        <v>0.10416666666666667</v>
      </c>
      <c r="X22" s="787" t="s">
        <v>184</v>
      </c>
      <c r="Y22" s="788" t="s">
        <v>68</v>
      </c>
      <c r="Z22" s="787" t="s">
        <v>226</v>
      </c>
      <c r="AA22" s="789">
        <v>1</v>
      </c>
      <c r="AB22" s="787"/>
      <c r="AC22" s="787"/>
      <c r="AD22" s="19"/>
      <c r="AE22" s="105">
        <v>76</v>
      </c>
      <c r="AF22" s="793">
        <v>46202</v>
      </c>
      <c r="AG22" s="797">
        <v>0.79166666666666663</v>
      </c>
      <c r="AH22" s="828" t="s">
        <v>184</v>
      </c>
      <c r="AI22" s="829" t="s">
        <v>180</v>
      </c>
      <c r="AJ22" s="796"/>
    </row>
    <row r="23" spans="2:36" ht="13.5" customHeight="1">
      <c r="B23" s="134">
        <v>46198</v>
      </c>
      <c r="C23" s="786">
        <v>0.125</v>
      </c>
      <c r="D23" s="787" t="s">
        <v>214</v>
      </c>
      <c r="E23" s="788" t="s">
        <v>80</v>
      </c>
      <c r="F23" s="787" t="s">
        <v>183</v>
      </c>
      <c r="G23" s="789" t="s">
        <v>73</v>
      </c>
      <c r="H23" s="787"/>
      <c r="I23" s="787"/>
      <c r="J23" s="6"/>
      <c r="K23" s="6"/>
      <c r="L23" s="790">
        <v>46197</v>
      </c>
      <c r="M23" s="786">
        <v>0.875</v>
      </c>
      <c r="N23" s="787" t="s">
        <v>223</v>
      </c>
      <c r="O23" s="788" t="s">
        <v>74</v>
      </c>
      <c r="P23" s="787" t="s">
        <v>225</v>
      </c>
      <c r="Q23" s="789">
        <v>1</v>
      </c>
      <c r="R23" s="787"/>
      <c r="S23" s="787"/>
      <c r="T23" s="23"/>
      <c r="U23" s="79"/>
      <c r="V23" s="790">
        <v>46198</v>
      </c>
      <c r="W23" s="786">
        <v>0</v>
      </c>
      <c r="X23" s="787" t="s">
        <v>142</v>
      </c>
      <c r="Y23" s="788" t="s">
        <v>69</v>
      </c>
      <c r="Z23" s="787" t="s">
        <v>184</v>
      </c>
      <c r="AA23" s="789">
        <v>2</v>
      </c>
      <c r="AB23" s="787"/>
      <c r="AC23" s="787"/>
      <c r="AD23" s="19"/>
      <c r="AE23" s="105">
        <v>77</v>
      </c>
      <c r="AF23" s="793">
        <v>46203</v>
      </c>
      <c r="AG23" s="786">
        <v>0.95833333333333337</v>
      </c>
      <c r="AH23" s="828" t="s">
        <v>14</v>
      </c>
      <c r="AI23" s="828" t="s">
        <v>38</v>
      </c>
      <c r="AJ23" s="796"/>
    </row>
    <row r="24" spans="2:36" ht="13.5" customHeight="1">
      <c r="B24" s="134">
        <v>46198</v>
      </c>
      <c r="C24" s="786">
        <v>0.125</v>
      </c>
      <c r="D24" s="787" t="s">
        <v>240</v>
      </c>
      <c r="E24" s="788" t="s">
        <v>76</v>
      </c>
      <c r="F24" s="787" t="s">
        <v>186</v>
      </c>
      <c r="G24" s="788">
        <v>2</v>
      </c>
      <c r="H24" s="787"/>
      <c r="I24" s="787"/>
      <c r="J24" s="6"/>
      <c r="K24" s="6"/>
      <c r="L24" s="790">
        <v>46197</v>
      </c>
      <c r="M24" s="786">
        <v>0.875</v>
      </c>
      <c r="N24" s="787" t="s">
        <v>19</v>
      </c>
      <c r="O24" s="788" t="s">
        <v>77</v>
      </c>
      <c r="P24" s="787" t="s">
        <v>179</v>
      </c>
      <c r="Q24" s="789">
        <v>1</v>
      </c>
      <c r="R24" s="787"/>
      <c r="S24" s="787"/>
      <c r="T24" s="23"/>
      <c r="U24" s="79"/>
      <c r="V24" s="790">
        <v>46198</v>
      </c>
      <c r="W24" s="786">
        <v>0</v>
      </c>
      <c r="X24" s="787" t="s">
        <v>177</v>
      </c>
      <c r="Y24" s="788" t="s">
        <v>71</v>
      </c>
      <c r="Z24" s="787" t="s">
        <v>226</v>
      </c>
      <c r="AA24" s="789">
        <v>1</v>
      </c>
      <c r="AB24" s="787"/>
      <c r="AC24" s="787"/>
      <c r="AD24" s="19"/>
      <c r="AE24" s="105">
        <v>78</v>
      </c>
      <c r="AF24" s="793">
        <v>46203</v>
      </c>
      <c r="AG24" s="786">
        <v>0.79166666666666663</v>
      </c>
      <c r="AH24" s="828" t="s">
        <v>169</v>
      </c>
      <c r="AI24" s="829" t="s">
        <v>170</v>
      </c>
      <c r="AJ24" s="796"/>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793">
        <v>46204</v>
      </c>
      <c r="AG25" s="786">
        <v>4.1666666666666664E-2</v>
      </c>
      <c r="AH25" s="828" t="s">
        <v>186</v>
      </c>
      <c r="AI25" s="829" t="s">
        <v>228</v>
      </c>
      <c r="AJ25" s="796"/>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793">
        <v>46204</v>
      </c>
      <c r="AG26" s="797">
        <v>0.75</v>
      </c>
      <c r="AH26" s="829" t="s">
        <v>15</v>
      </c>
      <c r="AI26" s="829" t="s">
        <v>234</v>
      </c>
      <c r="AJ26" s="796"/>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793">
        <v>46205</v>
      </c>
      <c r="AG27" s="786">
        <v>8.3333333333333329E-2</v>
      </c>
      <c r="AH27" s="828" t="s">
        <v>134</v>
      </c>
      <c r="AI27" s="829" t="s">
        <v>223</v>
      </c>
      <c r="AJ27" s="796"/>
    </row>
    <row r="28" spans="2:36" ht="13.5" customHeight="1">
      <c r="B28" s="134">
        <v>46186</v>
      </c>
      <c r="C28" s="786">
        <v>0.125</v>
      </c>
      <c r="D28" s="787" t="s">
        <v>172</v>
      </c>
      <c r="E28" s="788" t="s">
        <v>71</v>
      </c>
      <c r="F28" s="787" t="s">
        <v>224</v>
      </c>
      <c r="G28" s="789">
        <v>1</v>
      </c>
      <c r="H28" s="787"/>
      <c r="I28" s="787"/>
      <c r="J28" s="6"/>
      <c r="K28" s="6"/>
      <c r="L28" s="790">
        <v>46187</v>
      </c>
      <c r="M28" s="786">
        <v>0.79166666666666663</v>
      </c>
      <c r="N28" s="787" t="s">
        <v>16</v>
      </c>
      <c r="O28" s="788" t="s">
        <v>85</v>
      </c>
      <c r="P28" s="787" t="s">
        <v>227</v>
      </c>
      <c r="Q28" s="789">
        <v>1</v>
      </c>
      <c r="R28" s="787"/>
      <c r="S28" s="787"/>
      <c r="T28" s="23"/>
      <c r="U28" s="23"/>
      <c r="V28" s="790">
        <v>46187</v>
      </c>
      <c r="W28" s="786">
        <v>0.91666666666666663</v>
      </c>
      <c r="X28" s="787" t="s">
        <v>190</v>
      </c>
      <c r="Y28" s="788" t="s">
        <v>72</v>
      </c>
      <c r="Z28" s="787" t="s">
        <v>180</v>
      </c>
      <c r="AA28" s="788" t="s">
        <v>73</v>
      </c>
      <c r="AB28" s="787"/>
      <c r="AC28" s="787"/>
      <c r="AD28" s="19"/>
      <c r="AE28" s="105">
        <v>82</v>
      </c>
      <c r="AF28" s="793">
        <v>46204</v>
      </c>
      <c r="AG28" s="797">
        <v>0.91666666666666663</v>
      </c>
      <c r="AH28" s="828" t="s">
        <v>39</v>
      </c>
      <c r="AI28" s="829" t="s">
        <v>214</v>
      </c>
      <c r="AJ28" s="796"/>
    </row>
    <row r="29" spans="2:36" ht="13.5" customHeight="1">
      <c r="B29" s="134">
        <v>46187</v>
      </c>
      <c r="C29" s="786">
        <v>0.25</v>
      </c>
      <c r="D29" s="787" t="s">
        <v>176</v>
      </c>
      <c r="E29" s="788" t="s">
        <v>76</v>
      </c>
      <c r="F29" s="787" t="s">
        <v>134</v>
      </c>
      <c r="G29" s="788">
        <v>2</v>
      </c>
      <c r="H29" s="787"/>
      <c r="I29" s="787"/>
      <c r="J29" s="6"/>
      <c r="K29" s="6"/>
      <c r="L29" s="790">
        <v>46188</v>
      </c>
      <c r="M29" s="786">
        <v>4.1666666666666664E-2</v>
      </c>
      <c r="N29" s="787" t="s">
        <v>228</v>
      </c>
      <c r="O29" s="788" t="s">
        <v>69</v>
      </c>
      <c r="P29" s="787" t="s">
        <v>169</v>
      </c>
      <c r="Q29" s="789">
        <v>2</v>
      </c>
      <c r="R29" s="787"/>
      <c r="S29" s="787"/>
      <c r="T29" s="23"/>
      <c r="U29" s="23"/>
      <c r="V29" s="790">
        <v>46188</v>
      </c>
      <c r="W29" s="786">
        <v>0.16666666666666666</v>
      </c>
      <c r="X29" s="787" t="s">
        <v>38</v>
      </c>
      <c r="Y29" s="788" t="s">
        <v>72</v>
      </c>
      <c r="Z29" s="787" t="s">
        <v>175</v>
      </c>
      <c r="AA29" s="789" t="s">
        <v>73</v>
      </c>
      <c r="AB29" s="787"/>
      <c r="AC29" s="787"/>
      <c r="AD29" s="19"/>
      <c r="AE29" s="105">
        <v>83</v>
      </c>
      <c r="AF29" s="793">
        <v>46206</v>
      </c>
      <c r="AG29" s="786">
        <v>4.1666666666666664E-2</v>
      </c>
      <c r="AH29" s="828" t="s">
        <v>239</v>
      </c>
      <c r="AI29" s="829" t="s">
        <v>32</v>
      </c>
      <c r="AJ29" s="796"/>
    </row>
    <row r="30" spans="2:36" ht="13.5" customHeight="1">
      <c r="B30" s="134">
        <v>46192</v>
      </c>
      <c r="C30" s="786">
        <v>0.875</v>
      </c>
      <c r="D30" s="787" t="s">
        <v>172</v>
      </c>
      <c r="E30" s="788" t="s">
        <v>72</v>
      </c>
      <c r="F30" s="787" t="s">
        <v>176</v>
      </c>
      <c r="G30" s="789" t="s">
        <v>73</v>
      </c>
      <c r="H30" s="787"/>
      <c r="I30" s="787"/>
      <c r="J30" s="6"/>
      <c r="K30" s="6"/>
      <c r="L30" s="790">
        <v>46193</v>
      </c>
      <c r="M30" s="786">
        <v>0.91666666666666663</v>
      </c>
      <c r="N30" s="787" t="s">
        <v>16</v>
      </c>
      <c r="O30" s="788" t="s">
        <v>71</v>
      </c>
      <c r="P30" s="787" t="s">
        <v>228</v>
      </c>
      <c r="Q30" s="789">
        <v>1</v>
      </c>
      <c r="R30" s="787"/>
      <c r="S30" s="787"/>
      <c r="T30" s="23"/>
      <c r="U30" s="79"/>
      <c r="V30" s="790">
        <v>46193</v>
      </c>
      <c r="W30" s="786">
        <v>0.79166666666666663</v>
      </c>
      <c r="X30" s="787" t="s">
        <v>190</v>
      </c>
      <c r="Y30" s="788" t="s">
        <v>71</v>
      </c>
      <c r="Z30" s="787" t="s">
        <v>38</v>
      </c>
      <c r="AA30" s="789">
        <v>1</v>
      </c>
      <c r="AB30" s="787"/>
      <c r="AC30" s="787"/>
      <c r="AD30" s="19"/>
      <c r="AE30" s="105">
        <v>84</v>
      </c>
      <c r="AF30" s="793">
        <v>46205</v>
      </c>
      <c r="AG30" s="797">
        <v>0.875</v>
      </c>
      <c r="AH30" s="828" t="s">
        <v>18</v>
      </c>
      <c r="AI30" s="829" t="s">
        <v>138</v>
      </c>
      <c r="AJ30" s="796"/>
    </row>
    <row r="31" spans="2:36" ht="13.5" customHeight="1">
      <c r="B31" s="134">
        <v>46193</v>
      </c>
      <c r="C31" s="786">
        <v>0.20833333333333334</v>
      </c>
      <c r="D31" s="787" t="s">
        <v>134</v>
      </c>
      <c r="E31" s="788" t="s">
        <v>74</v>
      </c>
      <c r="F31" s="787" t="s">
        <v>224</v>
      </c>
      <c r="G31" s="789">
        <v>1</v>
      </c>
      <c r="H31" s="787"/>
      <c r="I31" s="787"/>
      <c r="J31" s="6"/>
      <c r="K31" s="6"/>
      <c r="L31" s="790">
        <v>46194</v>
      </c>
      <c r="M31" s="786">
        <v>8.3333333333333329E-2</v>
      </c>
      <c r="N31" s="787" t="s">
        <v>169</v>
      </c>
      <c r="O31" s="788" t="s">
        <v>71</v>
      </c>
      <c r="P31" s="787" t="s">
        <v>227</v>
      </c>
      <c r="Q31" s="789">
        <v>1</v>
      </c>
      <c r="R31" s="787"/>
      <c r="S31" s="787"/>
      <c r="T31" s="23"/>
      <c r="U31" s="79"/>
      <c r="V31" s="790">
        <v>46194</v>
      </c>
      <c r="W31" s="786">
        <v>0.25</v>
      </c>
      <c r="X31" s="787" t="s">
        <v>175</v>
      </c>
      <c r="Y31" s="788" t="s">
        <v>70</v>
      </c>
      <c r="Z31" s="787" t="s">
        <v>180</v>
      </c>
      <c r="AA31" s="789">
        <v>2</v>
      </c>
      <c r="AB31" s="787"/>
      <c r="AC31" s="787"/>
      <c r="AD31" s="19"/>
      <c r="AE31" s="105">
        <v>85</v>
      </c>
      <c r="AF31" s="793">
        <v>46206</v>
      </c>
      <c r="AG31" s="786">
        <v>0.20833333333333334</v>
      </c>
      <c r="AH31" s="828" t="s">
        <v>179</v>
      </c>
      <c r="AI31" s="829" t="s">
        <v>233</v>
      </c>
      <c r="AJ31" s="796"/>
    </row>
    <row r="32" spans="2:36" ht="13.5" customHeight="1">
      <c r="B32" s="134">
        <v>46199</v>
      </c>
      <c r="C32" s="786">
        <v>0.16666666666666666</v>
      </c>
      <c r="D32" s="787" t="s">
        <v>134</v>
      </c>
      <c r="E32" s="788" t="s">
        <v>77</v>
      </c>
      <c r="F32" s="787" t="s">
        <v>172</v>
      </c>
      <c r="G32" s="789">
        <v>1</v>
      </c>
      <c r="H32" s="787"/>
      <c r="I32" s="787"/>
      <c r="J32" s="6"/>
      <c r="K32" s="6"/>
      <c r="L32" s="790">
        <v>46198</v>
      </c>
      <c r="M32" s="786">
        <v>0.91666666666666663</v>
      </c>
      <c r="N32" s="787" t="s">
        <v>227</v>
      </c>
      <c r="O32" s="788" t="s">
        <v>69</v>
      </c>
      <c r="P32" s="787" t="s">
        <v>228</v>
      </c>
      <c r="Q32" s="789">
        <v>2</v>
      </c>
      <c r="R32" s="787"/>
      <c r="S32" s="787"/>
      <c r="T32" s="23"/>
      <c r="U32" s="79"/>
      <c r="V32" s="790">
        <v>46199</v>
      </c>
      <c r="W32" s="786">
        <v>4.1666666666666664E-2</v>
      </c>
      <c r="X32" s="787" t="s">
        <v>180</v>
      </c>
      <c r="Y32" s="788" t="s">
        <v>77</v>
      </c>
      <c r="Z32" s="787" t="s">
        <v>38</v>
      </c>
      <c r="AA32" s="789">
        <v>1</v>
      </c>
      <c r="AB32" s="787"/>
      <c r="AC32" s="787"/>
      <c r="AD32" s="19"/>
      <c r="AE32" s="105">
        <v>86</v>
      </c>
      <c r="AF32" s="793">
        <v>46207</v>
      </c>
      <c r="AG32" s="797">
        <v>0</v>
      </c>
      <c r="AH32" s="828" t="s">
        <v>173</v>
      </c>
      <c r="AI32" s="829" t="s">
        <v>185</v>
      </c>
      <c r="AJ32" s="796"/>
    </row>
    <row r="33" spans="2:36" ht="13.5" customHeight="1">
      <c r="B33" s="134">
        <v>46199</v>
      </c>
      <c r="C33" s="786">
        <v>0.16666666666666666</v>
      </c>
      <c r="D33" s="787" t="s">
        <v>224</v>
      </c>
      <c r="E33" s="788" t="s">
        <v>80</v>
      </c>
      <c r="F33" s="787" t="s">
        <v>176</v>
      </c>
      <c r="G33" s="788" t="s">
        <v>73</v>
      </c>
      <c r="H33" s="787"/>
      <c r="I33" s="787"/>
      <c r="J33" s="6"/>
      <c r="K33" s="6"/>
      <c r="L33" s="790">
        <v>46198</v>
      </c>
      <c r="M33" s="786">
        <v>0.91666666666666663</v>
      </c>
      <c r="N33" s="787" t="s">
        <v>169</v>
      </c>
      <c r="O33" s="788" t="s">
        <v>72</v>
      </c>
      <c r="P33" s="787" t="s">
        <v>16</v>
      </c>
      <c r="Q33" s="789" t="s">
        <v>73</v>
      </c>
      <c r="R33" s="787"/>
      <c r="S33" s="787"/>
      <c r="T33" s="23"/>
      <c r="U33" s="79"/>
      <c r="V33" s="790">
        <v>46199</v>
      </c>
      <c r="W33" s="786">
        <v>4.1666666666666664E-2</v>
      </c>
      <c r="X33" s="787" t="s">
        <v>175</v>
      </c>
      <c r="Y33" s="788" t="s">
        <v>70</v>
      </c>
      <c r="Z33" s="787" t="s">
        <v>190</v>
      </c>
      <c r="AA33" s="789">
        <v>2</v>
      </c>
      <c r="AB33" s="787"/>
      <c r="AC33" s="787"/>
      <c r="AD33" s="19"/>
      <c r="AE33" s="105">
        <v>87</v>
      </c>
      <c r="AF33" s="793">
        <v>46207</v>
      </c>
      <c r="AG33" s="786">
        <v>0.14583333333333334</v>
      </c>
      <c r="AH33" s="829" t="s">
        <v>17</v>
      </c>
      <c r="AI33" s="829" t="s">
        <v>237</v>
      </c>
      <c r="AJ33" s="796"/>
    </row>
    <row r="34" spans="2:36" ht="13.5" customHeight="1">
      <c r="B34" s="5"/>
      <c r="T34" s="23"/>
      <c r="U34" s="79"/>
      <c r="AD34" s="19"/>
      <c r="AE34" s="105">
        <v>88</v>
      </c>
      <c r="AF34" s="793">
        <v>46206</v>
      </c>
      <c r="AG34" s="797">
        <v>0.83333333333333337</v>
      </c>
      <c r="AH34" s="828" t="s">
        <v>172</v>
      </c>
      <c r="AI34" s="828" t="s">
        <v>230</v>
      </c>
      <c r="AJ34" s="796"/>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34">
        <v>46188</v>
      </c>
      <c r="C37" s="786">
        <v>0.875</v>
      </c>
      <c r="D37" s="787" t="s">
        <v>39</v>
      </c>
      <c r="E37" s="788" t="s">
        <v>72</v>
      </c>
      <c r="F37" s="787" t="s">
        <v>230</v>
      </c>
      <c r="G37" s="789" t="s">
        <v>73</v>
      </c>
      <c r="H37" s="787"/>
      <c r="I37" s="787"/>
      <c r="J37" s="6"/>
      <c r="K37" s="6"/>
      <c r="L37" s="790">
        <v>46188</v>
      </c>
      <c r="M37" s="786">
        <v>0.75</v>
      </c>
      <c r="N37" s="787" t="s">
        <v>18</v>
      </c>
      <c r="O37" s="788" t="s">
        <v>85</v>
      </c>
      <c r="P37" s="787" t="s">
        <v>229</v>
      </c>
      <c r="Q37" s="789">
        <v>1</v>
      </c>
      <c r="R37" s="787"/>
      <c r="S37" s="787"/>
      <c r="T37" s="23"/>
      <c r="U37" s="79"/>
      <c r="V37" s="790">
        <v>46189</v>
      </c>
      <c r="W37" s="786">
        <v>0.875</v>
      </c>
      <c r="X37" s="787" t="s">
        <v>14</v>
      </c>
      <c r="Y37" s="788" t="s">
        <v>78</v>
      </c>
      <c r="Z37" s="787" t="s">
        <v>170</v>
      </c>
      <c r="AA37" s="789">
        <v>1</v>
      </c>
      <c r="AB37" s="787"/>
      <c r="AC37" s="787"/>
      <c r="AD37" s="19"/>
      <c r="AE37" s="106"/>
      <c r="AF37" s="22" t="s">
        <v>290</v>
      </c>
      <c r="AG37" s="19"/>
      <c r="AH37" s="19"/>
      <c r="AI37" s="19"/>
      <c r="AJ37" s="20" t="s">
        <v>1</v>
      </c>
    </row>
    <row r="38" spans="2:36" ht="13.5" customHeight="1">
      <c r="B38" s="134">
        <v>46189</v>
      </c>
      <c r="C38" s="786">
        <v>0.125</v>
      </c>
      <c r="D38" s="787" t="s">
        <v>171</v>
      </c>
      <c r="E38" s="788" t="s">
        <v>74</v>
      </c>
      <c r="F38" s="787" t="s">
        <v>231</v>
      </c>
      <c r="G38" s="789">
        <v>1</v>
      </c>
      <c r="H38" s="787"/>
      <c r="I38" s="787"/>
      <c r="J38" s="6"/>
      <c r="K38" s="6"/>
      <c r="L38" s="790">
        <v>46189</v>
      </c>
      <c r="M38" s="786">
        <v>0</v>
      </c>
      <c r="N38" s="787" t="s">
        <v>174</v>
      </c>
      <c r="O38" s="788" t="s">
        <v>69</v>
      </c>
      <c r="P38" s="787" t="s">
        <v>185</v>
      </c>
      <c r="Q38" s="789">
        <v>2</v>
      </c>
      <c r="R38" s="787"/>
      <c r="S38" s="787"/>
      <c r="T38" s="23"/>
      <c r="U38" s="79"/>
      <c r="V38" s="790">
        <v>46190</v>
      </c>
      <c r="W38" s="786">
        <v>0</v>
      </c>
      <c r="X38" s="787" t="s">
        <v>232</v>
      </c>
      <c r="Y38" s="788" t="s">
        <v>76</v>
      </c>
      <c r="Z38" s="787" t="s">
        <v>233</v>
      </c>
      <c r="AA38" s="788">
        <v>2</v>
      </c>
      <c r="AB38" s="787"/>
      <c r="AC38" s="787"/>
      <c r="AD38" s="19"/>
      <c r="AE38" s="105">
        <v>89</v>
      </c>
      <c r="AF38" s="793">
        <v>46207</v>
      </c>
      <c r="AG38" s="786">
        <v>0.95833333333333337</v>
      </c>
      <c r="AH38" s="830" t="s">
        <v>16</v>
      </c>
      <c r="AI38" s="831" t="s">
        <v>14</v>
      </c>
      <c r="AJ38" s="796"/>
    </row>
    <row r="39" spans="2:36" ht="13.5" customHeight="1">
      <c r="B39" s="134">
        <v>46194</v>
      </c>
      <c r="C39" s="786">
        <v>0.875</v>
      </c>
      <c r="D39" s="787" t="s">
        <v>39</v>
      </c>
      <c r="E39" s="788" t="s">
        <v>71</v>
      </c>
      <c r="F39" s="787" t="s">
        <v>171</v>
      </c>
      <c r="G39" s="789">
        <v>1</v>
      </c>
      <c r="H39" s="787"/>
      <c r="I39" s="787"/>
      <c r="J39" s="6"/>
      <c r="K39" s="6"/>
      <c r="L39" s="790">
        <v>46194</v>
      </c>
      <c r="M39" s="786">
        <v>0.75</v>
      </c>
      <c r="N39" s="787" t="s">
        <v>18</v>
      </c>
      <c r="O39" s="788" t="s">
        <v>71</v>
      </c>
      <c r="P39" s="787" t="s">
        <v>174</v>
      </c>
      <c r="Q39" s="789">
        <v>1</v>
      </c>
      <c r="R39" s="787"/>
      <c r="S39" s="787"/>
      <c r="T39" s="23"/>
      <c r="U39" s="7"/>
      <c r="V39" s="790">
        <v>46195</v>
      </c>
      <c r="W39" s="786">
        <v>0.95833333333333337</v>
      </c>
      <c r="X39" s="787" t="s">
        <v>14</v>
      </c>
      <c r="Y39" s="788" t="s">
        <v>68</v>
      </c>
      <c r="Z39" s="787" t="s">
        <v>232</v>
      </c>
      <c r="AA39" s="788">
        <v>1</v>
      </c>
      <c r="AB39" s="787"/>
      <c r="AC39" s="787"/>
      <c r="AD39" s="19"/>
      <c r="AE39" s="105">
        <v>90</v>
      </c>
      <c r="AF39" s="793">
        <v>46207</v>
      </c>
      <c r="AG39" s="797">
        <v>0.79166666666666663</v>
      </c>
      <c r="AH39" s="830" t="s">
        <v>19</v>
      </c>
      <c r="AI39" s="829" t="s">
        <v>177</v>
      </c>
      <c r="AJ39" s="796"/>
    </row>
    <row r="40" spans="2:36" ht="13.5" customHeight="1">
      <c r="B40" s="134">
        <v>46195</v>
      </c>
      <c r="C40" s="786">
        <v>0.125</v>
      </c>
      <c r="D40" s="787" t="s">
        <v>231</v>
      </c>
      <c r="E40" s="788" t="s">
        <v>76</v>
      </c>
      <c r="F40" s="787" t="s">
        <v>230</v>
      </c>
      <c r="G40" s="788">
        <v>2</v>
      </c>
      <c r="H40" s="787"/>
      <c r="I40" s="787"/>
      <c r="J40" s="6"/>
      <c r="K40" s="6"/>
      <c r="L40" s="790">
        <v>46195</v>
      </c>
      <c r="M40" s="786">
        <v>0</v>
      </c>
      <c r="N40" s="787" t="s">
        <v>185</v>
      </c>
      <c r="O40" s="788" t="s">
        <v>71</v>
      </c>
      <c r="P40" s="787" t="s">
        <v>229</v>
      </c>
      <c r="Q40" s="789">
        <v>1</v>
      </c>
      <c r="R40" s="787"/>
      <c r="S40" s="787"/>
      <c r="U40" s="80"/>
      <c r="V40" s="790">
        <v>46196</v>
      </c>
      <c r="W40" s="786">
        <v>8.3333333333333329E-2</v>
      </c>
      <c r="X40" s="787" t="s">
        <v>233</v>
      </c>
      <c r="Y40" s="788" t="s">
        <v>72</v>
      </c>
      <c r="Z40" s="787" t="s">
        <v>170</v>
      </c>
      <c r="AA40" s="788" t="s">
        <v>73</v>
      </c>
      <c r="AB40" s="787"/>
      <c r="AC40" s="787"/>
      <c r="AD40" s="19"/>
      <c r="AE40" s="105">
        <v>91</v>
      </c>
      <c r="AF40" s="793">
        <v>46208</v>
      </c>
      <c r="AG40" s="786">
        <v>0.91666666666666663</v>
      </c>
      <c r="AH40" s="828" t="s">
        <v>184</v>
      </c>
      <c r="AI40" s="828" t="s">
        <v>169</v>
      </c>
      <c r="AJ40" s="796"/>
    </row>
    <row r="41" spans="2:36" ht="13.5" customHeight="1">
      <c r="B41" s="134">
        <v>46200</v>
      </c>
      <c r="C41" s="786">
        <v>0.20833333333333334</v>
      </c>
      <c r="D41" s="787" t="s">
        <v>230</v>
      </c>
      <c r="E41" s="788" t="s">
        <v>72</v>
      </c>
      <c r="F41" s="787" t="s">
        <v>171</v>
      </c>
      <c r="G41" s="789" t="s">
        <v>73</v>
      </c>
      <c r="H41" s="787"/>
      <c r="I41" s="787"/>
      <c r="J41" s="6"/>
      <c r="K41" s="6"/>
      <c r="L41" s="790">
        <v>46200</v>
      </c>
      <c r="M41" s="786">
        <v>8.3333333333333329E-2</v>
      </c>
      <c r="N41" s="787" t="s">
        <v>229</v>
      </c>
      <c r="O41" s="788" t="s">
        <v>69</v>
      </c>
      <c r="P41" s="787" t="s">
        <v>174</v>
      </c>
      <c r="Q41" s="789">
        <v>2</v>
      </c>
      <c r="R41" s="787"/>
      <c r="S41" s="787"/>
      <c r="T41" s="24"/>
      <c r="U41" s="80"/>
      <c r="V41" s="790">
        <v>46199</v>
      </c>
      <c r="W41" s="786">
        <v>0.875</v>
      </c>
      <c r="X41" s="787" t="s">
        <v>233</v>
      </c>
      <c r="Y41" s="788" t="s">
        <v>72</v>
      </c>
      <c r="Z41" s="787" t="s">
        <v>14</v>
      </c>
      <c r="AA41" s="789" t="s">
        <v>73</v>
      </c>
      <c r="AB41" s="787"/>
      <c r="AC41" s="787"/>
      <c r="AD41" s="19"/>
      <c r="AE41" s="105">
        <v>92</v>
      </c>
      <c r="AF41" s="793">
        <v>46209</v>
      </c>
      <c r="AG41" s="797">
        <v>8.3333333333333329E-2</v>
      </c>
      <c r="AH41" s="828" t="s">
        <v>186</v>
      </c>
      <c r="AI41" s="829" t="s">
        <v>15</v>
      </c>
      <c r="AJ41" s="796"/>
    </row>
    <row r="42" spans="2:36" ht="13.5" customHeight="1">
      <c r="B42" s="134">
        <v>46200</v>
      </c>
      <c r="C42" s="786">
        <v>0.20833333333333334</v>
      </c>
      <c r="D42" s="787" t="s">
        <v>231</v>
      </c>
      <c r="E42" s="788" t="s">
        <v>76</v>
      </c>
      <c r="F42" s="787" t="s">
        <v>39</v>
      </c>
      <c r="G42" s="789">
        <v>2</v>
      </c>
      <c r="H42" s="787"/>
      <c r="I42" s="787"/>
      <c r="J42" s="6"/>
      <c r="K42" s="6"/>
      <c r="L42" s="790">
        <v>46200</v>
      </c>
      <c r="M42" s="786">
        <v>8.3333333333333329E-2</v>
      </c>
      <c r="N42" s="787" t="s">
        <v>185</v>
      </c>
      <c r="O42" s="788" t="s">
        <v>75</v>
      </c>
      <c r="P42" s="787" t="s">
        <v>18</v>
      </c>
      <c r="Q42" s="789">
        <v>2</v>
      </c>
      <c r="R42" s="787"/>
      <c r="S42" s="787"/>
      <c r="T42" s="24"/>
      <c r="U42" s="80"/>
      <c r="V42" s="790">
        <v>46199</v>
      </c>
      <c r="W42" s="786">
        <v>0.875</v>
      </c>
      <c r="X42" s="787" t="s">
        <v>170</v>
      </c>
      <c r="Y42" s="788" t="s">
        <v>77</v>
      </c>
      <c r="Z42" s="787" t="s">
        <v>232</v>
      </c>
      <c r="AA42" s="788">
        <v>1</v>
      </c>
      <c r="AB42" s="787"/>
      <c r="AC42" s="787"/>
      <c r="AD42" s="19"/>
      <c r="AE42" s="105">
        <v>93</v>
      </c>
      <c r="AF42" s="793">
        <v>46209</v>
      </c>
      <c r="AG42" s="786">
        <v>0.875</v>
      </c>
      <c r="AH42" s="829" t="s">
        <v>32</v>
      </c>
      <c r="AI42" s="828" t="s">
        <v>18</v>
      </c>
      <c r="AJ42" s="796"/>
    </row>
    <row r="43" spans="2:36" ht="13.5" customHeight="1">
      <c r="B43" s="5"/>
      <c r="T43" s="23"/>
      <c r="U43" s="79"/>
      <c r="AD43" s="19"/>
      <c r="AE43" s="105">
        <v>94</v>
      </c>
      <c r="AF43" s="793">
        <v>46210</v>
      </c>
      <c r="AG43" s="797">
        <v>8.3333333333333329E-2</v>
      </c>
      <c r="AH43" s="828" t="s">
        <v>134</v>
      </c>
      <c r="AI43" s="828" t="s">
        <v>39</v>
      </c>
      <c r="AJ43" s="796"/>
    </row>
    <row r="44" spans="2:36" ht="13.5" customHeight="1">
      <c r="B44" s="5"/>
      <c r="T44" s="23"/>
      <c r="AD44" s="19"/>
      <c r="AE44" s="105">
        <v>95</v>
      </c>
      <c r="AF44" s="793">
        <v>46210</v>
      </c>
      <c r="AG44" s="786">
        <v>0.75</v>
      </c>
      <c r="AH44" s="828" t="s">
        <v>173</v>
      </c>
      <c r="AI44" s="828" t="s">
        <v>172</v>
      </c>
      <c r="AJ44" s="796"/>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793">
        <v>46210</v>
      </c>
      <c r="AG45" s="797">
        <v>0.91666666666666663</v>
      </c>
      <c r="AH45" s="829" t="s">
        <v>233</v>
      </c>
      <c r="AI45" s="829" t="s">
        <v>17</v>
      </c>
      <c r="AJ45" s="796"/>
    </row>
    <row r="46" spans="2:36" ht="13.5" customHeight="1">
      <c r="B46" s="134">
        <v>46190</v>
      </c>
      <c r="C46" s="786">
        <v>0.125</v>
      </c>
      <c r="D46" s="787" t="s">
        <v>173</v>
      </c>
      <c r="E46" s="788" t="s">
        <v>74</v>
      </c>
      <c r="F46" s="787" t="s">
        <v>234</v>
      </c>
      <c r="G46" s="789">
        <v>1</v>
      </c>
      <c r="H46" s="787"/>
      <c r="I46" s="787"/>
      <c r="J46" s="6"/>
      <c r="K46" s="6"/>
      <c r="L46" s="790">
        <v>46190</v>
      </c>
      <c r="M46" s="786">
        <v>0.79166666666666663</v>
      </c>
      <c r="N46" s="787" t="s">
        <v>17</v>
      </c>
      <c r="O46" s="788" t="s">
        <v>71</v>
      </c>
      <c r="P46" s="787" t="s">
        <v>236</v>
      </c>
      <c r="Q46" s="789">
        <v>1</v>
      </c>
      <c r="R46" s="787"/>
      <c r="S46" s="787"/>
      <c r="T46" s="23"/>
      <c r="U46" s="79"/>
      <c r="V46" s="790">
        <v>46190</v>
      </c>
      <c r="W46" s="786">
        <v>0.91666666666666663</v>
      </c>
      <c r="X46" s="787" t="s">
        <v>15</v>
      </c>
      <c r="Y46" s="788" t="s">
        <v>72</v>
      </c>
      <c r="Z46" s="787" t="s">
        <v>32</v>
      </c>
      <c r="AA46" s="789" t="s">
        <v>73</v>
      </c>
      <c r="AB46" s="787"/>
      <c r="AC46" s="787"/>
      <c r="AD46" s="19"/>
      <c r="AE46" s="78"/>
      <c r="AF46" s="21"/>
      <c r="AG46" s="19"/>
      <c r="AH46" s="19"/>
      <c r="AI46" s="19"/>
      <c r="AJ46" s="20"/>
    </row>
    <row r="47" spans="2:36" ht="13.5" customHeight="1">
      <c r="B47" s="134">
        <v>46190</v>
      </c>
      <c r="C47" s="786">
        <v>0.25</v>
      </c>
      <c r="D47" s="787" t="s">
        <v>138</v>
      </c>
      <c r="E47" s="788" t="s">
        <v>74</v>
      </c>
      <c r="F47" s="787" t="s">
        <v>235</v>
      </c>
      <c r="G47" s="789">
        <v>1</v>
      </c>
      <c r="H47" s="787"/>
      <c r="I47" s="787"/>
      <c r="J47" s="6"/>
      <c r="K47" s="6"/>
      <c r="L47" s="790">
        <v>46191</v>
      </c>
      <c r="M47" s="786">
        <v>0.16666666666666666</v>
      </c>
      <c r="N47" s="787" t="s">
        <v>238</v>
      </c>
      <c r="O47" s="788" t="s">
        <v>76</v>
      </c>
      <c r="P47" s="787" t="s">
        <v>239</v>
      </c>
      <c r="Q47" s="789">
        <v>2</v>
      </c>
      <c r="R47" s="787"/>
      <c r="S47" s="787"/>
      <c r="T47" s="23"/>
      <c r="U47" s="79"/>
      <c r="V47" s="790">
        <v>46191</v>
      </c>
      <c r="W47" s="786">
        <v>4.1666666666666664E-2</v>
      </c>
      <c r="X47" s="787" t="s">
        <v>187</v>
      </c>
      <c r="Y47" s="788" t="s">
        <v>70</v>
      </c>
      <c r="Z47" s="787" t="s">
        <v>237</v>
      </c>
      <c r="AA47" s="788">
        <v>2</v>
      </c>
      <c r="AB47" s="787"/>
      <c r="AC47" s="787"/>
      <c r="AD47" s="19"/>
      <c r="AE47" s="106"/>
      <c r="AF47" s="21" t="s">
        <v>11</v>
      </c>
      <c r="AG47" s="19"/>
      <c r="AH47" s="19"/>
      <c r="AI47" s="19"/>
      <c r="AJ47" s="20"/>
    </row>
    <row r="48" spans="2:36" ht="13.5" customHeight="1">
      <c r="B48" s="134">
        <v>46195</v>
      </c>
      <c r="C48" s="786">
        <v>0.79166666666666663</v>
      </c>
      <c r="D48" s="787" t="s">
        <v>173</v>
      </c>
      <c r="E48" s="788" t="s">
        <v>72</v>
      </c>
      <c r="F48" s="787" t="s">
        <v>138</v>
      </c>
      <c r="G48" s="789" t="s">
        <v>73</v>
      </c>
      <c r="H48" s="787"/>
      <c r="I48" s="787"/>
      <c r="J48" s="6"/>
      <c r="K48" s="6"/>
      <c r="L48" s="790">
        <v>46196</v>
      </c>
      <c r="M48" s="786">
        <v>0.79166666666666663</v>
      </c>
      <c r="N48" s="787" t="s">
        <v>17</v>
      </c>
      <c r="O48" s="788" t="s">
        <v>74</v>
      </c>
      <c r="P48" s="787" t="s">
        <v>238</v>
      </c>
      <c r="Q48" s="789">
        <v>1</v>
      </c>
      <c r="R48" s="787"/>
      <c r="S48" s="787"/>
      <c r="T48" s="23"/>
      <c r="U48" s="7"/>
      <c r="V48" s="790">
        <v>46196</v>
      </c>
      <c r="W48" s="786">
        <v>0.91666666666666663</v>
      </c>
      <c r="X48" s="787" t="s">
        <v>15</v>
      </c>
      <c r="Y48" s="788" t="s">
        <v>68</v>
      </c>
      <c r="Z48" s="787" t="s">
        <v>187</v>
      </c>
      <c r="AA48" s="788">
        <v>1</v>
      </c>
      <c r="AB48" s="787"/>
      <c r="AC48" s="787"/>
      <c r="AD48" s="19"/>
      <c r="AE48" s="106"/>
      <c r="AF48" s="22" t="s">
        <v>21</v>
      </c>
      <c r="AG48" s="19"/>
      <c r="AH48" s="19"/>
      <c r="AI48" s="19"/>
      <c r="AJ48" s="20" t="s">
        <v>1</v>
      </c>
    </row>
    <row r="49" spans="2:39" ht="13.5" customHeight="1">
      <c r="B49" s="134">
        <v>46196</v>
      </c>
      <c r="C49" s="786">
        <v>0.20833333333333334</v>
      </c>
      <c r="D49" s="787" t="s">
        <v>235</v>
      </c>
      <c r="E49" s="788" t="s">
        <v>80</v>
      </c>
      <c r="F49" s="787" t="s">
        <v>234</v>
      </c>
      <c r="G49" s="788" t="s">
        <v>73</v>
      </c>
      <c r="H49" s="787"/>
      <c r="I49" s="787"/>
      <c r="J49" s="6"/>
      <c r="K49" s="6"/>
      <c r="L49" s="790">
        <v>46197</v>
      </c>
      <c r="M49" s="786">
        <v>0.16666666666666666</v>
      </c>
      <c r="N49" s="787" t="s">
        <v>239</v>
      </c>
      <c r="O49" s="788" t="s">
        <v>74</v>
      </c>
      <c r="P49" s="787" t="s">
        <v>236</v>
      </c>
      <c r="Q49" s="789">
        <v>1</v>
      </c>
      <c r="R49" s="787"/>
      <c r="S49" s="787"/>
      <c r="U49" s="80"/>
      <c r="V49" s="790">
        <v>46197</v>
      </c>
      <c r="W49" s="786">
        <v>4.1666666666666664E-2</v>
      </c>
      <c r="X49" s="787" t="s">
        <v>237</v>
      </c>
      <c r="Y49" s="788" t="s">
        <v>70</v>
      </c>
      <c r="Z49" s="787" t="s">
        <v>32</v>
      </c>
      <c r="AA49" s="788">
        <v>2</v>
      </c>
      <c r="AB49" s="787"/>
      <c r="AC49" s="787"/>
      <c r="AD49" s="19"/>
      <c r="AE49" s="105">
        <v>97</v>
      </c>
      <c r="AF49" s="793">
        <v>46212</v>
      </c>
      <c r="AG49" s="786">
        <v>0.91666666666666663</v>
      </c>
      <c r="AH49" s="831" t="s">
        <v>14</v>
      </c>
      <c r="AI49" s="829" t="s">
        <v>177</v>
      </c>
      <c r="AJ49" s="796"/>
    </row>
    <row r="50" spans="2:39" ht="13.5" customHeight="1">
      <c r="B50" s="134">
        <v>46201</v>
      </c>
      <c r="C50" s="786">
        <v>0.16666666666666666</v>
      </c>
      <c r="D50" s="787" t="s">
        <v>234</v>
      </c>
      <c r="E50" s="788" t="s">
        <v>76</v>
      </c>
      <c r="F50" s="787" t="s">
        <v>138</v>
      </c>
      <c r="G50" s="789">
        <v>2</v>
      </c>
      <c r="H50" s="787"/>
      <c r="I50" s="787"/>
      <c r="J50" s="6"/>
      <c r="K50" s="6"/>
      <c r="L50" s="790">
        <v>46201</v>
      </c>
      <c r="M50" s="786">
        <v>6.25E-2</v>
      </c>
      <c r="N50" s="787" t="s">
        <v>239</v>
      </c>
      <c r="O50" s="788" t="s">
        <v>69</v>
      </c>
      <c r="P50" s="787" t="s">
        <v>17</v>
      </c>
      <c r="Q50" s="789">
        <v>2</v>
      </c>
      <c r="R50" s="787"/>
      <c r="S50" s="787"/>
      <c r="T50" s="24"/>
      <c r="V50" s="790">
        <v>46200</v>
      </c>
      <c r="W50" s="786">
        <v>0.95833333333333337</v>
      </c>
      <c r="X50" s="787" t="s">
        <v>237</v>
      </c>
      <c r="Y50" s="788" t="s">
        <v>70</v>
      </c>
      <c r="Z50" s="787" t="s">
        <v>15</v>
      </c>
      <c r="AA50" s="789">
        <v>2</v>
      </c>
      <c r="AB50" s="787"/>
      <c r="AC50" s="787"/>
      <c r="AD50" s="19"/>
      <c r="AE50" s="105">
        <v>98</v>
      </c>
      <c r="AF50" s="793">
        <v>46213</v>
      </c>
      <c r="AG50" s="786">
        <v>0.875</v>
      </c>
      <c r="AH50" s="828" t="s">
        <v>18</v>
      </c>
      <c r="AI50" s="828" t="s">
        <v>134</v>
      </c>
      <c r="AJ50" s="796"/>
    </row>
    <row r="51" spans="2:39" ht="13.5" customHeight="1">
      <c r="B51" s="134">
        <v>46201</v>
      </c>
      <c r="C51" s="786">
        <v>0.16666666666666666</v>
      </c>
      <c r="D51" s="787" t="s">
        <v>235</v>
      </c>
      <c r="E51" s="788" t="s">
        <v>75</v>
      </c>
      <c r="F51" s="787" t="s">
        <v>173</v>
      </c>
      <c r="G51" s="789">
        <v>2</v>
      </c>
      <c r="H51" s="787"/>
      <c r="I51" s="787"/>
      <c r="J51" s="6"/>
      <c r="K51" s="6"/>
      <c r="L51" s="790">
        <v>46201</v>
      </c>
      <c r="M51" s="786">
        <v>6.25E-2</v>
      </c>
      <c r="N51" s="787" t="s">
        <v>236</v>
      </c>
      <c r="O51" s="788" t="s">
        <v>80</v>
      </c>
      <c r="P51" s="787" t="s">
        <v>238</v>
      </c>
      <c r="Q51" s="789" t="s">
        <v>73</v>
      </c>
      <c r="R51" s="787"/>
      <c r="S51" s="787"/>
      <c r="T51" s="24"/>
      <c r="V51" s="790">
        <v>46200</v>
      </c>
      <c r="W51" s="786">
        <v>0.95833333333333337</v>
      </c>
      <c r="X51" s="787" t="s">
        <v>32</v>
      </c>
      <c r="Y51" s="788" t="s">
        <v>71</v>
      </c>
      <c r="Z51" s="787" t="s">
        <v>187</v>
      </c>
      <c r="AA51" s="788">
        <v>1</v>
      </c>
      <c r="AB51" s="787"/>
      <c r="AC51" s="787"/>
      <c r="AD51" s="19"/>
      <c r="AE51" s="105">
        <v>99</v>
      </c>
      <c r="AF51" s="793">
        <v>46214</v>
      </c>
      <c r="AG51" s="786">
        <v>0.95833333333333337</v>
      </c>
      <c r="AH51" s="828" t="s">
        <v>169</v>
      </c>
      <c r="AI51" s="829" t="s">
        <v>15</v>
      </c>
      <c r="AJ51" s="796"/>
    </row>
    <row r="52" spans="2:39" ht="13.5" customHeight="1">
      <c r="B52" s="5"/>
      <c r="T52" s="23"/>
      <c r="V52" s="21"/>
      <c r="W52" s="19"/>
      <c r="X52" s="19"/>
      <c r="Z52" s="21"/>
      <c r="AA52" s="19"/>
      <c r="AB52" s="19"/>
      <c r="AC52" s="19"/>
      <c r="AD52" s="19"/>
      <c r="AE52" s="105">
        <v>100</v>
      </c>
      <c r="AF52" s="793">
        <v>46215</v>
      </c>
      <c r="AG52" s="786">
        <v>0.125</v>
      </c>
      <c r="AH52" s="828" t="s">
        <v>173</v>
      </c>
      <c r="AI52" s="829" t="s">
        <v>17</v>
      </c>
      <c r="AJ52" s="796"/>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793">
        <v>46217</v>
      </c>
      <c r="AG56" s="786">
        <v>0.875</v>
      </c>
      <c r="AH56" s="831" t="s">
        <v>14</v>
      </c>
      <c r="AI56" s="828" t="s">
        <v>18</v>
      </c>
      <c r="AJ56" s="796"/>
    </row>
    <row r="57" spans="2:39" ht="13.5" customHeight="1" thickBot="1">
      <c r="B57" s="57"/>
      <c r="C57" s="25"/>
      <c r="D57" s="6"/>
      <c r="E57" s="26"/>
      <c r="F57" s="27"/>
      <c r="G57" s="26"/>
      <c r="H57" s="27"/>
      <c r="I57" s="27"/>
      <c r="J57" s="27"/>
      <c r="K57" s="27"/>
      <c r="L57" s="28"/>
      <c r="V57" s="7"/>
      <c r="Y57" s="7"/>
      <c r="AE57" s="105">
        <v>102</v>
      </c>
      <c r="AF57" s="793">
        <v>46218</v>
      </c>
      <c r="AG57" s="786">
        <v>0.875</v>
      </c>
      <c r="AH57" s="829" t="s">
        <v>15</v>
      </c>
      <c r="AI57" s="829" t="s">
        <v>17</v>
      </c>
      <c r="AJ57" s="796"/>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832" t="s">
        <v>2</v>
      </c>
      <c r="Q59" s="801"/>
      <c r="R59" s="802" t="s">
        <v>285</v>
      </c>
      <c r="T59" s="102"/>
      <c r="U59" s="7"/>
      <c r="V59" s="5"/>
      <c r="AA59" s="108"/>
      <c r="AC59" s="18"/>
      <c r="AE59" s="107"/>
      <c r="AF59" s="21" t="s">
        <v>289</v>
      </c>
      <c r="AG59" s="19"/>
      <c r="AH59" s="19"/>
      <c r="AI59" s="19"/>
      <c r="AJ59" s="20"/>
    </row>
    <row r="60" spans="2:39" ht="13.5" customHeight="1">
      <c r="B60" s="5"/>
      <c r="C60" s="13"/>
      <c r="D60" s="13">
        <v>1</v>
      </c>
      <c r="E60" s="1152" t="s">
        <v>166</v>
      </c>
      <c r="F60" s="1126"/>
      <c r="G60" s="14"/>
      <c r="H60" s="14"/>
      <c r="I60" s="14"/>
      <c r="J60" s="14"/>
      <c r="L60" s="8"/>
      <c r="M60" s="15"/>
      <c r="N60" s="5"/>
      <c r="P60" s="1153" t="s">
        <v>510</v>
      </c>
      <c r="Q60" s="1128"/>
      <c r="R60" s="803"/>
      <c r="S60" s="15"/>
      <c r="T60" s="18"/>
      <c r="U60" s="7"/>
      <c r="V60" s="5"/>
      <c r="Y60" s="1129" t="s">
        <v>222</v>
      </c>
      <c r="Z60" s="1129"/>
      <c r="AA60" s="802" t="s">
        <v>286</v>
      </c>
      <c r="AB60" s="802" t="s">
        <v>292</v>
      </c>
      <c r="AC60" s="102"/>
      <c r="AE60" s="107"/>
      <c r="AF60" s="22" t="s">
        <v>291</v>
      </c>
      <c r="AG60" s="19"/>
      <c r="AH60" s="19"/>
      <c r="AI60" s="19"/>
      <c r="AJ60" s="20" t="s">
        <v>1</v>
      </c>
    </row>
    <row r="61" spans="2:39" ht="13.5" customHeight="1">
      <c r="B61" s="5"/>
      <c r="C61" s="13"/>
      <c r="D61" s="13">
        <v>2</v>
      </c>
      <c r="E61" s="1152" t="s">
        <v>198</v>
      </c>
      <c r="F61" s="1126"/>
      <c r="G61" s="7"/>
      <c r="H61" s="7" t="s">
        <v>27</v>
      </c>
      <c r="I61" s="14"/>
      <c r="J61" s="14"/>
      <c r="K61" s="7">
        <v>160</v>
      </c>
      <c r="L61" s="18" t="s">
        <v>26</v>
      </c>
      <c r="M61" s="7"/>
      <c r="N61" s="5"/>
      <c r="P61" s="1153" t="s">
        <v>511</v>
      </c>
      <c r="Q61" s="1128"/>
      <c r="R61" s="803"/>
      <c r="T61" s="18"/>
      <c r="U61" s="7"/>
      <c r="V61" s="5"/>
      <c r="Y61" s="1153" t="s">
        <v>465</v>
      </c>
      <c r="Z61" s="1128"/>
      <c r="AA61" s="804"/>
      <c r="AB61" s="804"/>
      <c r="AC61" s="18"/>
      <c r="AE61" s="105">
        <v>103</v>
      </c>
      <c r="AF61" s="793">
        <v>46221</v>
      </c>
      <c r="AG61" s="797">
        <v>0.95833333333333337</v>
      </c>
      <c r="AH61" s="831" t="s">
        <v>14</v>
      </c>
      <c r="AI61" s="829" t="s">
        <v>15</v>
      </c>
      <c r="AJ61" s="796"/>
    </row>
    <row r="62" spans="2:39" ht="13.5" customHeight="1">
      <c r="B62" s="5"/>
      <c r="C62" s="13"/>
      <c r="D62" s="13">
        <v>3</v>
      </c>
      <c r="E62" s="1152" t="s">
        <v>197</v>
      </c>
      <c r="F62" s="1126"/>
      <c r="G62" s="7"/>
      <c r="H62" s="7" t="s">
        <v>28</v>
      </c>
      <c r="I62" s="14"/>
      <c r="J62" s="14"/>
      <c r="K62" s="7">
        <v>120</v>
      </c>
      <c r="L62" s="18" t="s">
        <v>26</v>
      </c>
      <c r="M62" s="7"/>
      <c r="N62" s="5"/>
      <c r="P62" s="1153" t="s">
        <v>270</v>
      </c>
      <c r="Q62" s="1128"/>
      <c r="R62" s="803"/>
      <c r="S62" s="15"/>
      <c r="T62" s="18"/>
      <c r="U62" s="7"/>
      <c r="V62" s="5"/>
      <c r="Y62" s="1153" t="s">
        <v>126</v>
      </c>
      <c r="Z62" s="1128"/>
      <c r="AA62" s="805"/>
      <c r="AB62" s="804"/>
      <c r="AC62" s="18"/>
      <c r="AE62" s="105"/>
      <c r="AF62" s="21"/>
      <c r="AG62" s="19"/>
      <c r="AH62" s="19"/>
      <c r="AI62" s="19"/>
      <c r="AJ62" s="20"/>
      <c r="AM62" s="33"/>
    </row>
    <row r="63" spans="2:39" ht="13.2">
      <c r="B63" s="5"/>
      <c r="C63" s="13"/>
      <c r="D63" s="13">
        <v>4</v>
      </c>
      <c r="E63" s="1152" t="s">
        <v>262</v>
      </c>
      <c r="F63" s="1126"/>
      <c r="G63" s="7"/>
      <c r="H63" s="7" t="s">
        <v>29</v>
      </c>
      <c r="I63" s="14"/>
      <c r="J63" s="14"/>
      <c r="K63" s="7">
        <v>90</v>
      </c>
      <c r="L63" s="18" t="s">
        <v>26</v>
      </c>
      <c r="M63" s="7"/>
      <c r="N63" s="5"/>
      <c r="P63" s="1153" t="s">
        <v>257</v>
      </c>
      <c r="Q63" s="1128"/>
      <c r="R63" s="803"/>
      <c r="S63" s="7"/>
      <c r="T63" s="102"/>
      <c r="V63" s="5"/>
      <c r="Y63" s="1153" t="s">
        <v>512</v>
      </c>
      <c r="Z63" s="1128"/>
      <c r="AA63" s="803"/>
      <c r="AB63" s="804"/>
      <c r="AC63" s="18"/>
      <c r="AE63" s="107"/>
      <c r="AF63" s="21" t="s">
        <v>13</v>
      </c>
      <c r="AG63" s="19"/>
      <c r="AH63" s="19"/>
      <c r="AI63" s="19"/>
      <c r="AJ63" s="20"/>
    </row>
    <row r="64" spans="2:39" s="32" customFormat="1" ht="13.2">
      <c r="B64" s="5"/>
      <c r="C64" s="13"/>
      <c r="D64" s="13">
        <v>5</v>
      </c>
      <c r="E64" s="1152" t="s">
        <v>264</v>
      </c>
      <c r="F64" s="1126"/>
      <c r="G64" s="7"/>
      <c r="H64" s="7" t="s">
        <v>156</v>
      </c>
      <c r="I64" s="14"/>
      <c r="J64" s="14"/>
      <c r="K64" s="7">
        <v>60</v>
      </c>
      <c r="L64" s="18" t="s">
        <v>26</v>
      </c>
      <c r="M64" s="7"/>
      <c r="N64" s="5"/>
      <c r="O64" s="1"/>
      <c r="P64" s="1153" t="s">
        <v>483</v>
      </c>
      <c r="Q64" s="1128"/>
      <c r="R64" s="803"/>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152" t="s">
        <v>256</v>
      </c>
      <c r="F65" s="1126"/>
      <c r="G65" s="7"/>
      <c r="H65" s="7" t="s">
        <v>157</v>
      </c>
      <c r="I65" s="1"/>
      <c r="J65" s="1"/>
      <c r="K65" s="7">
        <v>30</v>
      </c>
      <c r="L65" s="18" t="s">
        <v>26</v>
      </c>
      <c r="M65" s="7"/>
      <c r="N65" s="5"/>
      <c r="O65" s="1"/>
      <c r="P65" s="1153" t="s">
        <v>513</v>
      </c>
      <c r="Q65" s="1128"/>
      <c r="R65" s="803"/>
      <c r="S65" s="7"/>
      <c r="T65" s="18"/>
      <c r="U65" s="1"/>
      <c r="V65" s="5"/>
      <c r="W65" s="1"/>
      <c r="X65" s="1"/>
      <c r="Y65" s="14" t="s">
        <v>221</v>
      </c>
      <c r="Z65" s="14"/>
      <c r="AA65" s="1"/>
      <c r="AB65" s="1"/>
      <c r="AC65" s="18"/>
      <c r="AD65" s="1"/>
      <c r="AE65" s="105">
        <v>103</v>
      </c>
      <c r="AF65" s="793">
        <v>46222</v>
      </c>
      <c r="AG65" s="797">
        <v>0.875</v>
      </c>
      <c r="AH65" s="828" t="s">
        <v>18</v>
      </c>
      <c r="AI65" s="829" t="s">
        <v>17</v>
      </c>
      <c r="AJ65" s="796"/>
      <c r="AK65" s="1"/>
    </row>
    <row r="66" spans="2:37" s="32" customFormat="1" ht="13.2">
      <c r="B66" s="5"/>
      <c r="C66" s="13"/>
      <c r="D66" s="13">
        <v>7</v>
      </c>
      <c r="E66" s="1152" t="s">
        <v>267</v>
      </c>
      <c r="F66" s="1126"/>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152" t="s">
        <v>168</v>
      </c>
      <c r="F67" s="1126"/>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152" t="s">
        <v>270</v>
      </c>
      <c r="F68" s="1126"/>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152" t="s">
        <v>269</v>
      </c>
      <c r="F69" s="1126"/>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152" t="s">
        <v>199</v>
      </c>
      <c r="F70" s="1126"/>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18</v>
      </c>
      <c r="AG70" s="958"/>
      <c r="AH70" s="958"/>
      <c r="AI70" s="958"/>
      <c r="AJ70" s="1131"/>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806" t="s">
        <v>135</v>
      </c>
      <c r="G89" s="1146" t="s">
        <v>110</v>
      </c>
      <c r="J89" s="806" t="s">
        <v>135</v>
      </c>
      <c r="O89" s="35"/>
      <c r="P89" s="35"/>
    </row>
    <row r="90" spans="4:36" s="32" customFormat="1" hidden="1">
      <c r="D90" s="32" t="s">
        <v>74</v>
      </c>
      <c r="E90" s="32" t="s">
        <v>73</v>
      </c>
      <c r="F90" s="806" t="s">
        <v>19</v>
      </c>
      <c r="G90" s="894"/>
      <c r="J90" s="806" t="s">
        <v>19</v>
      </c>
    </row>
    <row r="91" spans="4:36" s="32" customFormat="1" hidden="1">
      <c r="D91" s="59" t="s">
        <v>72</v>
      </c>
      <c r="E91" s="32">
        <v>2</v>
      </c>
      <c r="F91" s="806" t="s">
        <v>134</v>
      </c>
      <c r="G91" s="894"/>
      <c r="J91" s="806" t="s">
        <v>134</v>
      </c>
    </row>
    <row r="92" spans="4:36" s="32" customFormat="1" hidden="1">
      <c r="D92" s="32" t="s">
        <v>70</v>
      </c>
      <c r="F92" s="806" t="s">
        <v>136</v>
      </c>
      <c r="G92" s="895"/>
      <c r="J92" s="806" t="s">
        <v>136</v>
      </c>
    </row>
    <row r="93" spans="4:36" s="32" customFormat="1" hidden="1">
      <c r="D93" s="32" t="s">
        <v>71</v>
      </c>
      <c r="F93" s="807" t="s">
        <v>39</v>
      </c>
      <c r="G93" s="1147" t="s">
        <v>111</v>
      </c>
      <c r="J93" s="808" t="s">
        <v>32</v>
      </c>
    </row>
    <row r="94" spans="4:36" s="32" customFormat="1" hidden="1">
      <c r="D94" s="32" t="s">
        <v>76</v>
      </c>
      <c r="F94" s="807" t="s">
        <v>91</v>
      </c>
      <c r="G94" s="897"/>
      <c r="J94" s="808" t="s">
        <v>141</v>
      </c>
    </row>
    <row r="95" spans="4:36" s="32" customFormat="1" hidden="1">
      <c r="D95" s="59" t="s">
        <v>69</v>
      </c>
      <c r="F95" s="807" t="s">
        <v>137</v>
      </c>
      <c r="G95" s="897"/>
      <c r="J95" s="808" t="s">
        <v>15</v>
      </c>
    </row>
    <row r="96" spans="4:36" s="32" customFormat="1" hidden="1">
      <c r="D96" s="59" t="s">
        <v>77</v>
      </c>
      <c r="F96" s="807" t="s">
        <v>33</v>
      </c>
      <c r="G96" s="898"/>
      <c r="J96" s="808" t="s">
        <v>142</v>
      </c>
    </row>
    <row r="97" spans="4:36" s="32" customFormat="1" hidden="1">
      <c r="D97" s="59" t="s">
        <v>79</v>
      </c>
      <c r="F97" s="809" t="s">
        <v>138</v>
      </c>
      <c r="G97" s="1148" t="s">
        <v>112</v>
      </c>
      <c r="J97" s="810" t="s">
        <v>37</v>
      </c>
    </row>
    <row r="98" spans="4:36" s="32" customFormat="1" hidden="1">
      <c r="D98" s="59" t="s">
        <v>68</v>
      </c>
      <c r="F98" s="809" t="s">
        <v>139</v>
      </c>
      <c r="G98" s="900"/>
      <c r="J98" s="810" t="s">
        <v>143</v>
      </c>
    </row>
    <row r="99" spans="4:36" s="32" customFormat="1" hidden="1">
      <c r="D99" s="59" t="s">
        <v>82</v>
      </c>
      <c r="F99" s="809" t="s">
        <v>155</v>
      </c>
      <c r="G99" s="900"/>
      <c r="J99" s="810" t="s">
        <v>18</v>
      </c>
    </row>
    <row r="100" spans="4:36" s="32" customFormat="1" hidden="1">
      <c r="D100" s="59" t="s">
        <v>75</v>
      </c>
      <c r="F100" s="809" t="s">
        <v>140</v>
      </c>
      <c r="G100" s="901"/>
      <c r="J100" s="810" t="s">
        <v>38</v>
      </c>
    </row>
    <row r="101" spans="4:36" s="32" customFormat="1" hidden="1">
      <c r="D101" s="59" t="s">
        <v>84</v>
      </c>
      <c r="F101" s="808" t="s">
        <v>32</v>
      </c>
      <c r="G101" s="1149" t="s">
        <v>113</v>
      </c>
      <c r="J101" s="811" t="s">
        <v>14</v>
      </c>
    </row>
    <row r="102" spans="4:36" s="32" customFormat="1" hidden="1">
      <c r="D102" s="59" t="s">
        <v>78</v>
      </c>
      <c r="F102" s="808" t="s">
        <v>141</v>
      </c>
      <c r="G102" s="903"/>
      <c r="J102" s="811" t="s">
        <v>16</v>
      </c>
    </row>
    <row r="103" spans="4:36" s="32" customFormat="1" hidden="1">
      <c r="D103" s="59" t="s">
        <v>83</v>
      </c>
      <c r="F103" s="808" t="s">
        <v>15</v>
      </c>
      <c r="G103" s="903"/>
      <c r="J103" s="811" t="s">
        <v>144</v>
      </c>
    </row>
    <row r="104" spans="4:36" s="32" customFormat="1" hidden="1">
      <c r="D104" s="59" t="s">
        <v>85</v>
      </c>
      <c r="F104" s="808" t="s">
        <v>142</v>
      </c>
      <c r="G104" s="904"/>
      <c r="J104" s="811" t="s">
        <v>17</v>
      </c>
    </row>
    <row r="105" spans="4:36" s="32" customFormat="1" hidden="1">
      <c r="D105" s="59" t="s">
        <v>81</v>
      </c>
      <c r="F105" s="810" t="s">
        <v>37</v>
      </c>
      <c r="G105" s="1150" t="s">
        <v>114</v>
      </c>
    </row>
    <row r="106" spans="4:36" s="32" customFormat="1" hidden="1">
      <c r="D106" s="59" t="s">
        <v>86</v>
      </c>
      <c r="F106" s="810" t="s">
        <v>143</v>
      </c>
      <c r="G106" s="906"/>
    </row>
    <row r="107" spans="4:36" s="32" customFormat="1" hidden="1">
      <c r="D107" s="59" t="s">
        <v>96</v>
      </c>
      <c r="F107" s="810" t="s">
        <v>18</v>
      </c>
      <c r="G107" s="906"/>
    </row>
    <row r="108" spans="4:36" s="32" customFormat="1" hidden="1">
      <c r="D108" s="59" t="s">
        <v>97</v>
      </c>
      <c r="F108" s="810" t="s">
        <v>38</v>
      </c>
      <c r="G108" s="907"/>
    </row>
    <row r="109" spans="4:36" s="32" customFormat="1" hidden="1">
      <c r="D109" s="59" t="s">
        <v>88</v>
      </c>
      <c r="F109" s="811" t="s">
        <v>14</v>
      </c>
      <c r="G109" s="1151" t="s">
        <v>115</v>
      </c>
      <c r="T109" s="1"/>
    </row>
    <row r="110" spans="4:36" s="32" customFormat="1" hidden="1">
      <c r="D110" s="59" t="s">
        <v>98</v>
      </c>
      <c r="F110" s="81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81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81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G89:G92"/>
    <mergeCell ref="G93:G96"/>
    <mergeCell ref="G97:G100"/>
    <mergeCell ref="G101:G104"/>
    <mergeCell ref="G105:G108"/>
    <mergeCell ref="G109:G112"/>
    <mergeCell ref="E68:F68"/>
    <mergeCell ref="E69:F69"/>
    <mergeCell ref="E70:F70"/>
    <mergeCell ref="AF70:AI71"/>
    <mergeCell ref="AJ70:AJ71"/>
    <mergeCell ref="H72:I72"/>
    <mergeCell ref="E64:F64"/>
    <mergeCell ref="P64:Q64"/>
    <mergeCell ref="E65:F65"/>
    <mergeCell ref="P65:Q65"/>
    <mergeCell ref="E66:F66"/>
    <mergeCell ref="E67:F67"/>
    <mergeCell ref="E62:F62"/>
    <mergeCell ref="P62:Q62"/>
    <mergeCell ref="Y62:Z62"/>
    <mergeCell ref="E63:F63"/>
    <mergeCell ref="P63:Q63"/>
    <mergeCell ref="Y63:Z63"/>
    <mergeCell ref="E60:F60"/>
    <mergeCell ref="P60:Q60"/>
    <mergeCell ref="Y60:Z60"/>
    <mergeCell ref="E61:F61"/>
    <mergeCell ref="P61:Q61"/>
    <mergeCell ref="Y61:Z61"/>
    <mergeCell ref="L36:M36"/>
    <mergeCell ref="V36:W36"/>
    <mergeCell ref="L45:M45"/>
    <mergeCell ref="V45:W45"/>
    <mergeCell ref="Z53:AA53"/>
    <mergeCell ref="B54:C54"/>
    <mergeCell ref="L54:M54"/>
    <mergeCell ref="AF2:AI2"/>
    <mergeCell ref="B14:AJ15"/>
    <mergeCell ref="L18:M18"/>
    <mergeCell ref="V18:W18"/>
    <mergeCell ref="L27:M27"/>
    <mergeCell ref="V27:W27"/>
  </mergeCells>
  <dataValidations count="3">
    <dataValidation type="list" allowBlank="1" showInputMessage="1" showErrorMessage="1" sqref="E19:E24 Y28:Y33 Y19:Y24 Y37:Y42 Y46:Y51 E46:E51 E37:E42 O28:O33 O19:O24 E28:E33 O37:O42 O46:O51" xr:uid="{76C148BB-AD0E-42B3-ADF4-19FCEB3F07F3}">
      <formula1>$D$89:$D$137</formula1>
    </dataValidation>
    <dataValidation type="list" allowBlank="1" showInputMessage="1" showErrorMessage="1" sqref="G19:G24 AA46:AA51 AA37:AA42 AA28:AA33 AA19:AA24 Q46:Q51 Q37:Q42 Q28:Q33 G28:G33 Q19:Q24 G37:G42 G46:G51" xr:uid="{B129AEA9-59AD-4547-838D-C79AE5FEBA9A}">
      <formula1>$E$89:$E$91</formula1>
    </dataValidation>
    <dataValidation type="list" allowBlank="1" showInputMessage="1" showErrorMessage="1" sqref="G25:G26 Q25:Q26 G55:G57 Q55:Q56 AA25:AA26 X56 AC56" xr:uid="{CC7F159B-18AC-41B8-AD77-6A03B696B284}">
      <formula1>#REF!</formula1>
    </dataValidation>
  </dataValidations>
  <hyperlinks>
    <hyperlink ref="N11" r:id="rId1" xr:uid="{F29D151D-9FB3-4BA3-934A-F71D5D6E26CC}"/>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F044-FF87-454F-8851-E0649CE6D094}">
  <dimension ref="B1:R117"/>
  <sheetViews>
    <sheetView zoomScale="85" zoomScaleNormal="85" workbookViewId="0">
      <selection activeCell="B41" sqref="B41"/>
    </sheetView>
  </sheetViews>
  <sheetFormatPr baseColWidth="10" defaultColWidth="11.5546875" defaultRowHeight="13.2"/>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554687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554687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554687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554687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554687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554687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554687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554687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554687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554687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554687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554687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554687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554687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554687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554687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554687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554687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554687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554687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554687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554687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554687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554687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554687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554687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554687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554687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554687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554687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554687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554687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554687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554687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554687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554687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554687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554687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554687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554687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554687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554687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554687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554687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554687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554687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554687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554687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554687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554687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554687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554687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554687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554687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554687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554687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554687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554687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554687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554687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554687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554687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1160" t="s">
        <v>44</v>
      </c>
      <c r="C3" s="1161" t="s">
        <v>117</v>
      </c>
      <c r="D3" s="1162"/>
      <c r="F3" s="40"/>
      <c r="G3" s="40"/>
    </row>
    <row r="4" spans="2:9">
      <c r="B4" s="819" t="s">
        <v>45</v>
      </c>
      <c r="C4" s="1161" t="s">
        <v>116</v>
      </c>
      <c r="D4" s="1162"/>
    </row>
    <row r="5" spans="2:9">
      <c r="B5" s="55" t="s">
        <v>161</v>
      </c>
      <c r="C5" s="1163" t="s">
        <v>117</v>
      </c>
      <c r="D5" s="1162"/>
    </row>
    <row r="6" spans="2:9">
      <c r="B6" s="55" t="s">
        <v>160</v>
      </c>
      <c r="C6" s="1163" t="s">
        <v>116</v>
      </c>
      <c r="D6" s="1162"/>
    </row>
    <row r="7" spans="2:9">
      <c r="B7" s="55" t="s">
        <v>275</v>
      </c>
      <c r="C7" s="1161" t="s">
        <v>116</v>
      </c>
      <c r="D7" s="1162"/>
      <c r="I7"/>
    </row>
    <row r="8" spans="2:9">
      <c r="B8" s="55" t="s">
        <v>243</v>
      </c>
      <c r="C8" s="1161" t="s">
        <v>117</v>
      </c>
      <c r="D8" s="1162"/>
      <c r="I8"/>
    </row>
    <row r="9" spans="2:9">
      <c r="B9" s="55" t="s">
        <v>203</v>
      </c>
      <c r="C9" s="1161" t="s">
        <v>116</v>
      </c>
      <c r="D9" s="1162"/>
      <c r="I9"/>
    </row>
    <row r="10" spans="2:9">
      <c r="B10" s="1160" t="s">
        <v>159</v>
      </c>
      <c r="C10" s="837" t="s">
        <v>116</v>
      </c>
      <c r="D10" s="1162"/>
    </row>
    <row r="11" spans="2:9">
      <c r="B11" s="52"/>
      <c r="C11" s="42" t="s">
        <v>46</v>
      </c>
    </row>
    <row r="12" spans="2:9">
      <c r="B12" s="1160" t="s">
        <v>47</v>
      </c>
      <c r="C12" s="837" t="s">
        <v>264</v>
      </c>
      <c r="D12" s="1162"/>
      <c r="I12"/>
    </row>
    <row r="13" spans="2:9">
      <c r="B13" s="1160" t="s">
        <v>244</v>
      </c>
      <c r="C13" s="837" t="s">
        <v>271</v>
      </c>
      <c r="D13" s="1162"/>
    </row>
    <row r="14" spans="2:9">
      <c r="B14" s="1160" t="s">
        <v>273</v>
      </c>
      <c r="C14" s="837" t="s">
        <v>270</v>
      </c>
      <c r="D14" s="1162"/>
    </row>
    <row r="15" spans="2:9">
      <c r="B15" s="1160" t="s">
        <v>246</v>
      </c>
      <c r="C15" s="837" t="s">
        <v>259</v>
      </c>
      <c r="D15" s="1162"/>
    </row>
    <row r="16" spans="2:9">
      <c r="B16" s="1160" t="s">
        <v>245</v>
      </c>
      <c r="C16" s="837" t="s">
        <v>264</v>
      </c>
      <c r="D16" s="1162"/>
    </row>
    <row r="17" spans="2:8">
      <c r="B17" s="1160" t="s">
        <v>49</v>
      </c>
      <c r="C17" s="837" t="s">
        <v>269</v>
      </c>
      <c r="D17" s="1162"/>
    </row>
    <row r="18" spans="2:8">
      <c r="B18" s="1160" t="s">
        <v>50</v>
      </c>
      <c r="C18" s="837" t="s">
        <v>200</v>
      </c>
      <c r="D18" s="1162"/>
    </row>
    <row r="19" spans="2:8">
      <c r="B19" s="819" t="s">
        <v>51</v>
      </c>
      <c r="C19" s="837">
        <v>8</v>
      </c>
      <c r="D19" s="1162"/>
    </row>
    <row r="20" spans="2:8">
      <c r="B20" s="52"/>
      <c r="C20" s="42" t="s">
        <v>52</v>
      </c>
    </row>
    <row r="21" spans="2:8">
      <c r="B21" s="1160" t="s">
        <v>48</v>
      </c>
      <c r="C21" s="837" t="s">
        <v>270</v>
      </c>
      <c r="D21" s="1162"/>
    </row>
    <row r="22" spans="2:8">
      <c r="B22" s="821" t="s">
        <v>212</v>
      </c>
      <c r="C22" s="837" t="s">
        <v>259</v>
      </c>
      <c r="D22" s="822"/>
    </row>
    <row r="23" spans="2:8">
      <c r="B23" s="821" t="s">
        <v>53</v>
      </c>
      <c r="C23" s="837">
        <v>17</v>
      </c>
      <c r="D23" s="822"/>
    </row>
    <row r="24" spans="2:8" ht="13.8" thickBot="1">
      <c r="B24" s="821" t="s">
        <v>54</v>
      </c>
      <c r="C24" s="837">
        <v>7</v>
      </c>
      <c r="D24" s="822"/>
    </row>
    <row r="25" spans="2:8" ht="13.8" thickBot="1">
      <c r="C25" s="43"/>
      <c r="D25" s="171">
        <f>SUM(D3:D24)</f>
        <v>0</v>
      </c>
    </row>
    <row r="26" spans="2:8">
      <c r="C26" s="43"/>
    </row>
    <row r="27" spans="2:8" ht="13.5" customHeight="1">
      <c r="B27" s="38" t="s">
        <v>55</v>
      </c>
      <c r="C27" s="42" t="s">
        <v>43</v>
      </c>
      <c r="D27" s="36" t="s">
        <v>1</v>
      </c>
      <c r="H27" s="73"/>
    </row>
    <row r="28" spans="2:8">
      <c r="B28" s="1160" t="s">
        <v>122</v>
      </c>
      <c r="C28" s="837" t="s">
        <v>117</v>
      </c>
      <c r="D28" s="1162"/>
      <c r="H28" s="73"/>
    </row>
    <row r="29" spans="2:8">
      <c r="B29" s="1160" t="s">
        <v>64</v>
      </c>
      <c r="C29" s="837">
        <v>4</v>
      </c>
      <c r="D29" s="1162"/>
      <c r="H29" s="73"/>
    </row>
    <row r="30" spans="2:8">
      <c r="B30" s="1160" t="s">
        <v>178</v>
      </c>
      <c r="C30" s="837" t="s">
        <v>183</v>
      </c>
      <c r="D30" s="1162"/>
      <c r="F30" s="823" t="s">
        <v>66</v>
      </c>
      <c r="G30" s="822" t="e">
        <f>#REF!</f>
        <v>#REF!</v>
      </c>
      <c r="H30" s="73"/>
    </row>
    <row r="31" spans="2:8">
      <c r="B31" s="1160" t="s">
        <v>164</v>
      </c>
      <c r="C31" s="837" t="s">
        <v>240</v>
      </c>
      <c r="D31" s="1162"/>
      <c r="F31" s="823" t="s">
        <v>57</v>
      </c>
      <c r="G31" s="822" t="e">
        <f>#REF!+#REF!</f>
        <v>#REF!</v>
      </c>
    </row>
    <row r="32" spans="2:8">
      <c r="B32" s="1160" t="s">
        <v>128</v>
      </c>
      <c r="C32" s="837">
        <v>6</v>
      </c>
      <c r="D32" s="1162"/>
      <c r="F32" s="823" t="s">
        <v>58</v>
      </c>
      <c r="G32" s="822" t="e">
        <f>SUM(#REF!)*40</f>
        <v>#REF!</v>
      </c>
    </row>
    <row r="33" spans="2:9">
      <c r="B33" s="1160" t="s">
        <v>129</v>
      </c>
      <c r="C33" s="837">
        <v>5</v>
      </c>
      <c r="D33" s="1162"/>
      <c r="F33" s="823" t="s">
        <v>130</v>
      </c>
      <c r="G33" s="822" t="e">
        <f>SUM(#REF!)*30+SUM(#REF!)*40</f>
        <v>#REF!</v>
      </c>
      <c r="H33" s="40"/>
      <c r="I33" s="40"/>
    </row>
    <row r="34" spans="2:9" ht="13.8" thickBot="1">
      <c r="B34" s="52"/>
      <c r="C34" s="42" t="s">
        <v>46</v>
      </c>
      <c r="F34" s="823" t="s">
        <v>59</v>
      </c>
      <c r="G34" s="822">
        <f>G59</f>
        <v>0</v>
      </c>
      <c r="H34" s="40"/>
      <c r="I34" s="40"/>
    </row>
    <row r="35" spans="2:9" ht="18" thickBot="1">
      <c r="B35" s="1160" t="s">
        <v>61</v>
      </c>
      <c r="C35" s="837">
        <v>5</v>
      </c>
      <c r="D35" s="1162"/>
      <c r="F35" s="48" t="s">
        <v>60</v>
      </c>
      <c r="G35" s="49" t="e">
        <f>SUM(G28:G34)</f>
        <v>#REF!</v>
      </c>
      <c r="H35" s="40"/>
      <c r="I35" s="40"/>
    </row>
    <row r="36" spans="2:9">
      <c r="B36" s="1160" t="s">
        <v>62</v>
      </c>
      <c r="C36" s="837" t="s">
        <v>14</v>
      </c>
      <c r="D36" s="1162"/>
      <c r="H36" s="40"/>
      <c r="I36" s="40"/>
    </row>
    <row r="37" spans="2:9">
      <c r="B37" s="1160" t="s">
        <v>209</v>
      </c>
      <c r="C37" s="837" t="s">
        <v>232</v>
      </c>
      <c r="D37" s="1162"/>
      <c r="H37" s="40"/>
      <c r="I37" s="40"/>
    </row>
    <row r="38" spans="2:9">
      <c r="B38" s="1160" t="s">
        <v>208</v>
      </c>
      <c r="C38" s="837" t="s">
        <v>227</v>
      </c>
      <c r="D38" s="1162"/>
      <c r="H38" s="40"/>
      <c r="I38" s="40"/>
    </row>
    <row r="39" spans="2:9">
      <c r="B39" s="1160" t="s">
        <v>63</v>
      </c>
      <c r="C39" s="837" t="s">
        <v>190</v>
      </c>
      <c r="D39" s="1162"/>
      <c r="H39" s="40"/>
      <c r="I39" s="40"/>
    </row>
    <row r="40" spans="2:9">
      <c r="B40" s="1160" t="s">
        <v>163</v>
      </c>
      <c r="C40" s="837" t="s">
        <v>173</v>
      </c>
      <c r="D40" s="1162"/>
      <c r="H40" s="40"/>
      <c r="I40" s="40"/>
    </row>
    <row r="41" spans="2:9">
      <c r="B41" s="1160" t="s">
        <v>162</v>
      </c>
      <c r="C41" s="837" t="s">
        <v>173</v>
      </c>
      <c r="D41" s="1162"/>
      <c r="H41" s="40"/>
      <c r="I41" s="40"/>
    </row>
    <row r="42" spans="2:9">
      <c r="B42" s="1160" t="s">
        <v>56</v>
      </c>
      <c r="C42" s="837" t="s">
        <v>116</v>
      </c>
      <c r="D42" s="1162"/>
      <c r="H42" s="40"/>
      <c r="I42" s="40"/>
    </row>
    <row r="43" spans="2:9">
      <c r="B43" s="1160" t="s">
        <v>278</v>
      </c>
      <c r="C43" s="837" t="s">
        <v>232</v>
      </c>
      <c r="D43" s="1162"/>
      <c r="H43" s="40"/>
      <c r="I43" s="40"/>
    </row>
    <row r="44" spans="2:9">
      <c r="B44" s="1160" t="s">
        <v>280</v>
      </c>
      <c r="C44" s="837" t="s">
        <v>235</v>
      </c>
      <c r="D44" s="1162"/>
      <c r="H44" s="40"/>
      <c r="I44" s="40"/>
    </row>
    <row r="45" spans="2:9">
      <c r="B45" s="1160" t="s">
        <v>279</v>
      </c>
      <c r="C45" s="837" t="s">
        <v>14</v>
      </c>
      <c r="D45" s="1162"/>
      <c r="H45" s="40"/>
      <c r="I45" s="40"/>
    </row>
    <row r="46" spans="2:9">
      <c r="B46" s="1160" t="s">
        <v>281</v>
      </c>
      <c r="C46" s="837" t="s">
        <v>18</v>
      </c>
      <c r="D46" s="1162"/>
      <c r="H46" s="40"/>
      <c r="I46" s="40"/>
    </row>
    <row r="47" spans="2:9">
      <c r="B47" s="1160" t="s">
        <v>282</v>
      </c>
      <c r="C47" s="837" t="s">
        <v>16</v>
      </c>
      <c r="D47" s="1162"/>
      <c r="H47" s="40"/>
      <c r="I47" s="40"/>
    </row>
    <row r="48" spans="2:9">
      <c r="B48" s="1160" t="s">
        <v>247</v>
      </c>
      <c r="C48" s="837" t="s">
        <v>210</v>
      </c>
      <c r="D48" s="1162"/>
    </row>
    <row r="49" spans="2:7">
      <c r="B49" s="1160" t="s">
        <v>248</v>
      </c>
      <c r="C49" s="837" t="s">
        <v>126</v>
      </c>
      <c r="D49" s="1162"/>
      <c r="F49" s="40"/>
    </row>
    <row r="50" spans="2:7">
      <c r="B50" s="1160" t="s">
        <v>249</v>
      </c>
      <c r="C50" s="837" t="s">
        <v>192</v>
      </c>
      <c r="D50" s="1162"/>
      <c r="F50" s="40"/>
    </row>
    <row r="51" spans="2:7">
      <c r="B51" s="1160" t="s">
        <v>251</v>
      </c>
      <c r="C51" s="837" t="s">
        <v>127</v>
      </c>
      <c r="D51" s="1162"/>
    </row>
    <row r="52" spans="2:7">
      <c r="B52" s="1160" t="s">
        <v>250</v>
      </c>
      <c r="C52" s="837" t="s">
        <v>258</v>
      </c>
      <c r="D52" s="1162"/>
    </row>
    <row r="53" spans="2:7">
      <c r="B53" s="1160" t="s">
        <v>283</v>
      </c>
      <c r="C53" s="837" t="s">
        <v>228</v>
      </c>
      <c r="D53" s="1162"/>
    </row>
    <row r="54" spans="2:7" ht="14.25" customHeight="1">
      <c r="B54" s="52"/>
      <c r="C54" s="42" t="s">
        <v>52</v>
      </c>
    </row>
    <row r="55" spans="2:7">
      <c r="B55" s="821" t="s">
        <v>123</v>
      </c>
      <c r="C55" s="838" t="s">
        <v>127</v>
      </c>
      <c r="D55" s="1162"/>
    </row>
    <row r="56" spans="2:7" ht="13.8" thickBot="1">
      <c r="B56" s="55" t="s">
        <v>124</v>
      </c>
      <c r="C56" s="838" t="s">
        <v>165</v>
      </c>
      <c r="D56" s="1162"/>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1160" t="s">
        <v>205</v>
      </c>
      <c r="C60" s="837"/>
      <c r="D60" s="1162"/>
      <c r="E60" s="36" t="s">
        <v>14</v>
      </c>
    </row>
    <row r="61" spans="2:7">
      <c r="B61" s="1160" t="s">
        <v>204</v>
      </c>
      <c r="C61" s="838" t="s">
        <v>168</v>
      </c>
      <c r="D61" s="1162"/>
    </row>
    <row r="62" spans="2:7">
      <c r="B62" s="1160" t="s">
        <v>125</v>
      </c>
      <c r="C62" s="837" t="s">
        <v>77</v>
      </c>
      <c r="D62" s="1162"/>
    </row>
    <row r="63" spans="2:7">
      <c r="B63" s="1160" t="s">
        <v>118</v>
      </c>
      <c r="C63" s="837" t="s">
        <v>119</v>
      </c>
      <c r="D63" s="1162"/>
    </row>
    <row r="64" spans="2:7" ht="13.8" hidden="1" thickBot="1">
      <c r="D64" s="171">
        <f>SUM(D60:D63)</f>
        <v>0</v>
      </c>
    </row>
    <row r="65" spans="2:18" hidden="1">
      <c r="B65" s="40"/>
      <c r="J65" s="32" t="s">
        <v>40</v>
      </c>
      <c r="K65" s="36" t="s">
        <v>119</v>
      </c>
      <c r="L65" s="36" t="s">
        <v>255</v>
      </c>
      <c r="M65" s="36" t="s">
        <v>193</v>
      </c>
      <c r="N65" s="36" t="s">
        <v>130</v>
      </c>
      <c r="O65" s="36" t="e">
        <f>#REF!</f>
        <v>#REF!</v>
      </c>
      <c r="P65" s="36" t="s">
        <v>127</v>
      </c>
      <c r="Q65" s="36" t="s">
        <v>272</v>
      </c>
      <c r="R65" s="36" t="s">
        <v>168</v>
      </c>
    </row>
    <row r="66" spans="2:18" hidden="1">
      <c r="B66" s="40"/>
      <c r="J66" s="32" t="s">
        <v>80</v>
      </c>
      <c r="K66" s="36" t="s">
        <v>120</v>
      </c>
      <c r="L66" s="36" t="s">
        <v>207</v>
      </c>
      <c r="M66" s="36" t="s">
        <v>191</v>
      </c>
      <c r="N66" s="36" t="s">
        <v>166</v>
      </c>
      <c r="O66" s="36" t="e">
        <f>#REF!</f>
        <v>#REF!</v>
      </c>
      <c r="P66" s="36" t="s">
        <v>165</v>
      </c>
      <c r="Q66" s="36" t="s">
        <v>271</v>
      </c>
      <c r="R66" s="36" t="s">
        <v>259</v>
      </c>
    </row>
    <row r="67" spans="2:18" hidden="1">
      <c r="C67" s="36"/>
      <c r="J67" s="32" t="s">
        <v>74</v>
      </c>
      <c r="K67" s="36" t="s">
        <v>121</v>
      </c>
      <c r="L67" s="36" t="s">
        <v>126</v>
      </c>
      <c r="M67" s="36" t="s">
        <v>192</v>
      </c>
      <c r="N67" s="36" t="s">
        <v>195</v>
      </c>
      <c r="O67" s="36" t="e">
        <f>#REF!</f>
        <v>#REF!</v>
      </c>
      <c r="P67" s="36" t="s">
        <v>257</v>
      </c>
      <c r="Q67" s="36" t="s">
        <v>202</v>
      </c>
      <c r="R67" s="36" t="s">
        <v>266</v>
      </c>
    </row>
    <row r="68" spans="2:18" hidden="1">
      <c r="F68" s="32" t="s">
        <v>92</v>
      </c>
      <c r="G68" s="32"/>
      <c r="I68" s="806" t="s">
        <v>237</v>
      </c>
      <c r="J68" s="59" t="s">
        <v>72</v>
      </c>
      <c r="N68" s="36" t="s">
        <v>260</v>
      </c>
      <c r="O68" s="36" t="e">
        <f>#REF!</f>
        <v>#REF!</v>
      </c>
    </row>
    <row r="69" spans="2:18" hidden="1">
      <c r="F69" s="806" t="s">
        <v>183</v>
      </c>
      <c r="G69" s="1164" t="s">
        <v>110</v>
      </c>
      <c r="I69" s="806" t="s">
        <v>230</v>
      </c>
      <c r="J69" s="32" t="s">
        <v>70</v>
      </c>
      <c r="L69" s="36" t="s">
        <v>210</v>
      </c>
      <c r="M69" s="36" t="s">
        <v>258</v>
      </c>
      <c r="O69" s="36" t="e">
        <f>#REF!</f>
        <v>#REF!</v>
      </c>
      <c r="P69" s="36" t="s">
        <v>127</v>
      </c>
      <c r="R69" s="36" t="s">
        <v>270</v>
      </c>
    </row>
    <row r="70" spans="2:18" hidden="1">
      <c r="F70" s="806" t="s">
        <v>240</v>
      </c>
      <c r="G70" s="894"/>
      <c r="I70" s="807" t="s">
        <v>234</v>
      </c>
      <c r="J70" s="32" t="s">
        <v>71</v>
      </c>
      <c r="L70" s="36" t="s">
        <v>256</v>
      </c>
      <c r="M70" s="36" t="s">
        <v>259</v>
      </c>
      <c r="N70" s="36" t="s">
        <v>131</v>
      </c>
      <c r="O70" s="36" t="e">
        <f>#REF!</f>
        <v>#REF!</v>
      </c>
      <c r="P70" s="36" t="s">
        <v>165</v>
      </c>
      <c r="R70" s="36" t="s">
        <v>200</v>
      </c>
    </row>
    <row r="71" spans="2:18" hidden="1">
      <c r="F71" s="806" t="s">
        <v>186</v>
      </c>
      <c r="G71" s="894"/>
      <c r="I71" s="807" t="s">
        <v>142</v>
      </c>
      <c r="J71" s="32" t="s">
        <v>76</v>
      </c>
      <c r="L71" s="36" t="s">
        <v>211</v>
      </c>
      <c r="M71" s="36" t="s">
        <v>194</v>
      </c>
      <c r="N71" s="36" t="s">
        <v>261</v>
      </c>
      <c r="O71" s="36" t="e">
        <f>#REF!</f>
        <v>#REF!</v>
      </c>
      <c r="P71" s="36" t="s">
        <v>257</v>
      </c>
      <c r="R71" s="36" t="s">
        <v>259</v>
      </c>
    </row>
    <row r="72" spans="2:18" hidden="1">
      <c r="C72" s="37" t="s">
        <v>116</v>
      </c>
      <c r="D72" s="36">
        <v>0</v>
      </c>
      <c r="F72" s="806" t="s">
        <v>214</v>
      </c>
      <c r="G72" s="895"/>
      <c r="I72" s="809" t="s">
        <v>224</v>
      </c>
      <c r="J72" s="59" t="s">
        <v>69</v>
      </c>
      <c r="N72" s="36" t="s">
        <v>198</v>
      </c>
      <c r="O72" s="36" t="e">
        <f>#REF!</f>
        <v>#REF!</v>
      </c>
    </row>
    <row r="73" spans="2:18" hidden="1">
      <c r="C73" s="37" t="s">
        <v>117</v>
      </c>
      <c r="D73" s="36">
        <v>1</v>
      </c>
      <c r="F73" s="807" t="s">
        <v>179</v>
      </c>
      <c r="G73" s="1165" t="s">
        <v>111</v>
      </c>
      <c r="I73" s="809" t="s">
        <v>175</v>
      </c>
      <c r="J73" s="59" t="s">
        <v>77</v>
      </c>
      <c r="N73" s="36" t="s">
        <v>197</v>
      </c>
      <c r="R73" s="36" t="s">
        <v>264</v>
      </c>
    </row>
    <row r="74" spans="2:18" hidden="1">
      <c r="D74" s="36">
        <v>2</v>
      </c>
      <c r="F74" s="807" t="s">
        <v>223</v>
      </c>
      <c r="G74" s="897"/>
      <c r="I74" s="808" t="s">
        <v>228</v>
      </c>
      <c r="J74" s="59" t="s">
        <v>79</v>
      </c>
      <c r="N74" s="36" t="s">
        <v>262</v>
      </c>
      <c r="R74" s="36" t="s">
        <v>261</v>
      </c>
    </row>
    <row r="75" spans="2:18" hidden="1">
      <c r="D75" s="36">
        <v>3</v>
      </c>
      <c r="F75" s="807" t="s">
        <v>225</v>
      </c>
      <c r="G75" s="897"/>
      <c r="I75" s="808" t="s">
        <v>238</v>
      </c>
      <c r="J75" s="59" t="s">
        <v>68</v>
      </c>
      <c r="N75" s="36" t="s">
        <v>263</v>
      </c>
      <c r="R75" s="36" t="s">
        <v>274</v>
      </c>
    </row>
    <row r="76" spans="2:18" hidden="1">
      <c r="D76" s="36">
        <v>4</v>
      </c>
      <c r="F76" s="807" t="s">
        <v>19</v>
      </c>
      <c r="G76" s="898"/>
      <c r="I76" s="810" t="s">
        <v>225</v>
      </c>
      <c r="J76" s="59" t="s">
        <v>82</v>
      </c>
      <c r="N76" s="36" t="s">
        <v>167</v>
      </c>
    </row>
    <row r="77" spans="2:18" hidden="1">
      <c r="D77" s="36">
        <v>5</v>
      </c>
      <c r="F77" s="809" t="s">
        <v>184</v>
      </c>
      <c r="G77" s="1166" t="s">
        <v>112</v>
      </c>
      <c r="I77" s="810" t="s">
        <v>174</v>
      </c>
      <c r="J77" s="59" t="s">
        <v>75</v>
      </c>
      <c r="N77" s="36" t="s">
        <v>264</v>
      </c>
      <c r="Q77" s="36" t="s">
        <v>232</v>
      </c>
      <c r="R77" s="36" t="s">
        <v>17</v>
      </c>
    </row>
    <row r="78" spans="2:18" hidden="1">
      <c r="D78" s="36">
        <v>6</v>
      </c>
      <c r="F78" s="809" t="s">
        <v>177</v>
      </c>
      <c r="G78" s="900"/>
      <c r="I78" s="811" t="s">
        <v>240</v>
      </c>
      <c r="J78" s="59" t="s">
        <v>84</v>
      </c>
      <c r="N78" s="36" t="s">
        <v>265</v>
      </c>
      <c r="Q78" s="36" t="s">
        <v>227</v>
      </c>
      <c r="R78" s="36" t="s">
        <v>16</v>
      </c>
    </row>
    <row r="79" spans="2:18" hidden="1">
      <c r="D79" s="36">
        <v>7</v>
      </c>
      <c r="F79" s="809" t="s">
        <v>276</v>
      </c>
      <c r="G79" s="900"/>
      <c r="I79" s="811" t="s">
        <v>235</v>
      </c>
      <c r="J79" s="59" t="s">
        <v>78</v>
      </c>
      <c r="Q79" s="36" t="s">
        <v>276</v>
      </c>
      <c r="R79" s="36" t="s">
        <v>190</v>
      </c>
    </row>
    <row r="80" spans="2:18" hidden="1">
      <c r="D80" s="36">
        <v>8</v>
      </c>
      <c r="F80" s="809" t="s">
        <v>142</v>
      </c>
      <c r="G80" s="901"/>
      <c r="I80" s="826" t="s">
        <v>229</v>
      </c>
      <c r="J80" s="59" t="s">
        <v>83</v>
      </c>
      <c r="N80" s="36" t="s">
        <v>132</v>
      </c>
    </row>
    <row r="81" spans="3:18" hidden="1">
      <c r="D81" s="36">
        <v>9</v>
      </c>
      <c r="F81" s="808" t="s">
        <v>172</v>
      </c>
      <c r="G81" s="1167" t="s">
        <v>113</v>
      </c>
      <c r="I81" s="826" t="s">
        <v>187</v>
      </c>
      <c r="J81" s="59" t="s">
        <v>85</v>
      </c>
      <c r="N81" s="36" t="s">
        <v>256</v>
      </c>
      <c r="Q81" s="36" t="s">
        <v>235</v>
      </c>
      <c r="R81" s="36" t="s">
        <v>18</v>
      </c>
    </row>
    <row r="82" spans="3:18" hidden="1">
      <c r="D82" s="36">
        <v>10</v>
      </c>
      <c r="F82" s="808" t="s">
        <v>224</v>
      </c>
      <c r="G82" s="903"/>
      <c r="I82" s="827" t="s">
        <v>227</v>
      </c>
      <c r="J82" s="59" t="s">
        <v>81</v>
      </c>
      <c r="N82" s="36" t="s">
        <v>266</v>
      </c>
      <c r="Q82" s="36" t="s">
        <v>238</v>
      </c>
      <c r="R82" s="36" t="s">
        <v>173</v>
      </c>
    </row>
    <row r="83" spans="3:18" hidden="1">
      <c r="D83" s="36">
        <v>11</v>
      </c>
      <c r="F83" s="808" t="s">
        <v>176</v>
      </c>
      <c r="G83" s="903"/>
      <c r="I83" s="36" t="s">
        <v>276</v>
      </c>
      <c r="J83" s="59" t="s">
        <v>86</v>
      </c>
      <c r="N83" s="36" t="s">
        <v>168</v>
      </c>
      <c r="Q83" s="36" t="s">
        <v>240</v>
      </c>
      <c r="R83" s="36" t="s">
        <v>15</v>
      </c>
    </row>
    <row r="84" spans="3:18" hidden="1">
      <c r="D84" s="36">
        <v>12</v>
      </c>
      <c r="F84" s="808" t="s">
        <v>134</v>
      </c>
      <c r="G84" s="904"/>
      <c r="I84" s="36" t="s">
        <v>231</v>
      </c>
      <c r="J84" s="59" t="s">
        <v>96</v>
      </c>
      <c r="N84" s="36" t="s">
        <v>267</v>
      </c>
    </row>
    <row r="85" spans="3:18" hidden="1">
      <c r="D85" s="36">
        <v>13</v>
      </c>
      <c r="F85" s="810" t="s">
        <v>16</v>
      </c>
      <c r="G85" s="1168" t="s">
        <v>114</v>
      </c>
      <c r="I85" s="36" t="s">
        <v>223</v>
      </c>
      <c r="J85" s="59" t="s">
        <v>97</v>
      </c>
      <c r="N85" s="36" t="s">
        <v>268</v>
      </c>
      <c r="R85" s="36" t="s">
        <v>14</v>
      </c>
    </row>
    <row r="86" spans="3:18" hidden="1">
      <c r="D86" s="36">
        <v>14</v>
      </c>
      <c r="F86" s="810" t="s">
        <v>227</v>
      </c>
      <c r="G86" s="906"/>
      <c r="I86" s="36" t="s">
        <v>236</v>
      </c>
      <c r="J86" s="59" t="s">
        <v>88</v>
      </c>
      <c r="N86" s="36" t="s">
        <v>196</v>
      </c>
      <c r="R86" s="36" t="s">
        <v>184</v>
      </c>
    </row>
    <row r="87" spans="3:18" hidden="1">
      <c r="D87" s="36">
        <v>15</v>
      </c>
      <c r="F87" s="810" t="s">
        <v>228</v>
      </c>
      <c r="G87" s="906"/>
      <c r="H87" s="51"/>
      <c r="I87" s="36" t="s">
        <v>232</v>
      </c>
      <c r="J87" s="59" t="s">
        <v>98</v>
      </c>
      <c r="N87" s="36" t="s">
        <v>269</v>
      </c>
      <c r="R87" s="36" t="s">
        <v>15</v>
      </c>
    </row>
    <row r="88" spans="3:18" hidden="1">
      <c r="D88" s="36">
        <v>16</v>
      </c>
      <c r="F88" s="810" t="s">
        <v>169</v>
      </c>
      <c r="G88" s="907"/>
      <c r="J88" s="59" t="s">
        <v>99</v>
      </c>
    </row>
    <row r="89" spans="3:18" hidden="1">
      <c r="D89" s="36">
        <v>17</v>
      </c>
      <c r="F89" s="811" t="s">
        <v>190</v>
      </c>
      <c r="G89" s="1169" t="s">
        <v>115</v>
      </c>
      <c r="J89" s="59" t="s">
        <v>100</v>
      </c>
      <c r="N89" s="36" t="s">
        <v>133</v>
      </c>
    </row>
    <row r="90" spans="3:18" hidden="1">
      <c r="D90" s="36">
        <v>18</v>
      </c>
      <c r="F90" s="811" t="s">
        <v>180</v>
      </c>
      <c r="G90" s="891"/>
      <c r="J90" s="59" t="s">
        <v>89</v>
      </c>
      <c r="N90" s="36" t="s">
        <v>270</v>
      </c>
    </row>
    <row r="91" spans="3:18" hidden="1">
      <c r="D91" s="36">
        <v>19</v>
      </c>
      <c r="F91" s="811" t="s">
        <v>38</v>
      </c>
      <c r="G91" s="891"/>
      <c r="J91" s="59" t="s">
        <v>93</v>
      </c>
      <c r="N91" s="36" t="s">
        <v>259</v>
      </c>
    </row>
    <row r="92" spans="3:18" hidden="1">
      <c r="C92" s="36"/>
      <c r="D92" s="36">
        <v>20</v>
      </c>
      <c r="F92" s="811" t="s">
        <v>175</v>
      </c>
      <c r="G92" s="892"/>
      <c r="J92" s="59" t="s">
        <v>101</v>
      </c>
      <c r="N92" s="36" t="s">
        <v>199</v>
      </c>
    </row>
    <row r="93" spans="3:18" hidden="1">
      <c r="F93" s="826" t="s">
        <v>39</v>
      </c>
      <c r="G93" s="1145" t="s">
        <v>188</v>
      </c>
      <c r="J93" s="59" t="s">
        <v>102</v>
      </c>
      <c r="N93" s="36" t="s">
        <v>271</v>
      </c>
    </row>
    <row r="94" spans="3:18" hidden="1">
      <c r="F94" s="826" t="s">
        <v>230</v>
      </c>
      <c r="G94" s="1145"/>
      <c r="J94" s="59" t="s">
        <v>103</v>
      </c>
      <c r="N94" s="36" t="s">
        <v>200</v>
      </c>
    </row>
    <row r="95" spans="3:18" hidden="1">
      <c r="F95" s="826" t="s">
        <v>171</v>
      </c>
      <c r="G95" s="1145"/>
      <c r="J95" s="59" t="s">
        <v>104</v>
      </c>
      <c r="N95" s="36" t="s">
        <v>272</v>
      </c>
    </row>
    <row r="96" spans="3:18" hidden="1">
      <c r="F96" s="826" t="s">
        <v>231</v>
      </c>
      <c r="G96" s="1145"/>
      <c r="J96" s="59" t="s">
        <v>105</v>
      </c>
      <c r="N96" s="36" t="s">
        <v>201</v>
      </c>
    </row>
    <row r="97" spans="6:14" hidden="1">
      <c r="F97" s="827" t="s">
        <v>18</v>
      </c>
      <c r="G97" s="1138" t="s">
        <v>189</v>
      </c>
      <c r="J97" s="59" t="s">
        <v>106</v>
      </c>
      <c r="N97" s="36" t="s">
        <v>202</v>
      </c>
    </row>
    <row r="98" spans="6:14" hidden="1">
      <c r="F98" s="827" t="s">
        <v>229</v>
      </c>
      <c r="G98" s="1138"/>
      <c r="J98" s="59" t="s">
        <v>107</v>
      </c>
    </row>
    <row r="99" spans="6:14" hidden="1">
      <c r="F99" s="827" t="s">
        <v>174</v>
      </c>
      <c r="G99" s="1138"/>
      <c r="J99" s="59" t="s">
        <v>90</v>
      </c>
    </row>
    <row r="100" spans="6:14" hidden="1">
      <c r="F100" s="827" t="s">
        <v>185</v>
      </c>
      <c r="G100" s="1138"/>
      <c r="J100" s="59" t="s">
        <v>108</v>
      </c>
    </row>
    <row r="101" spans="6:14" hidden="1">
      <c r="F101" s="36" t="s">
        <v>14</v>
      </c>
      <c r="G101" s="1138" t="s">
        <v>252</v>
      </c>
      <c r="J101" s="59" t="s">
        <v>87</v>
      </c>
    </row>
    <row r="102" spans="6:14" hidden="1">
      <c r="F102" s="36" t="s">
        <v>170</v>
      </c>
      <c r="G102" s="1138"/>
      <c r="J102" s="59" t="s">
        <v>109</v>
      </c>
    </row>
    <row r="103" spans="6:14" hidden="1">
      <c r="F103" s="36" t="s">
        <v>232</v>
      </c>
      <c r="G103" s="1138"/>
      <c r="J103" s="59" t="s">
        <v>94</v>
      </c>
    </row>
    <row r="104" spans="6:14" hidden="1">
      <c r="F104" s="36" t="s">
        <v>233</v>
      </c>
      <c r="G104" s="1138"/>
      <c r="J104" s="32" t="s">
        <v>95</v>
      </c>
    </row>
    <row r="105" spans="6:14" hidden="1">
      <c r="F105" s="36" t="s">
        <v>173</v>
      </c>
      <c r="G105" s="1138" t="s">
        <v>254</v>
      </c>
    </row>
    <row r="106" spans="6:14" hidden="1">
      <c r="F106" s="36" t="s">
        <v>234</v>
      </c>
      <c r="G106" s="1138"/>
    </row>
    <row r="107" spans="6:14" hidden="1">
      <c r="F107" s="36" t="s">
        <v>138</v>
      </c>
      <c r="G107" s="1138"/>
    </row>
    <row r="108" spans="6:14" hidden="1">
      <c r="F108" s="36" t="s">
        <v>235</v>
      </c>
      <c r="G108" s="1138"/>
    </row>
    <row r="109" spans="6:14" hidden="1">
      <c r="F109" s="36" t="s">
        <v>17</v>
      </c>
      <c r="G109" s="1138" t="s">
        <v>253</v>
      </c>
    </row>
    <row r="110" spans="6:14" hidden="1">
      <c r="F110" s="36" t="s">
        <v>236</v>
      </c>
      <c r="G110" s="1138"/>
    </row>
    <row r="111" spans="6:14" hidden="1">
      <c r="F111" s="36" t="s">
        <v>238</v>
      </c>
      <c r="G111" s="1138"/>
    </row>
    <row r="112" spans="6:14" hidden="1">
      <c r="F112" s="36" t="s">
        <v>239</v>
      </c>
      <c r="G112" s="1138"/>
    </row>
    <row r="113" spans="6:7" hidden="1">
      <c r="F113" s="36" t="s">
        <v>15</v>
      </c>
      <c r="G113" s="1138" t="s">
        <v>253</v>
      </c>
    </row>
    <row r="114" spans="6:7" hidden="1">
      <c r="F114" s="36" t="s">
        <v>32</v>
      </c>
      <c r="G114" s="1138"/>
    </row>
    <row r="115" spans="6:7" hidden="1">
      <c r="F115" s="36" t="s">
        <v>187</v>
      </c>
      <c r="G115" s="1138"/>
    </row>
    <row r="116" spans="6:7" hidden="1">
      <c r="F116" s="36" t="s">
        <v>277</v>
      </c>
      <c r="G116" s="1138"/>
    </row>
    <row r="117" spans="6:7" hidden="1"/>
  </sheetData>
  <mergeCells count="12">
    <mergeCell ref="G93:G96"/>
    <mergeCell ref="G97:G100"/>
    <mergeCell ref="G101:G104"/>
    <mergeCell ref="G105:G108"/>
    <mergeCell ref="G109:G112"/>
    <mergeCell ref="G113:G116"/>
    <mergeCell ref="G69:G72"/>
    <mergeCell ref="G73:G76"/>
    <mergeCell ref="G77:G80"/>
    <mergeCell ref="G81:G84"/>
    <mergeCell ref="G85:G88"/>
    <mergeCell ref="G89:G92"/>
  </mergeCells>
  <dataValidations count="24">
    <dataValidation type="list" allowBlank="1" showInputMessage="1" showErrorMessage="1" sqref="C47" xr:uid="{F35EDFCF-8DCE-477D-BB25-B7D68D49FB07}">
      <formula1>$R$77:$R$79</formula1>
    </dataValidation>
    <dataValidation type="list" allowBlank="1" showInputMessage="1" showErrorMessage="1" sqref="C46" xr:uid="{54394885-FF58-4F06-A561-1FBB2E695A91}">
      <formula1>$R$81:$R$83</formula1>
    </dataValidation>
    <dataValidation type="list" allowBlank="1" showInputMessage="1" showErrorMessage="1" sqref="C45" xr:uid="{DD1417F8-A431-4B48-BA4F-86D4F9A9FE7C}">
      <formula1>$R$85:$R$87</formula1>
    </dataValidation>
    <dataValidation type="list" allowBlank="1" showInputMessage="1" showErrorMessage="1" sqref="C44" xr:uid="{026BDD4D-BD27-4689-94C8-F6FD34AF3789}">
      <formula1>$Q$81:$Q$83</formula1>
    </dataValidation>
    <dataValidation type="list" allowBlank="1" showInputMessage="1" showErrorMessage="1" sqref="C43" xr:uid="{E6A083BE-E086-4BB5-9D2D-A2499E76427E}">
      <formula1>$Q$77:$Q$79</formula1>
    </dataValidation>
    <dataValidation type="list" allowBlank="1" showInputMessage="1" showErrorMessage="1" sqref="C30:C31 C36:C41" xr:uid="{E7BA68DC-D5CD-4527-8AA8-27B2DF8AB13D}">
      <formula1>$F$69:$F$116</formula1>
    </dataValidation>
    <dataValidation type="list" allowBlank="1" showInputMessage="1" showErrorMessage="1" sqref="C16" xr:uid="{01F30B70-3B87-45EF-89AD-541DD99E67EF}">
      <formula1>$R$73:$R$75</formula1>
    </dataValidation>
    <dataValidation type="list" allowBlank="1" showInputMessage="1" showErrorMessage="1" sqref="C14" xr:uid="{D2D184AB-C502-4B0F-85C8-C0E104A7DF22}">
      <formula1>$R$69:$R$71</formula1>
    </dataValidation>
    <dataValidation type="list" allowBlank="1" showInputMessage="1" showErrorMessage="1" sqref="C48" xr:uid="{76BE27D5-7569-40A7-AC55-5EB8C2825FE5}">
      <formula1>$L$69:$L$71</formula1>
    </dataValidation>
    <dataValidation type="list" allowBlank="1" showInputMessage="1" showErrorMessage="1" sqref="C15" xr:uid="{3FB81C33-2BAB-4D3D-9081-ADF92E5281D7}">
      <formula1>$R$65:$R$67</formula1>
    </dataValidation>
    <dataValidation type="list" allowBlank="1" showInputMessage="1" showErrorMessage="1" sqref="C13" xr:uid="{97DCE6D3-3E3A-40D7-A876-7C19A76B6320}">
      <formula1>$Q$65:$Q$67</formula1>
    </dataValidation>
    <dataValidation type="list" allowBlank="1" showInputMessage="1" showErrorMessage="1" sqref="C21:C22 C17:C18 C12" xr:uid="{B30B1781-626A-4910-A9D1-B586B134252D}">
      <formula1>$N$65:$N$97</formula1>
    </dataValidation>
    <dataValidation type="list" allowBlank="1" showInputMessage="1" showErrorMessage="1" sqref="C60" xr:uid="{ED1FF9BC-F8A1-4F2B-849D-1CD29A048DA0}">
      <formula1>$F$69:$F$100</formula1>
    </dataValidation>
    <dataValidation type="list" allowBlank="1" showInputMessage="1" showErrorMessage="1" sqref="C51" xr:uid="{48320346-6C25-4DC1-B759-2A3131C8A3BC}">
      <formula1>$P$65:$P$67</formula1>
    </dataValidation>
    <dataValidation type="list" allowBlank="1" showInputMessage="1" showErrorMessage="1" sqref="C52" xr:uid="{C6336E4F-FAFE-4D34-B30F-1912621FA852}">
      <formula1>$M$69:$M$71</formula1>
    </dataValidation>
    <dataValidation type="list" allowBlank="1" showInputMessage="1" showErrorMessage="1" sqref="C50" xr:uid="{7CF06526-7D72-4978-96CE-79284D96F3C6}">
      <formula1>$M$65:$M$67</formula1>
    </dataValidation>
    <dataValidation type="list" allowBlank="1" showInputMessage="1" showErrorMessage="1" sqref="C49" xr:uid="{A176899C-3540-43D6-91AD-84874F72CB4A}">
      <formula1>$L$65:$L$67</formula1>
    </dataValidation>
    <dataValidation type="list" allowBlank="1" showInputMessage="1" showErrorMessage="1" sqref="C63" xr:uid="{0C691B99-3F70-4B09-A1EC-B2419AF7269C}">
      <formula1>$K$65:$K$67</formula1>
    </dataValidation>
    <dataValidation type="list" allowBlank="1" showInputMessage="1" showErrorMessage="1" sqref="C62" xr:uid="{7F46FB45-4D3A-4202-BFAD-152E9D5D89CE}">
      <formula1>$J$66:$J$104</formula1>
    </dataValidation>
    <dataValidation type="list" allowBlank="1" showInputMessage="1" showErrorMessage="1" sqref="C53" xr:uid="{96481DF6-B013-4D0C-9B9E-C61E838C4FC3}">
      <formula1>$I$68:$I$87</formula1>
    </dataValidation>
    <dataValidation type="list" allowBlank="1" showInputMessage="1" showErrorMessage="1" sqref="C32:C33 C35 C29 C23:C24" xr:uid="{468CD318-17C0-4A5B-AE07-8150A556F3A1}">
      <formula1>$D$72:$D$92</formula1>
    </dataValidation>
    <dataValidation type="list" allowBlank="1" showInputMessage="1" showErrorMessage="1" sqref="C19" xr:uid="{1E79E16D-5720-4BA1-AC60-2F465A1819FD}">
      <formula1>$D$75:$D$80</formula1>
    </dataValidation>
    <dataValidation type="list" allowBlank="1" showInputMessage="1" showErrorMessage="1" sqref="C28 C3:C10 C42" xr:uid="{304E0B98-AA81-4BD0-9516-84A3F40B614E}">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864B89E7-5CE6-4FC2-BDE7-F6F56DD8EFD8}">
      <formula1>#REF!</formula1>
    </dataValidation>
  </dataValidation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B0EA-539D-48DA-8F30-2C42804F7A77}">
  <dimension ref="A2:BA184"/>
  <sheetViews>
    <sheetView topLeftCell="A33" zoomScale="90" zoomScaleNormal="90" zoomScaleSheetLayoutView="100" workbookViewId="0">
      <selection activeCell="M139" sqref="M139"/>
    </sheetView>
  </sheetViews>
  <sheetFormatPr baseColWidth="10" defaultColWidth="11.44140625" defaultRowHeight="11.4"/>
  <cols>
    <col min="1" max="1" width="1.44140625" style="1" customWidth="1"/>
    <col min="2" max="2" width="9.218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21875" style="1" customWidth="1"/>
    <col min="13" max="13" width="5.5546875" style="1" customWidth="1"/>
    <col min="14" max="14" width="14.218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77734375" style="1" customWidth="1"/>
    <col min="22" max="22" width="8.77734375" style="1" customWidth="1"/>
    <col min="23" max="23" width="5.44140625" style="1" bestFit="1" customWidth="1"/>
    <col min="24" max="24" width="11.77734375" style="1" customWidth="1"/>
    <col min="25" max="25" width="4.77734375" style="1" customWidth="1"/>
    <col min="26" max="26" width="11.77734375" style="1" customWidth="1"/>
    <col min="27" max="27" width="5.44140625" style="1" bestFit="1" customWidth="1"/>
    <col min="28" max="28" width="6.44140625" style="1" bestFit="1" customWidth="1"/>
    <col min="29" max="29" width="5.21875" style="1" customWidth="1"/>
    <col min="30" max="30" width="5.44140625" style="1" customWidth="1"/>
    <col min="31" max="31" width="6.77734375" style="1" bestFit="1" customWidth="1"/>
    <col min="32" max="32" width="8.77734375" style="1" customWidth="1"/>
    <col min="33" max="33" width="5.44140625" style="1" bestFit="1" customWidth="1"/>
    <col min="34" max="34" width="15.21875" style="1" customWidth="1"/>
    <col min="35" max="35" width="16" style="1" bestFit="1" customWidth="1"/>
    <col min="36" max="36" width="10" style="1" customWidth="1"/>
    <col min="37" max="37" width="6.77734375" style="1" customWidth="1"/>
    <col min="38" max="53" width="11.44140625" style="32"/>
    <col min="54" max="16384" width="11.44140625" style="1"/>
  </cols>
  <sheetData>
    <row r="2" spans="2:38" ht="21">
      <c r="AE2" s="95"/>
      <c r="AF2" s="916" t="s">
        <v>41</v>
      </c>
      <c r="AG2" s="916"/>
      <c r="AH2" s="916"/>
      <c r="AI2" s="916"/>
    </row>
    <row r="3" spans="2:38" ht="12">
      <c r="B3" s="2"/>
      <c r="C3" s="2"/>
      <c r="D3" s="2"/>
      <c r="E3" s="2"/>
      <c r="F3" s="2"/>
    </row>
    <row r="4" spans="2:38" ht="45">
      <c r="B4" s="2"/>
      <c r="C4" s="2"/>
      <c r="D4" s="2"/>
      <c r="E4" s="2"/>
      <c r="F4" s="2"/>
      <c r="K4" s="99" t="s">
        <v>217</v>
      </c>
      <c r="L4" s="100"/>
      <c r="M4" s="100"/>
      <c r="N4" s="99"/>
      <c r="O4" s="101"/>
      <c r="P4" s="101"/>
      <c r="Q4" s="101"/>
      <c r="R4" s="101"/>
      <c r="S4" s="101"/>
      <c r="T4" s="101"/>
      <c r="U4" s="101"/>
      <c r="V4" s="100"/>
      <c r="W4" s="100"/>
      <c r="X4" s="100"/>
      <c r="Y4" s="3"/>
      <c r="AE4" s="3"/>
    </row>
    <row r="5" spans="2:38" ht="12.75" customHeight="1">
      <c r="B5" s="2"/>
      <c r="C5" s="2"/>
      <c r="D5" s="2"/>
      <c r="E5" s="2"/>
      <c r="M5" s="3"/>
      <c r="N5" s="4"/>
      <c r="O5" s="3"/>
      <c r="P5" s="3"/>
      <c r="Q5" s="3"/>
      <c r="R5" s="3"/>
      <c r="S5" s="3"/>
      <c r="T5" s="3"/>
      <c r="U5" s="3"/>
      <c r="Y5" s="3"/>
      <c r="AE5" s="3"/>
    </row>
    <row r="6" spans="2:38" ht="12" customHeight="1">
      <c r="B6" s="2"/>
      <c r="C6" s="2"/>
      <c r="D6" s="2"/>
      <c r="E6" s="2"/>
      <c r="M6" s="3"/>
      <c r="N6" s="3"/>
      <c r="O6" s="3"/>
      <c r="P6" s="3"/>
      <c r="Q6" s="3"/>
      <c r="R6" s="3"/>
      <c r="S6" s="3"/>
      <c r="T6" s="3"/>
      <c r="U6" s="3"/>
      <c r="Y6" s="3"/>
      <c r="AE6" s="3"/>
    </row>
    <row r="7" spans="2:38" ht="12" customHeight="1">
      <c r="B7" s="2"/>
      <c r="C7" s="2"/>
      <c r="D7" s="2"/>
      <c r="E7" s="2"/>
    </row>
    <row r="8" spans="2:38" ht="21.6" thickBot="1">
      <c r="B8" s="2"/>
      <c r="C8" s="2"/>
      <c r="D8" s="2"/>
      <c r="E8" s="2"/>
      <c r="K8" s="82" t="s">
        <v>23</v>
      </c>
      <c r="M8" s="83" t="s">
        <v>514</v>
      </c>
      <c r="N8" s="83"/>
      <c r="O8" s="83"/>
      <c r="P8" s="83"/>
      <c r="Q8" s="83"/>
      <c r="R8" s="83"/>
      <c r="S8" s="83"/>
      <c r="T8" s="83"/>
      <c r="U8" s="83"/>
      <c r="V8" s="83"/>
      <c r="W8" s="83"/>
    </row>
    <row r="9" spans="2:38" ht="13.2">
      <c r="B9" s="2"/>
      <c r="C9" s="2"/>
      <c r="D9" s="2"/>
      <c r="E9" s="2"/>
      <c r="K9" s="2"/>
      <c r="AL9" s="33"/>
    </row>
    <row r="10" spans="2:38" ht="12">
      <c r="B10" s="2"/>
      <c r="C10" s="2"/>
      <c r="D10" s="2"/>
      <c r="E10" s="2"/>
      <c r="K10" s="2"/>
    </row>
    <row r="11" spans="2:38" ht="21.6" thickBot="1">
      <c r="B11" s="2"/>
      <c r="C11" s="2"/>
      <c r="D11" s="2"/>
      <c r="E11" s="2"/>
      <c r="K11" s="82" t="s">
        <v>24</v>
      </c>
      <c r="M11" s="132" t="s">
        <v>515</v>
      </c>
      <c r="N11" s="83"/>
      <c r="O11" s="83"/>
      <c r="P11" s="83"/>
      <c r="Q11" s="83"/>
      <c r="R11" s="83"/>
      <c r="S11" s="83"/>
      <c r="T11" s="83"/>
      <c r="U11" s="83"/>
      <c r="V11" s="83"/>
      <c r="W11" s="83"/>
    </row>
    <row r="12" spans="2:38" ht="12">
      <c r="B12" s="2"/>
      <c r="C12" s="2"/>
      <c r="D12" s="2"/>
      <c r="E12" s="2"/>
      <c r="F12" s="2"/>
    </row>
    <row r="13" spans="2:38" ht="12.6" thickBot="1">
      <c r="B13" s="2"/>
      <c r="C13" s="2"/>
      <c r="D13" s="2"/>
      <c r="E13" s="2"/>
      <c r="F13" s="2"/>
    </row>
    <row r="14" spans="2:38" ht="29.25" customHeight="1">
      <c r="B14" s="967" t="s">
        <v>213</v>
      </c>
      <c r="C14" s="968"/>
      <c r="D14" s="968"/>
      <c r="E14" s="968"/>
      <c r="F14" s="968"/>
      <c r="G14" s="968"/>
      <c r="H14" s="968"/>
      <c r="I14" s="968"/>
      <c r="J14" s="968"/>
      <c r="K14" s="968"/>
      <c r="L14" s="968"/>
      <c r="M14" s="968"/>
      <c r="N14" s="968"/>
      <c r="O14" s="968"/>
      <c r="P14" s="968"/>
      <c r="Q14" s="968"/>
      <c r="R14" s="968"/>
      <c r="S14" s="968"/>
      <c r="T14" s="968"/>
      <c r="U14" s="968"/>
      <c r="V14" s="968"/>
      <c r="W14" s="968"/>
      <c r="X14" s="968"/>
      <c r="Y14" s="968"/>
      <c r="Z14" s="968"/>
      <c r="AA14" s="968"/>
      <c r="AB14" s="968"/>
      <c r="AC14" s="968"/>
      <c r="AD14" s="968"/>
      <c r="AE14" s="968"/>
      <c r="AF14" s="968"/>
      <c r="AG14" s="968"/>
      <c r="AH14" s="968"/>
      <c r="AI14" s="968"/>
      <c r="AJ14" s="969"/>
    </row>
    <row r="15" spans="2:38" ht="29.25" customHeight="1" thickBot="1">
      <c r="B15" s="913"/>
      <c r="C15" s="914"/>
      <c r="D15" s="914"/>
      <c r="E15" s="914"/>
      <c r="F15" s="914"/>
      <c r="G15" s="914"/>
      <c r="H15" s="914"/>
      <c r="I15" s="914"/>
      <c r="J15" s="914"/>
      <c r="K15" s="914"/>
      <c r="L15" s="914"/>
      <c r="M15" s="914"/>
      <c r="N15" s="914"/>
      <c r="O15" s="914"/>
      <c r="P15" s="914"/>
      <c r="Q15" s="914"/>
      <c r="R15" s="914"/>
      <c r="S15" s="914"/>
      <c r="T15" s="914"/>
      <c r="U15" s="914"/>
      <c r="V15" s="914"/>
      <c r="W15" s="914"/>
      <c r="X15" s="914"/>
      <c r="Y15" s="914"/>
      <c r="Z15" s="914"/>
      <c r="AA15" s="914"/>
      <c r="AB15" s="914"/>
      <c r="AC15" s="914"/>
      <c r="AD15" s="914"/>
      <c r="AE15" s="914"/>
      <c r="AF15" s="914"/>
      <c r="AG15" s="914"/>
      <c r="AH15" s="914"/>
      <c r="AI15" s="914"/>
      <c r="AJ15" s="915"/>
    </row>
    <row r="16" spans="2:38" ht="12">
      <c r="B16" s="178" t="s">
        <v>25</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80"/>
      <c r="AF16" s="179"/>
      <c r="AG16" s="179"/>
      <c r="AH16" s="179"/>
      <c r="AI16" s="179"/>
      <c r="AJ16" s="181"/>
    </row>
    <row r="17" spans="2:36" ht="12">
      <c r="B17" s="5"/>
      <c r="E17" s="6"/>
      <c r="G17" s="6"/>
      <c r="O17" s="6"/>
      <c r="Q17" s="6"/>
      <c r="V17" s="21"/>
      <c r="W17" s="19"/>
      <c r="X17" s="19"/>
      <c r="Z17" s="21"/>
      <c r="AA17" s="19"/>
      <c r="AB17" s="19"/>
      <c r="AC17" s="19"/>
      <c r="AD17" s="19"/>
      <c r="AE17" s="5"/>
      <c r="AF17" s="21" t="s">
        <v>241</v>
      </c>
      <c r="AG17" s="19"/>
      <c r="AH17" s="21"/>
      <c r="AI17" s="21"/>
      <c r="AJ17" s="20"/>
    </row>
    <row r="18" spans="2:36" ht="12">
      <c r="B18" s="78" t="s">
        <v>4</v>
      </c>
      <c r="C18" s="21"/>
      <c r="D18" s="9"/>
      <c r="E18" s="6" t="s">
        <v>40</v>
      </c>
      <c r="G18" s="1" t="s">
        <v>3</v>
      </c>
      <c r="H18" s="6" t="s">
        <v>1</v>
      </c>
      <c r="I18" s="6" t="s">
        <v>1</v>
      </c>
      <c r="J18" s="6"/>
      <c r="L18" s="908" t="s">
        <v>5</v>
      </c>
      <c r="M18" s="908"/>
      <c r="N18" s="9"/>
      <c r="O18" s="6" t="s">
        <v>40</v>
      </c>
      <c r="Q18" s="1" t="s">
        <v>3</v>
      </c>
      <c r="R18" s="6" t="s">
        <v>1</v>
      </c>
      <c r="S18" s="6" t="s">
        <v>1</v>
      </c>
      <c r="V18" s="908" t="s">
        <v>6</v>
      </c>
      <c r="W18" s="908"/>
      <c r="X18" s="9"/>
      <c r="Y18" s="6" t="s">
        <v>40</v>
      </c>
      <c r="AA18" s="1" t="s">
        <v>3</v>
      </c>
      <c r="AB18" s="6" t="s">
        <v>1</v>
      </c>
      <c r="AC18" s="6" t="s">
        <v>1</v>
      </c>
      <c r="AD18" s="19"/>
      <c r="AE18" s="5"/>
      <c r="AF18" s="22" t="s">
        <v>287</v>
      </c>
      <c r="AG18" s="19"/>
      <c r="AH18" s="19"/>
      <c r="AI18" s="19"/>
      <c r="AJ18" s="20" t="s">
        <v>1</v>
      </c>
    </row>
    <row r="19" spans="2:36" ht="13.5" customHeight="1">
      <c r="B19" s="134">
        <v>46184</v>
      </c>
      <c r="C19" s="786">
        <v>0.875</v>
      </c>
      <c r="D19" s="787" t="s">
        <v>183</v>
      </c>
      <c r="E19" s="788" t="s">
        <v>74</v>
      </c>
      <c r="F19" s="787" t="s">
        <v>240</v>
      </c>
      <c r="G19" s="789">
        <v>1</v>
      </c>
      <c r="H19" s="787"/>
      <c r="I19" s="787"/>
      <c r="J19" s="6"/>
      <c r="K19" s="6"/>
      <c r="L19" s="790">
        <v>46185</v>
      </c>
      <c r="M19" s="786">
        <v>0.875</v>
      </c>
      <c r="N19" s="787" t="s">
        <v>179</v>
      </c>
      <c r="O19" s="788" t="s">
        <v>77</v>
      </c>
      <c r="P19" s="787" t="s">
        <v>223</v>
      </c>
      <c r="Q19" s="789">
        <v>1</v>
      </c>
      <c r="R19" s="787"/>
      <c r="S19" s="787"/>
      <c r="T19" s="23"/>
      <c r="U19" s="79"/>
      <c r="V19" s="790">
        <v>46187</v>
      </c>
      <c r="W19" s="786">
        <v>0</v>
      </c>
      <c r="X19" s="787" t="s">
        <v>184</v>
      </c>
      <c r="Y19" s="788" t="s">
        <v>79</v>
      </c>
      <c r="Z19" s="787" t="s">
        <v>177</v>
      </c>
      <c r="AA19" s="789">
        <v>1</v>
      </c>
      <c r="AB19" s="787"/>
      <c r="AC19" s="787"/>
      <c r="AD19" s="19"/>
      <c r="AE19" s="105">
        <v>73</v>
      </c>
      <c r="AF19" s="793">
        <v>46201</v>
      </c>
      <c r="AG19" s="786">
        <v>0.875</v>
      </c>
      <c r="AH19" s="828" t="s">
        <v>326</v>
      </c>
      <c r="AI19" s="1170" t="s">
        <v>416</v>
      </c>
      <c r="AJ19" s="1171"/>
    </row>
    <row r="20" spans="2:36" ht="13.5" customHeight="1">
      <c r="B20" s="1172">
        <v>46185</v>
      </c>
      <c r="C20" s="1173">
        <v>0.16666666666666666</v>
      </c>
      <c r="D20" s="1174" t="s">
        <v>186</v>
      </c>
      <c r="E20" s="1175" t="s">
        <v>72</v>
      </c>
      <c r="F20" s="1174" t="s">
        <v>214</v>
      </c>
      <c r="G20" s="1176">
        <v>2</v>
      </c>
      <c r="H20" s="1174"/>
      <c r="I20" s="1174"/>
      <c r="J20" s="6"/>
      <c r="K20" s="6"/>
      <c r="L20" s="1177">
        <v>46186</v>
      </c>
      <c r="M20" s="1173">
        <v>0.875</v>
      </c>
      <c r="N20" s="1174" t="s">
        <v>225</v>
      </c>
      <c r="O20" s="1175" t="s">
        <v>76</v>
      </c>
      <c r="P20" s="1174" t="s">
        <v>19</v>
      </c>
      <c r="Q20" s="1176">
        <v>2</v>
      </c>
      <c r="R20" s="1174"/>
      <c r="S20" s="1174"/>
      <c r="T20" s="23"/>
      <c r="U20" s="79"/>
      <c r="V20" s="1177">
        <v>46187</v>
      </c>
      <c r="W20" s="1173">
        <v>0.125</v>
      </c>
      <c r="X20" s="1174" t="s">
        <v>226</v>
      </c>
      <c r="Y20" s="1175" t="s">
        <v>82</v>
      </c>
      <c r="Z20" s="1174" t="s">
        <v>142</v>
      </c>
      <c r="AA20" s="1176">
        <v>2</v>
      </c>
      <c r="AB20" s="1174"/>
      <c r="AC20" s="1174"/>
      <c r="AD20" s="19"/>
      <c r="AE20" s="105">
        <v>74</v>
      </c>
      <c r="AF20" s="1178">
        <v>46202</v>
      </c>
      <c r="AG20" s="1179">
        <v>0.9375</v>
      </c>
      <c r="AH20" s="1180" t="s">
        <v>303</v>
      </c>
      <c r="AI20" s="1170" t="s">
        <v>409</v>
      </c>
      <c r="AJ20" s="1171"/>
    </row>
    <row r="21" spans="2:36" ht="13.5" customHeight="1">
      <c r="B21" s="1172">
        <v>46191</v>
      </c>
      <c r="C21" s="1173">
        <v>0.75</v>
      </c>
      <c r="D21" s="1174" t="s">
        <v>214</v>
      </c>
      <c r="E21" s="1175" t="s">
        <v>77</v>
      </c>
      <c r="F21" s="1174" t="s">
        <v>240</v>
      </c>
      <c r="G21" s="1175" t="s">
        <v>73</v>
      </c>
      <c r="H21" s="1174"/>
      <c r="I21" s="1174"/>
      <c r="J21" s="6"/>
      <c r="K21" s="6"/>
      <c r="L21" s="1177">
        <v>46191</v>
      </c>
      <c r="M21" s="1173">
        <v>0.875</v>
      </c>
      <c r="N21" s="1174" t="s">
        <v>19</v>
      </c>
      <c r="O21" s="1175" t="s">
        <v>77</v>
      </c>
      <c r="P21" s="1174" t="s">
        <v>223</v>
      </c>
      <c r="Q21" s="1176">
        <v>1</v>
      </c>
      <c r="R21" s="1174"/>
      <c r="S21" s="1174"/>
      <c r="T21" s="23"/>
      <c r="U21" s="79"/>
      <c r="V21" s="1177">
        <v>46193</v>
      </c>
      <c r="W21" s="1173">
        <v>0</v>
      </c>
      <c r="X21" s="1174" t="s">
        <v>142</v>
      </c>
      <c r="Y21" s="1175" t="s">
        <v>72</v>
      </c>
      <c r="Z21" s="1174" t="s">
        <v>177</v>
      </c>
      <c r="AA21" s="1176" t="s">
        <v>73</v>
      </c>
      <c r="AB21" s="1174"/>
      <c r="AC21" s="1174"/>
      <c r="AD21" s="19"/>
      <c r="AE21" s="105">
        <v>75</v>
      </c>
      <c r="AF21" s="1178">
        <v>46203</v>
      </c>
      <c r="AG21" s="1173">
        <v>0.125</v>
      </c>
      <c r="AH21" s="1180" t="s">
        <v>321</v>
      </c>
      <c r="AI21" s="1170" t="s">
        <v>320</v>
      </c>
      <c r="AJ21" s="1171"/>
    </row>
    <row r="22" spans="2:36" ht="13.5" customHeight="1">
      <c r="B22" s="1172">
        <v>46192</v>
      </c>
      <c r="C22" s="1173">
        <v>0.125</v>
      </c>
      <c r="D22" s="1174" t="s">
        <v>183</v>
      </c>
      <c r="E22" s="1175" t="s">
        <v>77</v>
      </c>
      <c r="F22" s="1174" t="s">
        <v>186</v>
      </c>
      <c r="G22" s="1176" t="s">
        <v>73</v>
      </c>
      <c r="H22" s="1174"/>
      <c r="I22" s="1174"/>
      <c r="J22" s="6"/>
      <c r="K22" s="6"/>
      <c r="L22" s="1177">
        <v>46192</v>
      </c>
      <c r="M22" s="1173">
        <v>0</v>
      </c>
      <c r="N22" s="1174" t="s">
        <v>179</v>
      </c>
      <c r="O22" s="1175" t="s">
        <v>71</v>
      </c>
      <c r="P22" s="1174" t="s">
        <v>225</v>
      </c>
      <c r="Q22" s="1176">
        <v>1</v>
      </c>
      <c r="R22" s="1174"/>
      <c r="S22" s="1174"/>
      <c r="T22" s="23"/>
      <c r="U22" s="79"/>
      <c r="V22" s="1177">
        <v>46193</v>
      </c>
      <c r="W22" s="1173">
        <v>0.10416666666666667</v>
      </c>
      <c r="X22" s="1174" t="s">
        <v>184</v>
      </c>
      <c r="Y22" s="1175" t="s">
        <v>85</v>
      </c>
      <c r="Z22" s="1174" t="s">
        <v>226</v>
      </c>
      <c r="AA22" s="1176">
        <v>1</v>
      </c>
      <c r="AB22" s="1174"/>
      <c r="AC22" s="1174"/>
      <c r="AD22" s="19"/>
      <c r="AE22" s="105">
        <v>76</v>
      </c>
      <c r="AF22" s="1178">
        <v>46202</v>
      </c>
      <c r="AG22" s="1179">
        <v>0.79166666666666663</v>
      </c>
      <c r="AH22" s="1180" t="s">
        <v>305</v>
      </c>
      <c r="AI22" s="1170" t="s">
        <v>319</v>
      </c>
      <c r="AJ22" s="1171"/>
    </row>
    <row r="23" spans="2:36" ht="13.5" customHeight="1">
      <c r="B23" s="1172">
        <v>46198</v>
      </c>
      <c r="C23" s="1173">
        <v>0.125</v>
      </c>
      <c r="D23" s="1174" t="s">
        <v>214</v>
      </c>
      <c r="E23" s="1175" t="s">
        <v>79</v>
      </c>
      <c r="F23" s="1174" t="s">
        <v>183</v>
      </c>
      <c r="G23" s="1176" t="s">
        <v>73</v>
      </c>
      <c r="H23" s="1174"/>
      <c r="I23" s="1174"/>
      <c r="J23" s="6"/>
      <c r="K23" s="6"/>
      <c r="L23" s="1177">
        <v>46197</v>
      </c>
      <c r="M23" s="1173">
        <v>0.875</v>
      </c>
      <c r="N23" s="1174" t="s">
        <v>223</v>
      </c>
      <c r="O23" s="1175" t="s">
        <v>77</v>
      </c>
      <c r="P23" s="1174" t="s">
        <v>225</v>
      </c>
      <c r="Q23" s="1176">
        <v>1</v>
      </c>
      <c r="R23" s="1174"/>
      <c r="S23" s="1174"/>
      <c r="T23" s="23"/>
      <c r="U23" s="79"/>
      <c r="V23" s="1177">
        <v>46198</v>
      </c>
      <c r="W23" s="1173">
        <v>0</v>
      </c>
      <c r="X23" s="1174" t="s">
        <v>142</v>
      </c>
      <c r="Y23" s="1175" t="s">
        <v>69</v>
      </c>
      <c r="Z23" s="1174" t="s">
        <v>184</v>
      </c>
      <c r="AA23" s="1176" t="s">
        <v>73</v>
      </c>
      <c r="AB23" s="1174"/>
      <c r="AC23" s="1174"/>
      <c r="AD23" s="19"/>
      <c r="AE23" s="105">
        <v>77</v>
      </c>
      <c r="AF23" s="1178">
        <v>46203</v>
      </c>
      <c r="AG23" s="1173">
        <v>0.95833333333333337</v>
      </c>
      <c r="AH23" s="1180" t="s">
        <v>306</v>
      </c>
      <c r="AI23" s="1180" t="s">
        <v>304</v>
      </c>
      <c r="AJ23" s="1171"/>
    </row>
    <row r="24" spans="2:36" ht="13.5" customHeight="1">
      <c r="B24" s="1172">
        <v>46198</v>
      </c>
      <c r="C24" s="1173">
        <v>0.125</v>
      </c>
      <c r="D24" s="1174" t="s">
        <v>240</v>
      </c>
      <c r="E24" s="1175" t="s">
        <v>70</v>
      </c>
      <c r="F24" s="1174" t="s">
        <v>186</v>
      </c>
      <c r="G24" s="1175">
        <v>2</v>
      </c>
      <c r="H24" s="1174"/>
      <c r="I24" s="1174"/>
      <c r="J24" s="6"/>
      <c r="K24" s="6"/>
      <c r="L24" s="1177">
        <v>46197</v>
      </c>
      <c r="M24" s="1173">
        <v>0.875</v>
      </c>
      <c r="N24" s="1174" t="s">
        <v>19</v>
      </c>
      <c r="O24" s="1175" t="s">
        <v>79</v>
      </c>
      <c r="P24" s="1174" t="s">
        <v>179</v>
      </c>
      <c r="Q24" s="1176" t="s">
        <v>73</v>
      </c>
      <c r="R24" s="1174"/>
      <c r="S24" s="1174"/>
      <c r="T24" s="23"/>
      <c r="U24" s="79"/>
      <c r="V24" s="1177">
        <v>46198</v>
      </c>
      <c r="W24" s="1173">
        <v>0</v>
      </c>
      <c r="X24" s="1174" t="s">
        <v>177</v>
      </c>
      <c r="Y24" s="1175" t="s">
        <v>88</v>
      </c>
      <c r="Z24" s="1174" t="s">
        <v>226</v>
      </c>
      <c r="AA24" s="1176">
        <v>1</v>
      </c>
      <c r="AB24" s="1174"/>
      <c r="AC24" s="1174"/>
      <c r="AD24" s="19"/>
      <c r="AE24" s="105">
        <v>78</v>
      </c>
      <c r="AF24" s="1178">
        <v>46203</v>
      </c>
      <c r="AG24" s="1173">
        <v>0.79166666666666663</v>
      </c>
      <c r="AH24" s="1180" t="s">
        <v>307</v>
      </c>
      <c r="AI24" s="1170" t="s">
        <v>323</v>
      </c>
      <c r="AJ24" s="1171"/>
    </row>
    <row r="25" spans="2:36" ht="13.5" customHeight="1">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1178">
        <v>46204</v>
      </c>
      <c r="AG25" s="1173">
        <v>4.1666666666666664E-2</v>
      </c>
      <c r="AH25" s="1180" t="s">
        <v>308</v>
      </c>
      <c r="AI25" s="1170" t="s">
        <v>324</v>
      </c>
      <c r="AJ25" s="1171"/>
    </row>
    <row r="26" spans="2:36" ht="13.5" customHeight="1">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1178">
        <v>46204</v>
      </c>
      <c r="AG26" s="1179">
        <v>0.75</v>
      </c>
      <c r="AH26" s="1170" t="s">
        <v>327</v>
      </c>
      <c r="AI26" s="1170" t="s">
        <v>325</v>
      </c>
      <c r="AJ26" s="1171"/>
    </row>
    <row r="27" spans="2:36" ht="13.5" customHeight="1">
      <c r="B27" s="78" t="s">
        <v>7</v>
      </c>
      <c r="C27" s="21"/>
      <c r="D27" s="9"/>
      <c r="E27" s="6" t="s">
        <v>40</v>
      </c>
      <c r="G27" s="1" t="s">
        <v>3</v>
      </c>
      <c r="H27" s="6" t="s">
        <v>1</v>
      </c>
      <c r="I27" s="6" t="s">
        <v>1</v>
      </c>
      <c r="J27" s="6"/>
      <c r="L27" s="909" t="s">
        <v>8</v>
      </c>
      <c r="M27" s="909"/>
      <c r="N27" s="9"/>
      <c r="O27" s="6" t="s">
        <v>40</v>
      </c>
      <c r="Q27" s="1" t="s">
        <v>3</v>
      </c>
      <c r="R27" s="6" t="s">
        <v>1</v>
      </c>
      <c r="S27" s="6" t="s">
        <v>1</v>
      </c>
      <c r="T27" s="23"/>
      <c r="U27" s="23"/>
      <c r="V27" s="909" t="s">
        <v>9</v>
      </c>
      <c r="W27" s="909"/>
      <c r="X27" s="9"/>
      <c r="Y27" s="6" t="s">
        <v>40</v>
      </c>
      <c r="AA27" s="1" t="s">
        <v>3</v>
      </c>
      <c r="AB27" s="6" t="s">
        <v>1</v>
      </c>
      <c r="AC27" s="6" t="s">
        <v>1</v>
      </c>
      <c r="AD27" s="19"/>
      <c r="AE27" s="105">
        <v>81</v>
      </c>
      <c r="AF27" s="1178">
        <v>46205</v>
      </c>
      <c r="AG27" s="1173">
        <v>8.3333333333333329E-2</v>
      </c>
      <c r="AH27" s="1180" t="s">
        <v>310</v>
      </c>
      <c r="AI27" s="1170" t="s">
        <v>317</v>
      </c>
      <c r="AJ27" s="1171"/>
    </row>
    <row r="28" spans="2:36" ht="13.5" customHeight="1">
      <c r="B28" s="1172">
        <v>46186</v>
      </c>
      <c r="C28" s="1173">
        <v>0.125</v>
      </c>
      <c r="D28" s="1174" t="s">
        <v>172</v>
      </c>
      <c r="E28" s="1175" t="s">
        <v>69</v>
      </c>
      <c r="F28" s="1174" t="s">
        <v>224</v>
      </c>
      <c r="G28" s="1176">
        <v>2</v>
      </c>
      <c r="H28" s="1174"/>
      <c r="I28" s="1174"/>
      <c r="J28" s="6"/>
      <c r="K28" s="6"/>
      <c r="L28" s="1177">
        <v>46187</v>
      </c>
      <c r="M28" s="1173">
        <v>0.79166666666666663</v>
      </c>
      <c r="N28" s="1174" t="s">
        <v>16</v>
      </c>
      <c r="O28" s="1175" t="s">
        <v>89</v>
      </c>
      <c r="P28" s="1174" t="s">
        <v>227</v>
      </c>
      <c r="Q28" s="1176">
        <v>1</v>
      </c>
      <c r="R28" s="1174"/>
      <c r="S28" s="1174"/>
      <c r="T28" s="23"/>
      <c r="U28" s="23"/>
      <c r="V28" s="1177">
        <v>46187</v>
      </c>
      <c r="W28" s="1173">
        <v>0.91666666666666663</v>
      </c>
      <c r="X28" s="1174" t="s">
        <v>190</v>
      </c>
      <c r="Y28" s="1175" t="s">
        <v>78</v>
      </c>
      <c r="Z28" s="1174" t="s">
        <v>180</v>
      </c>
      <c r="AA28" s="1175">
        <v>1</v>
      </c>
      <c r="AB28" s="1174"/>
      <c r="AC28" s="1174"/>
      <c r="AD28" s="19"/>
      <c r="AE28" s="105">
        <v>82</v>
      </c>
      <c r="AF28" s="1178">
        <v>46204</v>
      </c>
      <c r="AG28" s="1179">
        <v>0.91666666666666663</v>
      </c>
      <c r="AH28" s="1180" t="s">
        <v>311</v>
      </c>
      <c r="AI28" s="1170" t="s">
        <v>411</v>
      </c>
      <c r="AJ28" s="1171"/>
    </row>
    <row r="29" spans="2:36" ht="13.5" customHeight="1">
      <c r="B29" s="1172">
        <v>46187</v>
      </c>
      <c r="C29" s="1173">
        <v>0.25</v>
      </c>
      <c r="D29" s="1174" t="s">
        <v>176</v>
      </c>
      <c r="E29" s="1175" t="s">
        <v>69</v>
      </c>
      <c r="F29" s="1174" t="s">
        <v>134</v>
      </c>
      <c r="G29" s="1175">
        <v>2</v>
      </c>
      <c r="H29" s="1174"/>
      <c r="I29" s="1174"/>
      <c r="J29" s="6"/>
      <c r="K29" s="6"/>
      <c r="L29" s="1177">
        <v>46188</v>
      </c>
      <c r="M29" s="1173">
        <v>4.1666666666666664E-2</v>
      </c>
      <c r="N29" s="1174" t="s">
        <v>228</v>
      </c>
      <c r="O29" s="1175" t="s">
        <v>69</v>
      </c>
      <c r="P29" s="1174" t="s">
        <v>169</v>
      </c>
      <c r="Q29" s="1176">
        <v>2</v>
      </c>
      <c r="R29" s="1174"/>
      <c r="S29" s="1174"/>
      <c r="T29" s="23"/>
      <c r="U29" s="23"/>
      <c r="V29" s="1177">
        <v>46188</v>
      </c>
      <c r="W29" s="1173">
        <v>0.16666666666666666</v>
      </c>
      <c r="X29" s="1174" t="s">
        <v>38</v>
      </c>
      <c r="Y29" s="1175" t="s">
        <v>71</v>
      </c>
      <c r="Z29" s="1174" t="s">
        <v>175</v>
      </c>
      <c r="AA29" s="1176">
        <v>1</v>
      </c>
      <c r="AB29" s="1174"/>
      <c r="AC29" s="1174"/>
      <c r="AD29" s="19"/>
      <c r="AE29" s="105">
        <v>83</v>
      </c>
      <c r="AF29" s="1178">
        <v>46206</v>
      </c>
      <c r="AG29" s="1173">
        <v>4.1666666666666664E-2</v>
      </c>
      <c r="AH29" s="1180" t="s">
        <v>312</v>
      </c>
      <c r="AI29" s="1170" t="s">
        <v>309</v>
      </c>
      <c r="AJ29" s="1171"/>
    </row>
    <row r="30" spans="2:36" ht="13.5" customHeight="1">
      <c r="B30" s="1172">
        <v>46192</v>
      </c>
      <c r="C30" s="1173">
        <v>0.875</v>
      </c>
      <c r="D30" s="1174" t="s">
        <v>172</v>
      </c>
      <c r="E30" s="1175" t="s">
        <v>80</v>
      </c>
      <c r="F30" s="1174" t="s">
        <v>176</v>
      </c>
      <c r="G30" s="1176">
        <v>1</v>
      </c>
      <c r="H30" s="1174"/>
      <c r="I30" s="1174"/>
      <c r="J30" s="6"/>
      <c r="K30" s="6"/>
      <c r="L30" s="1177">
        <v>46193</v>
      </c>
      <c r="M30" s="1173">
        <v>0.91666666666666663</v>
      </c>
      <c r="N30" s="1174" t="s">
        <v>16</v>
      </c>
      <c r="O30" s="1175" t="s">
        <v>71</v>
      </c>
      <c r="P30" s="1174" t="s">
        <v>228</v>
      </c>
      <c r="Q30" s="1176">
        <v>1</v>
      </c>
      <c r="R30" s="1174"/>
      <c r="S30" s="1174"/>
      <c r="T30" s="23"/>
      <c r="U30" s="79"/>
      <c r="V30" s="1177">
        <v>46193</v>
      </c>
      <c r="W30" s="1173">
        <v>0.79166666666666663</v>
      </c>
      <c r="X30" s="1174" t="s">
        <v>190</v>
      </c>
      <c r="Y30" s="1175" t="s">
        <v>77</v>
      </c>
      <c r="Z30" s="1174" t="s">
        <v>38</v>
      </c>
      <c r="AA30" s="1176" t="s">
        <v>73</v>
      </c>
      <c r="AB30" s="1174"/>
      <c r="AC30" s="1174"/>
      <c r="AD30" s="19"/>
      <c r="AE30" s="105">
        <v>84</v>
      </c>
      <c r="AF30" s="1178">
        <v>46205</v>
      </c>
      <c r="AG30" s="1179">
        <v>0.875</v>
      </c>
      <c r="AH30" s="1180" t="s">
        <v>313</v>
      </c>
      <c r="AI30" s="1170" t="s">
        <v>328</v>
      </c>
      <c r="AJ30" s="1171"/>
    </row>
    <row r="31" spans="2:36" ht="13.5" customHeight="1">
      <c r="B31" s="1172">
        <v>46193</v>
      </c>
      <c r="C31" s="1173">
        <v>0.20833333333333334</v>
      </c>
      <c r="D31" s="1174" t="s">
        <v>134</v>
      </c>
      <c r="E31" s="1175" t="s">
        <v>72</v>
      </c>
      <c r="F31" s="1174" t="s">
        <v>224</v>
      </c>
      <c r="G31" s="1176" t="s">
        <v>73</v>
      </c>
      <c r="H31" s="1174"/>
      <c r="I31" s="1174"/>
      <c r="J31" s="6"/>
      <c r="K31" s="6"/>
      <c r="L31" s="1177">
        <v>46194</v>
      </c>
      <c r="M31" s="1173">
        <v>8.3333333333333329E-2</v>
      </c>
      <c r="N31" s="1174" t="s">
        <v>169</v>
      </c>
      <c r="O31" s="1175" t="s">
        <v>68</v>
      </c>
      <c r="P31" s="1174" t="s">
        <v>227</v>
      </c>
      <c r="Q31" s="1176">
        <v>1</v>
      </c>
      <c r="R31" s="1174"/>
      <c r="S31" s="1174"/>
      <c r="T31" s="23"/>
      <c r="U31" s="79"/>
      <c r="V31" s="1177">
        <v>46194</v>
      </c>
      <c r="W31" s="1173">
        <v>0.25</v>
      </c>
      <c r="X31" s="1174" t="s">
        <v>175</v>
      </c>
      <c r="Y31" s="1175" t="s">
        <v>69</v>
      </c>
      <c r="Z31" s="1174" t="s">
        <v>180</v>
      </c>
      <c r="AA31" s="1176">
        <v>2</v>
      </c>
      <c r="AB31" s="1174"/>
      <c r="AC31" s="1174"/>
      <c r="AD31" s="19"/>
      <c r="AE31" s="105">
        <v>85</v>
      </c>
      <c r="AF31" s="1178">
        <v>46206</v>
      </c>
      <c r="AG31" s="1173">
        <v>0.20833333333333334</v>
      </c>
      <c r="AH31" s="1180" t="s">
        <v>314</v>
      </c>
      <c r="AI31" s="1170" t="s">
        <v>172</v>
      </c>
      <c r="AJ31" s="1171"/>
    </row>
    <row r="32" spans="2:36" ht="13.5" customHeight="1">
      <c r="B32" s="1172">
        <v>46199</v>
      </c>
      <c r="C32" s="1173">
        <v>0.16666666666666666</v>
      </c>
      <c r="D32" s="1174" t="s">
        <v>134</v>
      </c>
      <c r="E32" s="1175" t="s">
        <v>77</v>
      </c>
      <c r="F32" s="1174" t="s">
        <v>172</v>
      </c>
      <c r="G32" s="1176">
        <v>1</v>
      </c>
      <c r="H32" s="1174"/>
      <c r="I32" s="1174"/>
      <c r="J32" s="6"/>
      <c r="K32" s="6"/>
      <c r="L32" s="1177">
        <v>46198</v>
      </c>
      <c r="M32" s="1173">
        <v>0.91666666666666663</v>
      </c>
      <c r="N32" s="1174" t="s">
        <v>227</v>
      </c>
      <c r="O32" s="1175" t="s">
        <v>69</v>
      </c>
      <c r="P32" s="1174" t="s">
        <v>228</v>
      </c>
      <c r="Q32" s="1176">
        <v>2</v>
      </c>
      <c r="R32" s="1174"/>
      <c r="S32" s="1174"/>
      <c r="T32" s="23"/>
      <c r="U32" s="79"/>
      <c r="V32" s="1177">
        <v>46199</v>
      </c>
      <c r="W32" s="1173">
        <v>4.1666666666666664E-2</v>
      </c>
      <c r="X32" s="1174" t="s">
        <v>180</v>
      </c>
      <c r="Y32" s="1175" t="s">
        <v>72</v>
      </c>
      <c r="Z32" s="1174" t="s">
        <v>38</v>
      </c>
      <c r="AA32" s="1176" t="s">
        <v>73</v>
      </c>
      <c r="AB32" s="1174"/>
      <c r="AC32" s="1174"/>
      <c r="AD32" s="19"/>
      <c r="AE32" s="105">
        <v>86</v>
      </c>
      <c r="AF32" s="1178">
        <v>46207</v>
      </c>
      <c r="AG32" s="1179">
        <v>0</v>
      </c>
      <c r="AH32" s="1180" t="s">
        <v>315</v>
      </c>
      <c r="AI32" s="1170" t="s">
        <v>329</v>
      </c>
      <c r="AJ32" s="1171"/>
    </row>
    <row r="33" spans="2:36" ht="13.5" customHeight="1">
      <c r="B33" s="1172">
        <v>46199</v>
      </c>
      <c r="C33" s="1173">
        <v>0.16666666666666666</v>
      </c>
      <c r="D33" s="1174" t="s">
        <v>224</v>
      </c>
      <c r="E33" s="1175" t="s">
        <v>71</v>
      </c>
      <c r="F33" s="1174" t="s">
        <v>176</v>
      </c>
      <c r="G33" s="1175">
        <v>1</v>
      </c>
      <c r="H33" s="1174"/>
      <c r="I33" s="1174"/>
      <c r="J33" s="6"/>
      <c r="K33" s="6"/>
      <c r="L33" s="1177">
        <v>46198</v>
      </c>
      <c r="M33" s="1173">
        <v>0.91666666666666663</v>
      </c>
      <c r="N33" s="1174" t="s">
        <v>169</v>
      </c>
      <c r="O33" s="1175" t="s">
        <v>79</v>
      </c>
      <c r="P33" s="1174" t="s">
        <v>16</v>
      </c>
      <c r="Q33" s="1176">
        <v>2</v>
      </c>
      <c r="R33" s="1174"/>
      <c r="S33" s="1174"/>
      <c r="T33" s="23"/>
      <c r="U33" s="79"/>
      <c r="V33" s="1177">
        <v>46199</v>
      </c>
      <c r="W33" s="1173">
        <v>4.1666666666666664E-2</v>
      </c>
      <c r="X33" s="1174" t="s">
        <v>175</v>
      </c>
      <c r="Y33" s="1175" t="s">
        <v>82</v>
      </c>
      <c r="Z33" s="1174" t="s">
        <v>190</v>
      </c>
      <c r="AA33" s="1176">
        <v>2</v>
      </c>
      <c r="AB33" s="1174"/>
      <c r="AC33" s="1174"/>
      <c r="AD33" s="19"/>
      <c r="AE33" s="105">
        <v>87</v>
      </c>
      <c r="AF33" s="1178">
        <v>46207</v>
      </c>
      <c r="AG33" s="1173">
        <v>0.14583333333333334</v>
      </c>
      <c r="AH33" s="1170" t="s">
        <v>316</v>
      </c>
      <c r="AI33" s="1170" t="s">
        <v>318</v>
      </c>
      <c r="AJ33" s="1171"/>
    </row>
    <row r="34" spans="2:36" ht="13.5" customHeight="1">
      <c r="B34" s="5"/>
      <c r="T34" s="23"/>
      <c r="U34" s="79"/>
      <c r="AD34" s="19"/>
      <c r="AE34" s="105">
        <v>88</v>
      </c>
      <c r="AF34" s="1178">
        <v>46206</v>
      </c>
      <c r="AG34" s="1179">
        <v>0.83333333333333337</v>
      </c>
      <c r="AH34" s="1180" t="s">
        <v>331</v>
      </c>
      <c r="AI34" s="1180" t="s">
        <v>516</v>
      </c>
      <c r="AJ34" s="1171"/>
    </row>
    <row r="35" spans="2:36" ht="13.5" customHeight="1">
      <c r="B35" s="5"/>
      <c r="T35" s="23"/>
      <c r="U35" s="79"/>
      <c r="AD35" s="19"/>
      <c r="AE35" s="105"/>
      <c r="AF35" s="21"/>
      <c r="AG35" s="19"/>
      <c r="AH35" s="19"/>
      <c r="AI35" s="19"/>
      <c r="AJ35" s="20"/>
    </row>
    <row r="36" spans="2:36" ht="13.5" customHeight="1">
      <c r="B36" s="78" t="s">
        <v>181</v>
      </c>
      <c r="C36" s="21"/>
      <c r="D36" s="9"/>
      <c r="E36" s="6" t="s">
        <v>40</v>
      </c>
      <c r="G36" s="1" t="s">
        <v>3</v>
      </c>
      <c r="H36" s="6" t="s">
        <v>1</v>
      </c>
      <c r="I36" s="6" t="s">
        <v>1</v>
      </c>
      <c r="J36" s="6"/>
      <c r="L36" s="909" t="s">
        <v>182</v>
      </c>
      <c r="M36" s="909"/>
      <c r="N36" s="9"/>
      <c r="O36" s="6" t="s">
        <v>40</v>
      </c>
      <c r="Q36" s="1" t="s">
        <v>3</v>
      </c>
      <c r="R36" s="6" t="s">
        <v>1</v>
      </c>
      <c r="S36" s="6" t="s">
        <v>1</v>
      </c>
      <c r="T36" s="23"/>
      <c r="U36" s="79"/>
      <c r="V36" s="909" t="s">
        <v>215</v>
      </c>
      <c r="W36" s="909"/>
      <c r="X36" s="9"/>
      <c r="Y36" s="6" t="s">
        <v>40</v>
      </c>
      <c r="AA36" s="1" t="s">
        <v>3</v>
      </c>
      <c r="AB36" s="6" t="s">
        <v>1</v>
      </c>
      <c r="AC36" s="6" t="s">
        <v>1</v>
      </c>
      <c r="AD36" s="19"/>
      <c r="AE36" s="106"/>
      <c r="AF36" s="21" t="s">
        <v>10</v>
      </c>
      <c r="AG36" s="19"/>
      <c r="AH36" s="19"/>
      <c r="AI36" s="19"/>
      <c r="AJ36" s="20"/>
    </row>
    <row r="37" spans="2:36" ht="13.5" customHeight="1">
      <c r="B37" s="1172">
        <v>46188</v>
      </c>
      <c r="C37" s="1173">
        <v>0.875</v>
      </c>
      <c r="D37" s="1174" t="s">
        <v>39</v>
      </c>
      <c r="E37" s="1175" t="s">
        <v>77</v>
      </c>
      <c r="F37" s="1174" t="s">
        <v>230</v>
      </c>
      <c r="G37" s="1176">
        <v>1</v>
      </c>
      <c r="H37" s="1174"/>
      <c r="I37" s="1174"/>
      <c r="J37" s="6"/>
      <c r="K37" s="6"/>
      <c r="L37" s="1177">
        <v>46188</v>
      </c>
      <c r="M37" s="1173">
        <v>0.75</v>
      </c>
      <c r="N37" s="1174" t="s">
        <v>18</v>
      </c>
      <c r="O37" s="1175" t="s">
        <v>68</v>
      </c>
      <c r="P37" s="1174" t="s">
        <v>229</v>
      </c>
      <c r="Q37" s="1176">
        <v>1</v>
      </c>
      <c r="R37" s="1174"/>
      <c r="S37" s="1174"/>
      <c r="T37" s="23"/>
      <c r="U37" s="79"/>
      <c r="V37" s="1177">
        <v>46189</v>
      </c>
      <c r="W37" s="1173">
        <v>0.875</v>
      </c>
      <c r="X37" s="1174" t="s">
        <v>14</v>
      </c>
      <c r="Y37" s="1175" t="s">
        <v>78</v>
      </c>
      <c r="Z37" s="1174" t="s">
        <v>170</v>
      </c>
      <c r="AA37" s="1176">
        <v>1</v>
      </c>
      <c r="AB37" s="1174"/>
      <c r="AC37" s="1174"/>
      <c r="AD37" s="19"/>
      <c r="AE37" s="106"/>
      <c r="AF37" s="22" t="s">
        <v>290</v>
      </c>
      <c r="AG37" s="19"/>
      <c r="AH37" s="19"/>
      <c r="AI37" s="19"/>
      <c r="AJ37" s="20" t="s">
        <v>1</v>
      </c>
    </row>
    <row r="38" spans="2:36" ht="13.5" customHeight="1">
      <c r="B38" s="1172">
        <v>46189</v>
      </c>
      <c r="C38" s="1173">
        <v>0.125</v>
      </c>
      <c r="D38" s="1174" t="s">
        <v>171</v>
      </c>
      <c r="E38" s="1175" t="s">
        <v>71</v>
      </c>
      <c r="F38" s="1174" t="s">
        <v>231</v>
      </c>
      <c r="G38" s="1176">
        <v>1</v>
      </c>
      <c r="H38" s="1174"/>
      <c r="I38" s="1174"/>
      <c r="J38" s="6"/>
      <c r="K38" s="6"/>
      <c r="L38" s="1177">
        <v>46189</v>
      </c>
      <c r="M38" s="1173">
        <v>0</v>
      </c>
      <c r="N38" s="1174" t="s">
        <v>174</v>
      </c>
      <c r="O38" s="1175" t="s">
        <v>69</v>
      </c>
      <c r="P38" s="1174" t="s">
        <v>185</v>
      </c>
      <c r="Q38" s="1176">
        <v>2</v>
      </c>
      <c r="R38" s="1174"/>
      <c r="S38" s="1174"/>
      <c r="T38" s="23"/>
      <c r="U38" s="79"/>
      <c r="V38" s="1177">
        <v>46190</v>
      </c>
      <c r="W38" s="1173">
        <v>0</v>
      </c>
      <c r="X38" s="1174" t="s">
        <v>232</v>
      </c>
      <c r="Y38" s="1175" t="s">
        <v>82</v>
      </c>
      <c r="Z38" s="1174" t="s">
        <v>233</v>
      </c>
      <c r="AA38" s="1175">
        <v>2</v>
      </c>
      <c r="AB38" s="1174"/>
      <c r="AC38" s="1174"/>
      <c r="AD38" s="19"/>
      <c r="AE38" s="105">
        <v>89</v>
      </c>
      <c r="AF38" s="1178">
        <v>46207</v>
      </c>
      <c r="AG38" s="1173">
        <v>0.95833333333333337</v>
      </c>
      <c r="AH38" s="1181" t="s">
        <v>517</v>
      </c>
      <c r="AI38" s="1182" t="s">
        <v>306</v>
      </c>
      <c r="AJ38" s="1171"/>
    </row>
    <row r="39" spans="2:36" ht="13.5" customHeight="1">
      <c r="B39" s="1172">
        <v>46194</v>
      </c>
      <c r="C39" s="1173">
        <v>0.875</v>
      </c>
      <c r="D39" s="1174" t="s">
        <v>39</v>
      </c>
      <c r="E39" s="1175" t="s">
        <v>71</v>
      </c>
      <c r="F39" s="1174" t="s">
        <v>171</v>
      </c>
      <c r="G39" s="1176">
        <v>1</v>
      </c>
      <c r="H39" s="1174"/>
      <c r="I39" s="1174"/>
      <c r="J39" s="6"/>
      <c r="K39" s="6"/>
      <c r="L39" s="1177">
        <v>46194</v>
      </c>
      <c r="M39" s="1173">
        <v>0.75</v>
      </c>
      <c r="N39" s="1174" t="s">
        <v>18</v>
      </c>
      <c r="O39" s="1175" t="s">
        <v>77</v>
      </c>
      <c r="P39" s="1174" t="s">
        <v>174</v>
      </c>
      <c r="Q39" s="1176">
        <v>1</v>
      </c>
      <c r="R39" s="1174"/>
      <c r="S39" s="1174"/>
      <c r="T39" s="23"/>
      <c r="U39" s="7"/>
      <c r="V39" s="1177">
        <v>46195</v>
      </c>
      <c r="W39" s="1173">
        <v>0.95833333333333337</v>
      </c>
      <c r="X39" s="1174" t="s">
        <v>14</v>
      </c>
      <c r="Y39" s="1175" t="s">
        <v>68</v>
      </c>
      <c r="Z39" s="1174" t="s">
        <v>232</v>
      </c>
      <c r="AA39" s="1175">
        <v>1</v>
      </c>
      <c r="AB39" s="1174"/>
      <c r="AC39" s="1174"/>
      <c r="AD39" s="19"/>
      <c r="AE39" s="105">
        <v>90</v>
      </c>
      <c r="AF39" s="1178">
        <v>46207</v>
      </c>
      <c r="AG39" s="1179">
        <v>0.79166666666666663</v>
      </c>
      <c r="AH39" s="1181" t="s">
        <v>326</v>
      </c>
      <c r="AI39" s="1182" t="s">
        <v>321</v>
      </c>
      <c r="AJ39" s="1171"/>
    </row>
    <row r="40" spans="2:36" ht="13.5" customHeight="1">
      <c r="B40" s="1172">
        <v>46195</v>
      </c>
      <c r="C40" s="1173">
        <v>0.125</v>
      </c>
      <c r="D40" s="1174" t="s">
        <v>231</v>
      </c>
      <c r="E40" s="1175" t="s">
        <v>75</v>
      </c>
      <c r="F40" s="1174" t="s">
        <v>230</v>
      </c>
      <c r="G40" s="1175">
        <v>2</v>
      </c>
      <c r="H40" s="1174"/>
      <c r="I40" s="1174"/>
      <c r="J40" s="6"/>
      <c r="K40" s="6"/>
      <c r="L40" s="1177">
        <v>46195</v>
      </c>
      <c r="M40" s="1173">
        <v>0</v>
      </c>
      <c r="N40" s="1174" t="s">
        <v>185</v>
      </c>
      <c r="O40" s="1175" t="s">
        <v>71</v>
      </c>
      <c r="P40" s="1174" t="s">
        <v>229</v>
      </c>
      <c r="Q40" s="1176">
        <v>1</v>
      </c>
      <c r="R40" s="1174"/>
      <c r="S40" s="1174"/>
      <c r="U40" s="80"/>
      <c r="V40" s="1177">
        <v>46196</v>
      </c>
      <c r="W40" s="1173">
        <v>8.3333333333333329E-2</v>
      </c>
      <c r="X40" s="1174" t="s">
        <v>233</v>
      </c>
      <c r="Y40" s="1175" t="s">
        <v>72</v>
      </c>
      <c r="Z40" s="1174" t="s">
        <v>170</v>
      </c>
      <c r="AA40" s="1175">
        <v>1</v>
      </c>
      <c r="AB40" s="1174"/>
      <c r="AC40" s="1174"/>
      <c r="AD40" s="19"/>
      <c r="AE40" s="105">
        <v>91</v>
      </c>
      <c r="AF40" s="1178">
        <v>46208</v>
      </c>
      <c r="AG40" s="1173">
        <v>0.91666666666666663</v>
      </c>
      <c r="AH40" s="1181" t="s">
        <v>305</v>
      </c>
      <c r="AI40" s="1182" t="s">
        <v>307</v>
      </c>
      <c r="AJ40" s="1171"/>
    </row>
    <row r="41" spans="2:36" ht="13.5" customHeight="1">
      <c r="B41" s="1172">
        <v>46200</v>
      </c>
      <c r="C41" s="1173">
        <v>0.20833333333333334</v>
      </c>
      <c r="D41" s="1174" t="s">
        <v>230</v>
      </c>
      <c r="E41" s="1175" t="s">
        <v>72</v>
      </c>
      <c r="F41" s="1174" t="s">
        <v>171</v>
      </c>
      <c r="G41" s="1176">
        <v>2</v>
      </c>
      <c r="H41" s="1174"/>
      <c r="I41" s="1174"/>
      <c r="J41" s="6"/>
      <c r="K41" s="6"/>
      <c r="L41" s="1177">
        <v>46200</v>
      </c>
      <c r="M41" s="1173">
        <v>8.3333333333333329E-2</v>
      </c>
      <c r="N41" s="1174" t="s">
        <v>229</v>
      </c>
      <c r="O41" s="1175" t="s">
        <v>76</v>
      </c>
      <c r="P41" s="1174" t="s">
        <v>174</v>
      </c>
      <c r="Q41" s="1176">
        <v>2</v>
      </c>
      <c r="R41" s="1174"/>
      <c r="S41" s="1174"/>
      <c r="T41" s="24"/>
      <c r="U41" s="80"/>
      <c r="V41" s="1177">
        <v>46199</v>
      </c>
      <c r="W41" s="1173">
        <v>0.875</v>
      </c>
      <c r="X41" s="1174" t="s">
        <v>233</v>
      </c>
      <c r="Y41" s="1175" t="s">
        <v>69</v>
      </c>
      <c r="Z41" s="1174" t="s">
        <v>14</v>
      </c>
      <c r="AA41" s="1176">
        <v>2</v>
      </c>
      <c r="AB41" s="1174"/>
      <c r="AC41" s="1174"/>
      <c r="AD41" s="19"/>
      <c r="AE41" s="105">
        <v>92</v>
      </c>
      <c r="AF41" s="1178">
        <v>46209</v>
      </c>
      <c r="AG41" s="1179">
        <v>8.3333333333333329E-2</v>
      </c>
      <c r="AH41" s="1181" t="s">
        <v>324</v>
      </c>
      <c r="AI41" s="1182" t="s">
        <v>327</v>
      </c>
      <c r="AJ41" s="1171"/>
    </row>
    <row r="42" spans="2:36" ht="13.5" customHeight="1">
      <c r="B42" s="1172">
        <v>46200</v>
      </c>
      <c r="C42" s="1173">
        <v>0.20833333333333334</v>
      </c>
      <c r="D42" s="1174" t="s">
        <v>231</v>
      </c>
      <c r="E42" s="1175" t="s">
        <v>82</v>
      </c>
      <c r="F42" s="1174" t="s">
        <v>39</v>
      </c>
      <c r="G42" s="1176">
        <v>2</v>
      </c>
      <c r="H42" s="1174"/>
      <c r="I42" s="1174"/>
      <c r="J42" s="6"/>
      <c r="K42" s="6"/>
      <c r="L42" s="1177">
        <v>46200</v>
      </c>
      <c r="M42" s="1173">
        <v>8.3333333333333329E-2</v>
      </c>
      <c r="N42" s="1174" t="s">
        <v>185</v>
      </c>
      <c r="O42" s="1175" t="s">
        <v>69</v>
      </c>
      <c r="P42" s="1174" t="s">
        <v>18</v>
      </c>
      <c r="Q42" s="1176">
        <v>2</v>
      </c>
      <c r="R42" s="1174"/>
      <c r="S42" s="1174"/>
      <c r="T42" s="24"/>
      <c r="U42" s="80"/>
      <c r="V42" s="1177">
        <v>46199</v>
      </c>
      <c r="W42" s="1173">
        <v>0.875</v>
      </c>
      <c r="X42" s="1174" t="s">
        <v>170</v>
      </c>
      <c r="Y42" s="1175" t="s">
        <v>78</v>
      </c>
      <c r="Z42" s="1174" t="s">
        <v>232</v>
      </c>
      <c r="AA42" s="1175">
        <v>1</v>
      </c>
      <c r="AB42" s="1174"/>
      <c r="AC42" s="1174"/>
      <c r="AD42" s="19"/>
      <c r="AE42" s="105">
        <v>93</v>
      </c>
      <c r="AF42" s="1178">
        <v>46209</v>
      </c>
      <c r="AG42" s="1173">
        <v>0.875</v>
      </c>
      <c r="AH42" s="1181" t="s">
        <v>312</v>
      </c>
      <c r="AI42" s="1182" t="s">
        <v>313</v>
      </c>
      <c r="AJ42" s="1171"/>
    </row>
    <row r="43" spans="2:36" ht="13.5" customHeight="1">
      <c r="B43" s="5"/>
      <c r="T43" s="23"/>
      <c r="U43" s="79"/>
      <c r="AD43" s="19"/>
      <c r="AE43" s="105">
        <v>94</v>
      </c>
      <c r="AF43" s="1178">
        <v>46210</v>
      </c>
      <c r="AG43" s="1179">
        <v>8.3333333333333329E-2</v>
      </c>
      <c r="AH43" s="1181" t="s">
        <v>310</v>
      </c>
      <c r="AI43" s="1182" t="s">
        <v>311</v>
      </c>
      <c r="AJ43" s="1171"/>
    </row>
    <row r="44" spans="2:36" ht="13.5" customHeight="1">
      <c r="B44" s="5"/>
      <c r="T44" s="23"/>
      <c r="AD44" s="19"/>
      <c r="AE44" s="105">
        <v>95</v>
      </c>
      <c r="AF44" s="1178">
        <v>46210</v>
      </c>
      <c r="AG44" s="1173">
        <v>0.75</v>
      </c>
      <c r="AH44" s="1181" t="s">
        <v>315</v>
      </c>
      <c r="AI44" s="1182" t="s">
        <v>331</v>
      </c>
      <c r="AJ44" s="1171"/>
    </row>
    <row r="45" spans="2:36" ht="13.5" customHeight="1">
      <c r="B45" s="78" t="s">
        <v>216</v>
      </c>
      <c r="C45" s="21"/>
      <c r="D45" s="9"/>
      <c r="E45" s="6" t="s">
        <v>40</v>
      </c>
      <c r="G45" s="1" t="s">
        <v>3</v>
      </c>
      <c r="H45" s="6" t="s">
        <v>1</v>
      </c>
      <c r="I45" s="6" t="s">
        <v>1</v>
      </c>
      <c r="J45" s="6"/>
      <c r="L45" s="909" t="s">
        <v>218</v>
      </c>
      <c r="M45" s="909"/>
      <c r="N45" s="9"/>
      <c r="O45" s="6" t="s">
        <v>40</v>
      </c>
      <c r="Q45" s="1" t="s">
        <v>3</v>
      </c>
      <c r="R45" s="6" t="s">
        <v>1</v>
      </c>
      <c r="S45" s="6" t="s">
        <v>1</v>
      </c>
      <c r="T45" s="23"/>
      <c r="U45" s="79"/>
      <c r="V45" s="909" t="s">
        <v>219</v>
      </c>
      <c r="W45" s="909"/>
      <c r="X45" s="9"/>
      <c r="Y45" s="6" t="s">
        <v>40</v>
      </c>
      <c r="AA45" s="1" t="s">
        <v>3</v>
      </c>
      <c r="AB45" s="6" t="s">
        <v>1</v>
      </c>
      <c r="AC45" s="6" t="s">
        <v>1</v>
      </c>
      <c r="AD45" s="19"/>
      <c r="AE45" s="105">
        <v>96</v>
      </c>
      <c r="AF45" s="1178">
        <v>46210</v>
      </c>
      <c r="AG45" s="1179">
        <v>0.91666666666666663</v>
      </c>
      <c r="AH45" s="1181" t="s">
        <v>314</v>
      </c>
      <c r="AI45" s="1182" t="s">
        <v>316</v>
      </c>
      <c r="AJ45" s="1171"/>
    </row>
    <row r="46" spans="2:36" ht="13.5" customHeight="1">
      <c r="B46" s="1172">
        <v>46190</v>
      </c>
      <c r="C46" s="1173">
        <v>0.125</v>
      </c>
      <c r="D46" s="1174" t="s">
        <v>173</v>
      </c>
      <c r="E46" s="1175" t="s">
        <v>77</v>
      </c>
      <c r="F46" s="1174" t="s">
        <v>234</v>
      </c>
      <c r="G46" s="1176">
        <v>1</v>
      </c>
      <c r="H46" s="1174"/>
      <c r="I46" s="1174"/>
      <c r="J46" s="6"/>
      <c r="K46" s="6"/>
      <c r="L46" s="1177">
        <v>46190</v>
      </c>
      <c r="M46" s="1173">
        <v>0.79166666666666663</v>
      </c>
      <c r="N46" s="1174" t="s">
        <v>17</v>
      </c>
      <c r="O46" s="1175" t="s">
        <v>85</v>
      </c>
      <c r="P46" s="1174" t="s">
        <v>236</v>
      </c>
      <c r="Q46" s="1176">
        <v>1</v>
      </c>
      <c r="R46" s="1174"/>
      <c r="S46" s="1174"/>
      <c r="T46" s="23"/>
      <c r="U46" s="79"/>
      <c r="V46" s="1177">
        <v>46190</v>
      </c>
      <c r="W46" s="1173">
        <v>0.91666666666666663</v>
      </c>
      <c r="X46" s="1174" t="s">
        <v>15</v>
      </c>
      <c r="Y46" s="1175" t="s">
        <v>72</v>
      </c>
      <c r="Z46" s="1174" t="s">
        <v>32</v>
      </c>
      <c r="AA46" s="1176">
        <v>1</v>
      </c>
      <c r="AB46" s="1174"/>
      <c r="AC46" s="1174"/>
      <c r="AD46" s="19"/>
      <c r="AE46" s="78"/>
      <c r="AF46" s="21"/>
      <c r="AG46" s="19"/>
      <c r="AH46" s="19"/>
      <c r="AI46" s="19"/>
      <c r="AJ46" s="20"/>
    </row>
    <row r="47" spans="2:36" ht="13.5" customHeight="1">
      <c r="B47" s="1172">
        <v>46190</v>
      </c>
      <c r="C47" s="1173">
        <v>0.25</v>
      </c>
      <c r="D47" s="1174" t="s">
        <v>138</v>
      </c>
      <c r="E47" s="1175" t="s">
        <v>71</v>
      </c>
      <c r="F47" s="1174" t="s">
        <v>235</v>
      </c>
      <c r="G47" s="1176">
        <v>1</v>
      </c>
      <c r="H47" s="1174"/>
      <c r="I47" s="1174"/>
      <c r="J47" s="6"/>
      <c r="K47" s="6"/>
      <c r="L47" s="1177">
        <v>46191</v>
      </c>
      <c r="M47" s="1173">
        <v>0.16666666666666666</v>
      </c>
      <c r="N47" s="1174" t="s">
        <v>238</v>
      </c>
      <c r="O47" s="1175" t="s">
        <v>82</v>
      </c>
      <c r="P47" s="1174" t="s">
        <v>239</v>
      </c>
      <c r="Q47" s="1176">
        <v>2</v>
      </c>
      <c r="R47" s="1174"/>
      <c r="S47" s="1174"/>
      <c r="T47" s="23"/>
      <c r="U47" s="79"/>
      <c r="V47" s="1177">
        <v>46191</v>
      </c>
      <c r="W47" s="1173">
        <v>4.1666666666666664E-2</v>
      </c>
      <c r="X47" s="1174" t="s">
        <v>187</v>
      </c>
      <c r="Y47" s="1175" t="s">
        <v>71</v>
      </c>
      <c r="Z47" s="1174" t="s">
        <v>237</v>
      </c>
      <c r="AA47" s="1175">
        <v>1</v>
      </c>
      <c r="AB47" s="1174"/>
      <c r="AC47" s="1174"/>
      <c r="AD47" s="19"/>
      <c r="AE47" s="106"/>
      <c r="AF47" s="21" t="s">
        <v>11</v>
      </c>
      <c r="AG47" s="19"/>
      <c r="AH47" s="19"/>
      <c r="AI47" s="19"/>
      <c r="AJ47" s="20"/>
    </row>
    <row r="48" spans="2:36" ht="13.5" customHeight="1">
      <c r="B48" s="1172">
        <v>46195</v>
      </c>
      <c r="C48" s="1173">
        <v>0.79166666666666663</v>
      </c>
      <c r="D48" s="1174" t="s">
        <v>173</v>
      </c>
      <c r="E48" s="1175" t="s">
        <v>72</v>
      </c>
      <c r="F48" s="1174" t="s">
        <v>138</v>
      </c>
      <c r="G48" s="1176" t="s">
        <v>73</v>
      </c>
      <c r="H48" s="1174"/>
      <c r="I48" s="1174"/>
      <c r="J48" s="6"/>
      <c r="K48" s="6"/>
      <c r="L48" s="1177">
        <v>46196</v>
      </c>
      <c r="M48" s="1173">
        <v>0.79166666666666663</v>
      </c>
      <c r="N48" s="1174" t="s">
        <v>17</v>
      </c>
      <c r="O48" s="1175" t="s">
        <v>68</v>
      </c>
      <c r="P48" s="1174" t="s">
        <v>238</v>
      </c>
      <c r="Q48" s="1176">
        <v>1</v>
      </c>
      <c r="R48" s="1174"/>
      <c r="S48" s="1174"/>
      <c r="T48" s="23"/>
      <c r="U48" s="7"/>
      <c r="V48" s="1177">
        <v>46196</v>
      </c>
      <c r="W48" s="1173">
        <v>0.91666666666666663</v>
      </c>
      <c r="X48" s="1174" t="s">
        <v>15</v>
      </c>
      <c r="Y48" s="1175" t="s">
        <v>68</v>
      </c>
      <c r="Z48" s="1174" t="s">
        <v>187</v>
      </c>
      <c r="AA48" s="1175">
        <v>1</v>
      </c>
      <c r="AB48" s="1174"/>
      <c r="AC48" s="1174"/>
      <c r="AD48" s="19"/>
      <c r="AE48" s="106"/>
      <c r="AF48" s="22" t="s">
        <v>21</v>
      </c>
      <c r="AG48" s="19"/>
      <c r="AH48" s="19"/>
      <c r="AI48" s="19"/>
      <c r="AJ48" s="20" t="s">
        <v>1</v>
      </c>
    </row>
    <row r="49" spans="2:39" ht="13.5" customHeight="1">
      <c r="B49" s="1172">
        <v>46196</v>
      </c>
      <c r="C49" s="1173">
        <v>0.20833333333333334</v>
      </c>
      <c r="D49" s="1174" t="s">
        <v>235</v>
      </c>
      <c r="E49" s="1175" t="s">
        <v>76</v>
      </c>
      <c r="F49" s="1174" t="s">
        <v>234</v>
      </c>
      <c r="G49" s="1175">
        <v>2</v>
      </c>
      <c r="H49" s="1174"/>
      <c r="I49" s="1174"/>
      <c r="J49" s="6"/>
      <c r="K49" s="6"/>
      <c r="L49" s="1177">
        <v>46197</v>
      </c>
      <c r="M49" s="1173">
        <v>0.16666666666666666</v>
      </c>
      <c r="N49" s="1174" t="s">
        <v>239</v>
      </c>
      <c r="O49" s="1175" t="s">
        <v>71</v>
      </c>
      <c r="P49" s="1174" t="s">
        <v>236</v>
      </c>
      <c r="Q49" s="1176">
        <v>1</v>
      </c>
      <c r="R49" s="1174"/>
      <c r="S49" s="1174"/>
      <c r="U49" s="80"/>
      <c r="V49" s="1177">
        <v>46197</v>
      </c>
      <c r="W49" s="1173">
        <v>4.1666666666666664E-2</v>
      </c>
      <c r="X49" s="1174" t="s">
        <v>237</v>
      </c>
      <c r="Y49" s="1175" t="s">
        <v>76</v>
      </c>
      <c r="Z49" s="1174" t="s">
        <v>32</v>
      </c>
      <c r="AA49" s="1175">
        <v>2</v>
      </c>
      <c r="AB49" s="1174"/>
      <c r="AC49" s="1174"/>
      <c r="AD49" s="19"/>
      <c r="AE49" s="105">
        <v>97</v>
      </c>
      <c r="AF49" s="1178">
        <v>46212</v>
      </c>
      <c r="AG49" s="1173">
        <v>0.91666666666666663</v>
      </c>
      <c r="AH49" s="1181" t="s">
        <v>306</v>
      </c>
      <c r="AI49" s="1182" t="s">
        <v>321</v>
      </c>
      <c r="AJ49" s="1171"/>
    </row>
    <row r="50" spans="2:39" ht="13.5" customHeight="1">
      <c r="B50" s="1172">
        <v>46201</v>
      </c>
      <c r="C50" s="1173">
        <v>0.16666666666666666</v>
      </c>
      <c r="D50" s="1174" t="s">
        <v>234</v>
      </c>
      <c r="E50" s="1175" t="s">
        <v>70</v>
      </c>
      <c r="F50" s="1174" t="s">
        <v>138</v>
      </c>
      <c r="G50" s="1176" t="s">
        <v>73</v>
      </c>
      <c r="H50" s="1174"/>
      <c r="I50" s="1174"/>
      <c r="J50" s="6"/>
      <c r="K50" s="6"/>
      <c r="L50" s="1177">
        <v>46201</v>
      </c>
      <c r="M50" s="1173">
        <v>6.25E-2</v>
      </c>
      <c r="N50" s="1174" t="s">
        <v>239</v>
      </c>
      <c r="O50" s="1175" t="s">
        <v>69</v>
      </c>
      <c r="P50" s="1174" t="s">
        <v>17</v>
      </c>
      <c r="Q50" s="1176" t="s">
        <v>73</v>
      </c>
      <c r="R50" s="1174"/>
      <c r="S50" s="1174"/>
      <c r="T50" s="24"/>
      <c r="V50" s="1177">
        <v>46200</v>
      </c>
      <c r="W50" s="1173">
        <v>0.95833333333333337</v>
      </c>
      <c r="X50" s="1174" t="s">
        <v>237</v>
      </c>
      <c r="Y50" s="1175" t="s">
        <v>75</v>
      </c>
      <c r="Z50" s="1174" t="s">
        <v>15</v>
      </c>
      <c r="AA50" s="1176">
        <v>2</v>
      </c>
      <c r="AB50" s="1174"/>
      <c r="AC50" s="1174"/>
      <c r="AD50" s="19"/>
      <c r="AE50" s="105">
        <v>98</v>
      </c>
      <c r="AF50" s="1178">
        <v>46213</v>
      </c>
      <c r="AG50" s="1173">
        <v>0.875</v>
      </c>
      <c r="AH50" s="1181" t="s">
        <v>313</v>
      </c>
      <c r="AI50" s="1182" t="s">
        <v>310</v>
      </c>
      <c r="AJ50" s="1171"/>
    </row>
    <row r="51" spans="2:39" ht="13.5" customHeight="1">
      <c r="B51" s="1172">
        <v>46201</v>
      </c>
      <c r="C51" s="1173">
        <v>0.16666666666666666</v>
      </c>
      <c r="D51" s="1174" t="s">
        <v>235</v>
      </c>
      <c r="E51" s="1175" t="s">
        <v>82</v>
      </c>
      <c r="F51" s="1174" t="s">
        <v>173</v>
      </c>
      <c r="G51" s="1176">
        <v>2</v>
      </c>
      <c r="H51" s="1174"/>
      <c r="I51" s="1174"/>
      <c r="J51" s="6"/>
      <c r="K51" s="6"/>
      <c r="L51" s="1177">
        <v>46201</v>
      </c>
      <c r="M51" s="1173">
        <v>6.25E-2</v>
      </c>
      <c r="N51" s="1174" t="s">
        <v>236</v>
      </c>
      <c r="O51" s="1175" t="s">
        <v>70</v>
      </c>
      <c r="P51" s="1174" t="s">
        <v>238</v>
      </c>
      <c r="Q51" s="1176" t="s">
        <v>73</v>
      </c>
      <c r="R51" s="1174"/>
      <c r="S51" s="1174"/>
      <c r="T51" s="24"/>
      <c r="V51" s="1177">
        <v>46200</v>
      </c>
      <c r="W51" s="1173">
        <v>0.95833333333333337</v>
      </c>
      <c r="X51" s="1174" t="s">
        <v>32</v>
      </c>
      <c r="Y51" s="1175" t="s">
        <v>79</v>
      </c>
      <c r="Z51" s="1174" t="s">
        <v>187</v>
      </c>
      <c r="AA51" s="1175">
        <v>1</v>
      </c>
      <c r="AB51" s="1174"/>
      <c r="AC51" s="1174"/>
      <c r="AD51" s="19"/>
      <c r="AE51" s="105">
        <v>99</v>
      </c>
      <c r="AF51" s="1178">
        <v>46214</v>
      </c>
      <c r="AG51" s="1173">
        <v>0.95833333333333337</v>
      </c>
      <c r="AH51" s="1181" t="s">
        <v>307</v>
      </c>
      <c r="AI51" s="1182" t="s">
        <v>327</v>
      </c>
      <c r="AJ51" s="1171"/>
    </row>
    <row r="52" spans="2:39" ht="13.5" customHeight="1">
      <c r="B52" s="5"/>
      <c r="T52" s="23"/>
      <c r="V52" s="21"/>
      <c r="W52" s="19"/>
      <c r="X52" s="19"/>
      <c r="Z52" s="21"/>
      <c r="AA52" s="19"/>
      <c r="AB52" s="19"/>
      <c r="AC52" s="19"/>
      <c r="AD52" s="19"/>
      <c r="AE52" s="105">
        <v>100</v>
      </c>
      <c r="AF52" s="1178">
        <v>46215</v>
      </c>
      <c r="AG52" s="1173">
        <v>0.125</v>
      </c>
      <c r="AH52" s="1181" t="s">
        <v>315</v>
      </c>
      <c r="AI52" s="1182" t="s">
        <v>316</v>
      </c>
      <c r="AJ52" s="1171"/>
    </row>
    <row r="53" spans="2:39" ht="13.5" customHeight="1">
      <c r="B53" s="5"/>
      <c r="T53" s="23"/>
      <c r="V53" s="21"/>
      <c r="W53" s="19"/>
      <c r="X53" s="19"/>
      <c r="Z53" s="917" t="s">
        <v>284</v>
      </c>
      <c r="AA53" s="917"/>
      <c r="AB53" s="19">
        <f>SUM(H19:H51)+SUM(R19:R51)+SUM(AB19:AB51)</f>
        <v>0</v>
      </c>
      <c r="AC53" s="19">
        <f>SUM(I19:I51)+SUM(S19:S51)+SUM(AC19:AC51)</f>
        <v>0</v>
      </c>
      <c r="AD53" s="19"/>
      <c r="AE53" s="105"/>
      <c r="AF53" s="28"/>
      <c r="AG53" s="29"/>
      <c r="AH53" s="31"/>
      <c r="AI53" s="31"/>
      <c r="AJ53" s="20"/>
    </row>
    <row r="54" spans="2:39" ht="13.5" customHeight="1" thickBot="1">
      <c r="B54" s="888"/>
      <c r="C54" s="889"/>
      <c r="D54" s="60"/>
      <c r="E54" s="11"/>
      <c r="F54" s="11"/>
      <c r="G54" s="11"/>
      <c r="H54" s="61"/>
      <c r="I54" s="61"/>
      <c r="J54" s="61"/>
      <c r="K54" s="11"/>
      <c r="L54" s="889"/>
      <c r="M54" s="889"/>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1178">
        <v>46217</v>
      </c>
      <c r="AG56" s="1173">
        <v>0.875</v>
      </c>
      <c r="AH56" s="1181" t="s">
        <v>306</v>
      </c>
      <c r="AI56" s="1182" t="s">
        <v>313</v>
      </c>
      <c r="AJ56" s="1171"/>
    </row>
    <row r="57" spans="2:39" ht="13.5" customHeight="1" thickBot="1">
      <c r="B57" s="57"/>
      <c r="C57" s="25"/>
      <c r="D57" s="6"/>
      <c r="E57" s="26"/>
      <c r="F57" s="27"/>
      <c r="G57" s="26"/>
      <c r="H57" s="27"/>
      <c r="I57" s="27"/>
      <c r="J57" s="27"/>
      <c r="K57" s="27"/>
      <c r="L57" s="28"/>
      <c r="V57" s="7"/>
      <c r="Y57" s="7"/>
      <c r="AE57" s="105">
        <v>102</v>
      </c>
      <c r="AF57" s="1178">
        <v>46218</v>
      </c>
      <c r="AG57" s="1173">
        <v>0.875</v>
      </c>
      <c r="AH57" s="1181" t="s">
        <v>327</v>
      </c>
      <c r="AI57" s="1182" t="s">
        <v>316</v>
      </c>
      <c r="AJ57" s="1171"/>
    </row>
    <row r="58" spans="2:39" ht="13.5" customHeight="1">
      <c r="B58" s="180"/>
      <c r="C58" s="179"/>
      <c r="D58" s="179"/>
      <c r="E58" s="179"/>
      <c r="F58" s="179"/>
      <c r="G58" s="179" t="s">
        <v>35</v>
      </c>
      <c r="H58" s="179"/>
      <c r="I58" s="179"/>
      <c r="J58" s="179"/>
      <c r="K58" s="179"/>
      <c r="L58" s="181"/>
      <c r="M58" s="7"/>
      <c r="N58" s="180"/>
      <c r="O58" s="179"/>
      <c r="P58" s="179"/>
      <c r="Q58" s="179"/>
      <c r="R58" s="179"/>
      <c r="S58" s="179"/>
      <c r="T58" s="181"/>
      <c r="U58" s="15"/>
      <c r="V58" s="180"/>
      <c r="W58" s="179"/>
      <c r="X58" s="179"/>
      <c r="Y58" s="179"/>
      <c r="Z58" s="179"/>
      <c r="AA58" s="179"/>
      <c r="AB58" s="182"/>
      <c r="AC58" s="183"/>
      <c r="AE58" s="105"/>
      <c r="AF58" s="28"/>
      <c r="AG58" s="29"/>
      <c r="AH58" s="31"/>
      <c r="AI58" s="31"/>
      <c r="AJ58" s="20"/>
    </row>
    <row r="59" spans="2:39" ht="13.5" customHeight="1">
      <c r="B59" s="5"/>
      <c r="C59" s="12"/>
      <c r="D59" s="12"/>
      <c r="E59" s="16" t="s">
        <v>2</v>
      </c>
      <c r="G59" s="1" t="s">
        <v>36</v>
      </c>
      <c r="L59" s="8"/>
      <c r="M59" s="7"/>
      <c r="N59" s="5"/>
      <c r="P59" s="1183" t="s">
        <v>2</v>
      </c>
      <c r="Q59" s="801"/>
      <c r="R59" s="802" t="s">
        <v>285</v>
      </c>
      <c r="T59" s="102"/>
      <c r="U59" s="7"/>
      <c r="V59" s="5"/>
      <c r="AA59" s="108"/>
      <c r="AC59" s="18"/>
      <c r="AE59" s="107"/>
      <c r="AF59" s="21" t="s">
        <v>289</v>
      </c>
      <c r="AG59" s="19"/>
      <c r="AH59" s="19"/>
      <c r="AI59" s="19"/>
      <c r="AJ59" s="20"/>
    </row>
    <row r="60" spans="2:39" ht="13.5" customHeight="1">
      <c r="B60" s="5"/>
      <c r="C60" s="13"/>
      <c r="D60" s="13">
        <v>1</v>
      </c>
      <c r="E60" s="1184" t="s">
        <v>166</v>
      </c>
      <c r="F60" s="1126"/>
      <c r="G60" s="14"/>
      <c r="H60" s="14"/>
      <c r="I60" s="14"/>
      <c r="J60" s="14"/>
      <c r="L60" s="8"/>
      <c r="M60" s="15"/>
      <c r="N60" s="5"/>
      <c r="P60" s="1185" t="s">
        <v>518</v>
      </c>
      <c r="Q60" s="1128"/>
      <c r="R60" s="803"/>
      <c r="S60" s="15"/>
      <c r="T60" s="18"/>
      <c r="U60" s="7"/>
      <c r="V60" s="5"/>
      <c r="Y60" s="1129" t="s">
        <v>222</v>
      </c>
      <c r="Z60" s="1129"/>
      <c r="AA60" s="802" t="s">
        <v>286</v>
      </c>
      <c r="AB60" s="802" t="s">
        <v>292</v>
      </c>
      <c r="AC60" s="102"/>
      <c r="AE60" s="107"/>
      <c r="AF60" s="22" t="s">
        <v>291</v>
      </c>
      <c r="AG60" s="19"/>
      <c r="AH60" s="19"/>
      <c r="AI60" s="19"/>
      <c r="AJ60" s="20" t="s">
        <v>1</v>
      </c>
    </row>
    <row r="61" spans="2:39" ht="13.5" customHeight="1">
      <c r="B61" s="5"/>
      <c r="C61" s="13"/>
      <c r="D61" s="13">
        <v>2</v>
      </c>
      <c r="E61" s="1184" t="s">
        <v>198</v>
      </c>
      <c r="F61" s="1126"/>
      <c r="G61" s="7"/>
      <c r="H61" s="7" t="s">
        <v>27</v>
      </c>
      <c r="I61" s="14"/>
      <c r="J61" s="14"/>
      <c r="K61" s="7">
        <v>160</v>
      </c>
      <c r="L61" s="18" t="s">
        <v>26</v>
      </c>
      <c r="M61" s="7"/>
      <c r="N61" s="5"/>
      <c r="P61" s="1185" t="s">
        <v>191</v>
      </c>
      <c r="Q61" s="1128"/>
      <c r="R61" s="803"/>
      <c r="T61" s="18"/>
      <c r="U61" s="7"/>
      <c r="V61" s="5"/>
      <c r="Y61" s="1185" t="s">
        <v>451</v>
      </c>
      <c r="Z61" s="1128"/>
      <c r="AA61" s="804"/>
      <c r="AB61" s="804"/>
      <c r="AC61" s="18"/>
      <c r="AE61" s="105">
        <v>103</v>
      </c>
      <c r="AF61" s="793">
        <v>46221</v>
      </c>
      <c r="AG61" s="797">
        <v>0.95833333333333337</v>
      </c>
      <c r="AH61" s="830" t="s">
        <v>306</v>
      </c>
      <c r="AI61" s="1182" t="s">
        <v>327</v>
      </c>
      <c r="AJ61" s="796"/>
    </row>
    <row r="62" spans="2:39" ht="13.5" customHeight="1">
      <c r="B62" s="5"/>
      <c r="C62" s="13"/>
      <c r="D62" s="13">
        <v>3</v>
      </c>
      <c r="E62" s="1184" t="s">
        <v>197</v>
      </c>
      <c r="F62" s="1126"/>
      <c r="G62" s="7"/>
      <c r="H62" s="7" t="s">
        <v>28</v>
      </c>
      <c r="I62" s="14"/>
      <c r="J62" s="14"/>
      <c r="K62" s="7">
        <v>120</v>
      </c>
      <c r="L62" s="18" t="s">
        <v>26</v>
      </c>
      <c r="M62" s="7"/>
      <c r="N62" s="5"/>
      <c r="P62" s="1185" t="s">
        <v>270</v>
      </c>
      <c r="Q62" s="1128"/>
      <c r="R62" s="803"/>
      <c r="S62" s="15"/>
      <c r="T62" s="18"/>
      <c r="U62" s="7"/>
      <c r="V62" s="5"/>
      <c r="Y62" s="1185" t="s">
        <v>255</v>
      </c>
      <c r="Z62" s="1128"/>
      <c r="AA62" s="805"/>
      <c r="AB62" s="804"/>
      <c r="AC62" s="18"/>
      <c r="AE62" s="105"/>
      <c r="AF62" s="21"/>
      <c r="AG62" s="19"/>
      <c r="AH62" s="19"/>
      <c r="AI62" s="19"/>
      <c r="AJ62" s="20"/>
      <c r="AM62" s="33"/>
    </row>
    <row r="63" spans="2:39" ht="13.2">
      <c r="B63" s="5"/>
      <c r="C63" s="13"/>
      <c r="D63" s="13">
        <v>4</v>
      </c>
      <c r="E63" s="1184" t="s">
        <v>262</v>
      </c>
      <c r="F63" s="1126"/>
      <c r="G63" s="7"/>
      <c r="H63" s="7" t="s">
        <v>29</v>
      </c>
      <c r="I63" s="14"/>
      <c r="J63" s="14"/>
      <c r="K63" s="7">
        <v>90</v>
      </c>
      <c r="L63" s="18" t="s">
        <v>26</v>
      </c>
      <c r="M63" s="7"/>
      <c r="N63" s="5"/>
      <c r="P63" s="1185" t="s">
        <v>258</v>
      </c>
      <c r="Q63" s="1128"/>
      <c r="R63" s="803"/>
      <c r="S63" s="7"/>
      <c r="T63" s="102"/>
      <c r="V63" s="5"/>
      <c r="Y63" s="1185" t="s">
        <v>374</v>
      </c>
      <c r="Z63" s="1128"/>
      <c r="AA63" s="803"/>
      <c r="AB63" s="804"/>
      <c r="AC63" s="18"/>
      <c r="AE63" s="107"/>
      <c r="AF63" s="21" t="s">
        <v>13</v>
      </c>
      <c r="AG63" s="19"/>
      <c r="AH63" s="19"/>
      <c r="AI63" s="19"/>
      <c r="AJ63" s="20"/>
    </row>
    <row r="64" spans="2:39" s="32" customFormat="1" ht="13.2">
      <c r="B64" s="5"/>
      <c r="C64" s="13"/>
      <c r="D64" s="13">
        <v>5</v>
      </c>
      <c r="E64" s="1184" t="s">
        <v>264</v>
      </c>
      <c r="F64" s="1126"/>
      <c r="G64" s="7"/>
      <c r="H64" s="7" t="s">
        <v>156</v>
      </c>
      <c r="I64" s="14"/>
      <c r="J64" s="14"/>
      <c r="K64" s="7">
        <v>60</v>
      </c>
      <c r="L64" s="18" t="s">
        <v>26</v>
      </c>
      <c r="M64" s="7"/>
      <c r="N64" s="5"/>
      <c r="O64" s="1"/>
      <c r="P64" s="1185" t="s">
        <v>519</v>
      </c>
      <c r="Q64" s="1128"/>
      <c r="R64" s="803"/>
      <c r="S64" s="7"/>
      <c r="T64" s="18"/>
      <c r="U64" s="1"/>
      <c r="V64" s="5"/>
      <c r="W64" s="1"/>
      <c r="X64" s="1"/>
      <c r="Y64" s="1"/>
      <c r="Z64" s="1"/>
      <c r="AA64" s="7"/>
      <c r="AB64" s="15"/>
      <c r="AC64" s="18"/>
      <c r="AD64" s="1"/>
      <c r="AE64" s="107"/>
      <c r="AF64" s="22" t="s">
        <v>31</v>
      </c>
      <c r="AG64" s="19"/>
      <c r="AH64" s="19"/>
      <c r="AI64" s="19"/>
      <c r="AJ64" s="20" t="s">
        <v>1</v>
      </c>
      <c r="AK64" s="1"/>
    </row>
    <row r="65" spans="2:37" s="32" customFormat="1" ht="13.2">
      <c r="B65" s="5"/>
      <c r="C65" s="13"/>
      <c r="D65" s="13">
        <v>6</v>
      </c>
      <c r="E65" s="1184" t="s">
        <v>256</v>
      </c>
      <c r="F65" s="1126"/>
      <c r="G65" s="7"/>
      <c r="H65" s="7" t="s">
        <v>157</v>
      </c>
      <c r="I65" s="1"/>
      <c r="J65" s="1"/>
      <c r="K65" s="7">
        <v>30</v>
      </c>
      <c r="L65" s="18" t="s">
        <v>26</v>
      </c>
      <c r="M65" s="7"/>
      <c r="N65" s="5"/>
      <c r="O65" s="1"/>
      <c r="P65" s="1185" t="s">
        <v>520</v>
      </c>
      <c r="Q65" s="1128"/>
      <c r="R65" s="803"/>
      <c r="S65" s="7"/>
      <c r="T65" s="18"/>
      <c r="U65" s="1"/>
      <c r="V65" s="5"/>
      <c r="W65" s="1"/>
      <c r="X65" s="1"/>
      <c r="Y65" s="14" t="s">
        <v>221</v>
      </c>
      <c r="Z65" s="14"/>
      <c r="AA65" s="1"/>
      <c r="AB65" s="1"/>
      <c r="AC65" s="18"/>
      <c r="AD65" s="1"/>
      <c r="AE65" s="105">
        <v>103</v>
      </c>
      <c r="AF65" s="793">
        <v>46222</v>
      </c>
      <c r="AG65" s="797">
        <v>0.875</v>
      </c>
      <c r="AH65" s="830" t="s">
        <v>313</v>
      </c>
      <c r="AI65" s="1182" t="s">
        <v>316</v>
      </c>
      <c r="AJ65" s="796"/>
      <c r="AK65" s="1"/>
    </row>
    <row r="66" spans="2:37" s="32" customFormat="1" ht="13.2">
      <c r="B66" s="5"/>
      <c r="C66" s="13"/>
      <c r="D66" s="13">
        <v>7</v>
      </c>
      <c r="E66" s="1184" t="s">
        <v>168</v>
      </c>
      <c r="F66" s="1126"/>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c r="B67" s="5"/>
      <c r="C67" s="13"/>
      <c r="D67" s="13">
        <v>8</v>
      </c>
      <c r="E67" s="1184" t="s">
        <v>267</v>
      </c>
      <c r="F67" s="1126"/>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c r="B68" s="5"/>
      <c r="C68" s="13"/>
      <c r="D68" s="13">
        <v>9</v>
      </c>
      <c r="E68" s="1184" t="s">
        <v>199</v>
      </c>
      <c r="F68" s="1126"/>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c r="B69" s="5"/>
      <c r="C69" s="13"/>
      <c r="D69" s="13">
        <v>10</v>
      </c>
      <c r="E69" s="1184" t="s">
        <v>270</v>
      </c>
      <c r="F69" s="1126"/>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c r="B70" s="5"/>
      <c r="C70" s="13"/>
      <c r="D70" s="13">
        <v>11</v>
      </c>
      <c r="E70" s="1184" t="s">
        <v>269</v>
      </c>
      <c r="F70" s="1126"/>
      <c r="G70" s="1"/>
      <c r="H70" s="1"/>
      <c r="I70" s="1"/>
      <c r="J70" s="1"/>
      <c r="K70" s="1"/>
      <c r="L70" s="8"/>
      <c r="M70" s="7"/>
      <c r="N70" s="10"/>
      <c r="O70" s="127"/>
      <c r="P70" s="11"/>
      <c r="Q70" s="64"/>
      <c r="R70" s="64"/>
      <c r="S70" s="63"/>
      <c r="T70" s="128"/>
      <c r="U70" s="7"/>
      <c r="V70" s="15"/>
      <c r="W70" s="15"/>
      <c r="X70" s="15"/>
      <c r="Y70" s="15"/>
      <c r="Z70" s="1"/>
      <c r="AA70" s="7"/>
      <c r="AB70" s="1"/>
      <c r="AC70" s="7"/>
      <c r="AD70" s="1"/>
      <c r="AE70" s="78"/>
      <c r="AF70" s="957" t="s">
        <v>313</v>
      </c>
      <c r="AG70" s="958"/>
      <c r="AH70" s="958"/>
      <c r="AI70" s="958"/>
      <c r="AJ70" s="1131"/>
      <c r="AK70" s="1"/>
    </row>
    <row r="71" spans="2:37" s="32" customFormat="1" ht="18" customHeight="1" thickBot="1">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923"/>
      <c r="AG71" s="924"/>
      <c r="AH71" s="924"/>
      <c r="AI71" s="924"/>
      <c r="AJ71" s="926"/>
      <c r="AK71" s="1"/>
    </row>
    <row r="72" spans="2:37" s="32" customFormat="1" ht="13.2">
      <c r="B72" s="5"/>
      <c r="C72" s="12"/>
      <c r="D72" s="12"/>
      <c r="E72" s="16" t="s">
        <v>20</v>
      </c>
      <c r="F72" s="1"/>
      <c r="G72" s="1"/>
      <c r="H72" s="919"/>
      <c r="I72" s="920"/>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c r="B79" s="1"/>
      <c r="C79" s="1"/>
      <c r="D79" s="1"/>
      <c r="E79" s="1"/>
      <c r="F79" s="1"/>
      <c r="G79" s="1"/>
      <c r="H79" s="1"/>
      <c r="I79" s="1"/>
      <c r="J79" s="1"/>
      <c r="K79" s="1"/>
      <c r="L79" s="1"/>
      <c r="M79" s="1"/>
      <c r="N79" s="1"/>
      <c r="O79" s="15"/>
      <c r="P79" s="2"/>
      <c r="Q79" s="15"/>
      <c r="R79" s="2"/>
      <c r="S79" s="15"/>
      <c r="AD79" s="35"/>
      <c r="AJ79" s="35"/>
    </row>
    <row r="80" spans="2:37" s="32" customFormat="1" ht="13.2" hidden="1">
      <c r="O80" s="34"/>
      <c r="P80" s="58"/>
      <c r="Q80" s="35"/>
      <c r="AD80" s="35"/>
      <c r="AJ80" s="35"/>
    </row>
    <row r="81" spans="4:36" s="32" customFormat="1" ht="13.2" hidden="1">
      <c r="O81" s="34"/>
      <c r="P81" s="58"/>
      <c r="Q81" s="35"/>
      <c r="AD81" s="35"/>
      <c r="AJ81" s="35"/>
    </row>
    <row r="82" spans="4:36" s="32" customFormat="1" ht="13.2" hidden="1">
      <c r="O82" s="34"/>
      <c r="P82" s="58"/>
      <c r="Q82" s="35"/>
    </row>
    <row r="83" spans="4:36" s="32" customFormat="1" ht="13.2" hidden="1">
      <c r="P83" s="34"/>
      <c r="Q83" s="35"/>
    </row>
    <row r="84" spans="4:36" s="32" customFormat="1" ht="13.2" hidden="1">
      <c r="P84" s="34"/>
    </row>
    <row r="85" spans="4:36" s="32" customFormat="1" hidden="1">
      <c r="N85" s="35"/>
      <c r="O85" s="35"/>
      <c r="P85" s="35"/>
    </row>
    <row r="86" spans="4:36" s="32" customFormat="1" hidden="1">
      <c r="O86" s="35"/>
      <c r="P86" s="35"/>
    </row>
    <row r="87" spans="4:36" s="32" customFormat="1" hidden="1">
      <c r="O87" s="35"/>
      <c r="P87" s="35"/>
    </row>
    <row r="88" spans="4:36" s="32" customFormat="1" hidden="1">
      <c r="D88" s="32" t="s">
        <v>40</v>
      </c>
      <c r="E88" s="32" t="s">
        <v>3</v>
      </c>
      <c r="F88" s="32" t="s">
        <v>92</v>
      </c>
      <c r="N88" s="32" t="s">
        <v>18</v>
      </c>
      <c r="O88" s="35"/>
      <c r="P88" s="35"/>
    </row>
    <row r="89" spans="4:36" s="32" customFormat="1" hidden="1">
      <c r="D89" s="32" t="s">
        <v>80</v>
      </c>
      <c r="E89" s="32">
        <v>1</v>
      </c>
      <c r="F89" s="806" t="s">
        <v>135</v>
      </c>
      <c r="G89" s="1146" t="s">
        <v>110</v>
      </c>
      <c r="J89" s="806" t="s">
        <v>135</v>
      </c>
      <c r="O89" s="35"/>
      <c r="P89" s="35"/>
    </row>
    <row r="90" spans="4:36" s="32" customFormat="1" hidden="1">
      <c r="D90" s="32" t="s">
        <v>74</v>
      </c>
      <c r="E90" s="32" t="s">
        <v>73</v>
      </c>
      <c r="F90" s="806" t="s">
        <v>19</v>
      </c>
      <c r="G90" s="894"/>
      <c r="J90" s="806" t="s">
        <v>19</v>
      </c>
    </row>
    <row r="91" spans="4:36" s="32" customFormat="1" hidden="1">
      <c r="D91" s="59" t="s">
        <v>72</v>
      </c>
      <c r="E91" s="32">
        <v>2</v>
      </c>
      <c r="F91" s="806" t="s">
        <v>134</v>
      </c>
      <c r="G91" s="894"/>
      <c r="J91" s="806" t="s">
        <v>134</v>
      </c>
    </row>
    <row r="92" spans="4:36" s="32" customFormat="1" hidden="1">
      <c r="D92" s="32" t="s">
        <v>70</v>
      </c>
      <c r="F92" s="806" t="s">
        <v>136</v>
      </c>
      <c r="G92" s="895"/>
      <c r="J92" s="806" t="s">
        <v>136</v>
      </c>
    </row>
    <row r="93" spans="4:36" s="32" customFormat="1" hidden="1">
      <c r="D93" s="32" t="s">
        <v>71</v>
      </c>
      <c r="F93" s="807" t="s">
        <v>39</v>
      </c>
      <c r="G93" s="1147" t="s">
        <v>111</v>
      </c>
      <c r="J93" s="808" t="s">
        <v>32</v>
      </c>
    </row>
    <row r="94" spans="4:36" s="32" customFormat="1" hidden="1">
      <c r="D94" s="32" t="s">
        <v>76</v>
      </c>
      <c r="F94" s="807" t="s">
        <v>91</v>
      </c>
      <c r="G94" s="897"/>
      <c r="J94" s="808" t="s">
        <v>141</v>
      </c>
    </row>
    <row r="95" spans="4:36" s="32" customFormat="1" hidden="1">
      <c r="D95" s="59" t="s">
        <v>69</v>
      </c>
      <c r="F95" s="807" t="s">
        <v>137</v>
      </c>
      <c r="G95" s="897"/>
      <c r="J95" s="808" t="s">
        <v>15</v>
      </c>
    </row>
    <row r="96" spans="4:36" s="32" customFormat="1" hidden="1">
      <c r="D96" s="59" t="s">
        <v>77</v>
      </c>
      <c r="F96" s="807" t="s">
        <v>33</v>
      </c>
      <c r="G96" s="898"/>
      <c r="J96" s="808" t="s">
        <v>142</v>
      </c>
    </row>
    <row r="97" spans="4:36" s="32" customFormat="1" hidden="1">
      <c r="D97" s="59" t="s">
        <v>79</v>
      </c>
      <c r="F97" s="809" t="s">
        <v>138</v>
      </c>
      <c r="G97" s="1148" t="s">
        <v>112</v>
      </c>
      <c r="J97" s="810" t="s">
        <v>37</v>
      </c>
    </row>
    <row r="98" spans="4:36" s="32" customFormat="1" hidden="1">
      <c r="D98" s="59" t="s">
        <v>68</v>
      </c>
      <c r="F98" s="809" t="s">
        <v>139</v>
      </c>
      <c r="G98" s="900"/>
      <c r="J98" s="810" t="s">
        <v>143</v>
      </c>
    </row>
    <row r="99" spans="4:36" s="32" customFormat="1" hidden="1">
      <c r="D99" s="59" t="s">
        <v>82</v>
      </c>
      <c r="F99" s="809" t="s">
        <v>155</v>
      </c>
      <c r="G99" s="900"/>
      <c r="J99" s="810" t="s">
        <v>18</v>
      </c>
    </row>
    <row r="100" spans="4:36" s="32" customFormat="1" hidden="1">
      <c r="D100" s="59" t="s">
        <v>75</v>
      </c>
      <c r="F100" s="809" t="s">
        <v>140</v>
      </c>
      <c r="G100" s="901"/>
      <c r="J100" s="810" t="s">
        <v>38</v>
      </c>
    </row>
    <row r="101" spans="4:36" s="32" customFormat="1" hidden="1">
      <c r="D101" s="59" t="s">
        <v>84</v>
      </c>
      <c r="F101" s="808" t="s">
        <v>32</v>
      </c>
      <c r="G101" s="1149" t="s">
        <v>113</v>
      </c>
      <c r="J101" s="811" t="s">
        <v>14</v>
      </c>
    </row>
    <row r="102" spans="4:36" s="32" customFormat="1" hidden="1">
      <c r="D102" s="59" t="s">
        <v>78</v>
      </c>
      <c r="F102" s="808" t="s">
        <v>141</v>
      </c>
      <c r="G102" s="903"/>
      <c r="J102" s="811" t="s">
        <v>16</v>
      </c>
    </row>
    <row r="103" spans="4:36" s="32" customFormat="1" hidden="1">
      <c r="D103" s="59" t="s">
        <v>83</v>
      </c>
      <c r="F103" s="808" t="s">
        <v>15</v>
      </c>
      <c r="G103" s="903"/>
      <c r="J103" s="811" t="s">
        <v>144</v>
      </c>
    </row>
    <row r="104" spans="4:36" s="32" customFormat="1" hidden="1">
      <c r="D104" s="59" t="s">
        <v>85</v>
      </c>
      <c r="F104" s="808" t="s">
        <v>142</v>
      </c>
      <c r="G104" s="904"/>
      <c r="J104" s="811" t="s">
        <v>17</v>
      </c>
    </row>
    <row r="105" spans="4:36" s="32" customFormat="1" hidden="1">
      <c r="D105" s="59" t="s">
        <v>81</v>
      </c>
      <c r="F105" s="810" t="s">
        <v>37</v>
      </c>
      <c r="G105" s="1150" t="s">
        <v>114</v>
      </c>
    </row>
    <row r="106" spans="4:36" s="32" customFormat="1" hidden="1">
      <c r="D106" s="59" t="s">
        <v>86</v>
      </c>
      <c r="F106" s="810" t="s">
        <v>143</v>
      </c>
      <c r="G106" s="906"/>
    </row>
    <row r="107" spans="4:36" s="32" customFormat="1" hidden="1">
      <c r="D107" s="59" t="s">
        <v>96</v>
      </c>
      <c r="F107" s="810" t="s">
        <v>18</v>
      </c>
      <c r="G107" s="906"/>
    </row>
    <row r="108" spans="4:36" s="32" customFormat="1" hidden="1">
      <c r="D108" s="59" t="s">
        <v>97</v>
      </c>
      <c r="F108" s="810" t="s">
        <v>38</v>
      </c>
      <c r="G108" s="907"/>
    </row>
    <row r="109" spans="4:36" s="32" customFormat="1" hidden="1">
      <c r="D109" s="59" t="s">
        <v>88</v>
      </c>
      <c r="F109" s="811" t="s">
        <v>14</v>
      </c>
      <c r="G109" s="1151" t="s">
        <v>115</v>
      </c>
      <c r="T109" s="1"/>
    </row>
    <row r="110" spans="4:36" s="32" customFormat="1" hidden="1">
      <c r="D110" s="59" t="s">
        <v>98</v>
      </c>
      <c r="F110" s="811" t="s">
        <v>16</v>
      </c>
      <c r="G110" s="891"/>
      <c r="T110" s="1"/>
      <c r="U110" s="1"/>
      <c r="V110" s="1"/>
      <c r="W110" s="1"/>
      <c r="X110" s="1"/>
      <c r="Y110" s="1"/>
      <c r="Z110" s="1"/>
      <c r="AA110" s="1"/>
      <c r="AB110" s="1"/>
      <c r="AC110" s="1"/>
      <c r="AD110" s="1"/>
      <c r="AE110" s="1"/>
      <c r="AF110" s="1"/>
      <c r="AG110" s="1"/>
      <c r="AH110" s="1"/>
      <c r="AI110" s="1"/>
      <c r="AJ110" s="1"/>
    </row>
    <row r="111" spans="4:36" s="32" customFormat="1" hidden="1">
      <c r="D111" s="59" t="s">
        <v>99</v>
      </c>
      <c r="F111" s="811" t="s">
        <v>144</v>
      </c>
      <c r="G111" s="891"/>
      <c r="T111" s="1"/>
      <c r="U111" s="1"/>
      <c r="V111" s="1"/>
      <c r="W111" s="1"/>
      <c r="X111" s="1"/>
      <c r="Y111" s="1"/>
      <c r="Z111" s="1"/>
      <c r="AA111" s="1"/>
      <c r="AB111" s="1"/>
      <c r="AC111" s="1"/>
      <c r="AD111" s="1"/>
      <c r="AE111" s="1"/>
      <c r="AF111" s="1"/>
      <c r="AG111" s="1"/>
      <c r="AH111" s="1"/>
      <c r="AI111" s="1"/>
      <c r="AJ111" s="1"/>
    </row>
    <row r="112" spans="4:36" s="32" customFormat="1" hidden="1">
      <c r="D112" s="59" t="s">
        <v>100</v>
      </c>
      <c r="F112" s="811" t="s">
        <v>17</v>
      </c>
      <c r="G112" s="892"/>
      <c r="T112" s="1"/>
      <c r="U112" s="1"/>
      <c r="V112" s="1"/>
      <c r="W112" s="1"/>
      <c r="X112" s="1"/>
      <c r="Y112" s="1"/>
      <c r="Z112" s="1"/>
      <c r="AA112" s="1"/>
      <c r="AB112" s="1"/>
      <c r="AC112" s="1"/>
      <c r="AD112" s="1"/>
      <c r="AE112" s="1"/>
      <c r="AF112" s="1"/>
      <c r="AG112" s="1"/>
      <c r="AH112" s="1"/>
      <c r="AI112" s="1"/>
      <c r="AJ112" s="1"/>
    </row>
    <row r="113" spans="1:37" s="32" customFormat="1" hidden="1">
      <c r="D113" s="59" t="s">
        <v>89</v>
      </c>
      <c r="T113" s="1"/>
      <c r="U113" s="1"/>
      <c r="V113" s="1"/>
      <c r="W113" s="1"/>
      <c r="X113" s="1"/>
      <c r="Y113" s="1"/>
      <c r="Z113" s="1"/>
      <c r="AA113" s="1"/>
      <c r="AB113" s="1"/>
      <c r="AC113" s="1"/>
      <c r="AD113" s="1"/>
      <c r="AE113" s="1"/>
      <c r="AF113" s="1"/>
      <c r="AG113" s="1"/>
      <c r="AH113" s="1"/>
      <c r="AI113" s="1"/>
      <c r="AJ113" s="1"/>
    </row>
    <row r="114" spans="1:37" s="32" customFormat="1" hidden="1">
      <c r="D114" s="59" t="s">
        <v>93</v>
      </c>
      <c r="T114" s="1"/>
      <c r="U114" s="1"/>
      <c r="V114" s="1"/>
      <c r="W114" s="1"/>
      <c r="X114" s="1"/>
      <c r="Y114" s="1"/>
      <c r="Z114" s="1"/>
      <c r="AA114" s="1"/>
      <c r="AB114" s="1"/>
      <c r="AC114" s="1"/>
      <c r="AD114" s="1"/>
      <c r="AE114" s="1"/>
      <c r="AF114" s="1"/>
      <c r="AG114" s="1"/>
      <c r="AH114" s="1"/>
      <c r="AI114" s="1"/>
      <c r="AJ114" s="1"/>
    </row>
    <row r="115" spans="1:37" hidden="1">
      <c r="B115" s="32"/>
      <c r="C115" s="32"/>
      <c r="D115" s="59" t="s">
        <v>101</v>
      </c>
      <c r="E115" s="32"/>
      <c r="F115" s="32"/>
      <c r="G115" s="32"/>
      <c r="H115" s="32"/>
      <c r="I115" s="32"/>
      <c r="J115" s="32"/>
      <c r="K115" s="32"/>
      <c r="L115" s="32"/>
      <c r="M115" s="32"/>
      <c r="N115" s="32"/>
      <c r="O115" s="32"/>
      <c r="P115" s="32"/>
      <c r="Q115" s="32"/>
      <c r="R115" s="32"/>
      <c r="S115" s="32"/>
    </row>
    <row r="116" spans="1:37" hidden="1">
      <c r="B116" s="32"/>
      <c r="C116" s="32"/>
      <c r="D116" s="59" t="s">
        <v>102</v>
      </c>
      <c r="E116" s="32"/>
      <c r="F116" s="32"/>
      <c r="G116" s="32"/>
      <c r="H116" s="32"/>
      <c r="I116" s="32"/>
      <c r="J116" s="32"/>
      <c r="K116" s="32"/>
      <c r="L116" s="32"/>
      <c r="M116" s="32"/>
      <c r="N116" s="32"/>
      <c r="O116" s="32"/>
      <c r="P116" s="32"/>
      <c r="Q116" s="32"/>
      <c r="R116" s="32"/>
      <c r="S116" s="32"/>
    </row>
    <row r="117" spans="1:37" hidden="1">
      <c r="B117" s="32"/>
      <c r="C117" s="32"/>
      <c r="D117" s="59" t="s">
        <v>103</v>
      </c>
      <c r="E117" s="32"/>
      <c r="F117" s="32"/>
      <c r="G117" s="32"/>
      <c r="H117" s="32"/>
      <c r="I117" s="32"/>
      <c r="J117" s="32"/>
      <c r="K117" s="32"/>
      <c r="L117" s="32"/>
      <c r="M117" s="32"/>
      <c r="N117" s="32"/>
      <c r="O117" s="32"/>
      <c r="P117" s="32"/>
      <c r="Q117" s="32"/>
      <c r="R117" s="32"/>
      <c r="S117" s="32"/>
    </row>
    <row r="118" spans="1:37" hidden="1">
      <c r="B118" s="32"/>
      <c r="C118" s="32"/>
      <c r="D118" s="59" t="s">
        <v>104</v>
      </c>
      <c r="E118" s="32"/>
      <c r="F118" s="32"/>
      <c r="G118" s="32"/>
      <c r="H118" s="32"/>
      <c r="I118" s="32"/>
      <c r="J118" s="32"/>
      <c r="K118" s="32"/>
      <c r="L118" s="32"/>
      <c r="M118" s="32"/>
      <c r="N118" s="32"/>
      <c r="O118" s="32"/>
      <c r="P118" s="32"/>
      <c r="Q118" s="32"/>
      <c r="R118" s="32"/>
      <c r="S118" s="32"/>
    </row>
    <row r="119" spans="1:37" hidden="1">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c r="A162" s="32"/>
      <c r="B162" s="32"/>
      <c r="C162" s="32"/>
      <c r="D162" s="59"/>
      <c r="E162" s="32"/>
      <c r="F162" s="32"/>
      <c r="G162" s="32"/>
      <c r="H162" s="32"/>
      <c r="I162" s="32"/>
      <c r="J162" s="32"/>
      <c r="K162" s="32"/>
      <c r="L162" s="32"/>
      <c r="M162" s="32"/>
      <c r="N162" s="32"/>
      <c r="O162" s="32"/>
      <c r="P162" s="32"/>
      <c r="Q162" s="32"/>
      <c r="R162" s="32"/>
      <c r="S162" s="32"/>
      <c r="AK162" s="32"/>
    </row>
    <row r="163" spans="1:37">
      <c r="A163" s="32"/>
      <c r="B163" s="32"/>
      <c r="C163" s="32"/>
      <c r="D163" s="59"/>
      <c r="E163" s="32"/>
      <c r="F163" s="32"/>
      <c r="G163" s="32"/>
      <c r="H163" s="32"/>
      <c r="I163" s="32"/>
      <c r="J163" s="32"/>
      <c r="K163" s="32"/>
      <c r="L163" s="32"/>
      <c r="M163" s="32"/>
      <c r="N163" s="32"/>
      <c r="O163" s="32"/>
      <c r="P163" s="32"/>
      <c r="Q163" s="32"/>
      <c r="R163" s="32"/>
      <c r="S163" s="32"/>
      <c r="AK163" s="32"/>
    </row>
    <row r="164" spans="1:37">
      <c r="A164" s="32"/>
      <c r="B164" s="32"/>
      <c r="C164" s="32"/>
      <c r="D164" s="59"/>
      <c r="E164" s="32"/>
      <c r="F164" s="32"/>
      <c r="G164" s="32"/>
      <c r="H164" s="32"/>
      <c r="I164" s="32"/>
      <c r="J164" s="32"/>
      <c r="K164" s="32"/>
      <c r="L164" s="32"/>
      <c r="M164" s="32"/>
      <c r="N164" s="32"/>
      <c r="O164" s="32"/>
      <c r="P164" s="32"/>
      <c r="Q164" s="32"/>
      <c r="R164" s="32"/>
      <c r="S164" s="32"/>
      <c r="AK164" s="32"/>
    </row>
    <row r="165" spans="1:37">
      <c r="A165" s="32"/>
      <c r="B165" s="32"/>
      <c r="C165" s="32"/>
      <c r="D165" s="59"/>
      <c r="E165" s="32"/>
      <c r="F165" s="32"/>
      <c r="G165" s="32"/>
      <c r="H165" s="32"/>
      <c r="I165" s="32"/>
      <c r="J165" s="32"/>
      <c r="K165" s="32"/>
      <c r="L165" s="32"/>
      <c r="M165" s="32"/>
      <c r="N165" s="32"/>
      <c r="O165" s="32"/>
      <c r="P165" s="32"/>
      <c r="Q165" s="32"/>
      <c r="R165" s="32"/>
      <c r="S165" s="32"/>
      <c r="AK165" s="32"/>
    </row>
    <row r="166" spans="1:37">
      <c r="A166" s="32"/>
      <c r="B166" s="32"/>
      <c r="C166" s="32"/>
      <c r="D166" s="59"/>
      <c r="E166" s="32"/>
      <c r="F166" s="32"/>
      <c r="G166" s="32"/>
      <c r="H166" s="32"/>
      <c r="I166" s="32"/>
      <c r="J166" s="32"/>
      <c r="K166" s="32"/>
      <c r="L166" s="32"/>
      <c r="M166" s="32"/>
      <c r="N166" s="32"/>
      <c r="O166" s="32"/>
      <c r="P166" s="32"/>
      <c r="Q166" s="32"/>
      <c r="R166" s="32"/>
      <c r="S166" s="32"/>
      <c r="AK166" s="32"/>
    </row>
    <row r="167" spans="1:37">
      <c r="B167" s="32"/>
      <c r="C167" s="32"/>
      <c r="D167" s="59"/>
      <c r="E167" s="32"/>
      <c r="F167" s="32"/>
      <c r="G167" s="32"/>
      <c r="H167" s="32"/>
      <c r="I167" s="32"/>
      <c r="J167" s="32"/>
      <c r="K167" s="32"/>
      <c r="L167" s="32"/>
      <c r="M167" s="32"/>
      <c r="N167" s="32"/>
      <c r="O167" s="32"/>
      <c r="P167" s="32"/>
      <c r="Q167" s="32"/>
      <c r="R167" s="32"/>
      <c r="S167" s="32"/>
    </row>
    <row r="168" spans="1:37">
      <c r="B168" s="32"/>
      <c r="C168" s="32"/>
      <c r="D168" s="59"/>
      <c r="E168" s="32"/>
      <c r="F168" s="32"/>
      <c r="G168" s="32"/>
      <c r="H168" s="32"/>
      <c r="I168" s="32"/>
      <c r="J168" s="32"/>
      <c r="K168" s="32"/>
      <c r="L168" s="32"/>
      <c r="M168" s="32"/>
      <c r="N168" s="32"/>
      <c r="O168" s="32"/>
      <c r="P168" s="32"/>
      <c r="Q168" s="32"/>
      <c r="R168" s="32"/>
      <c r="S168" s="32"/>
    </row>
    <row r="169" spans="1:37">
      <c r="B169" s="32"/>
      <c r="C169" s="32"/>
      <c r="D169" s="59"/>
      <c r="E169" s="32"/>
      <c r="F169" s="32"/>
      <c r="G169" s="32"/>
      <c r="H169" s="32"/>
      <c r="I169" s="32"/>
      <c r="J169" s="32"/>
      <c r="K169" s="32"/>
      <c r="L169" s="32"/>
      <c r="M169" s="32"/>
      <c r="N169" s="32"/>
      <c r="O169" s="32"/>
      <c r="P169" s="32"/>
      <c r="Q169" s="32"/>
      <c r="R169" s="32"/>
      <c r="S169" s="32"/>
    </row>
    <row r="170" spans="1:37">
      <c r="B170" s="32"/>
      <c r="C170" s="32"/>
      <c r="D170" s="59"/>
      <c r="E170" s="32"/>
      <c r="F170" s="32"/>
      <c r="G170" s="32"/>
      <c r="H170" s="32"/>
      <c r="I170" s="32"/>
      <c r="J170" s="32"/>
      <c r="K170" s="32"/>
      <c r="L170" s="32"/>
      <c r="M170" s="32"/>
      <c r="N170" s="32"/>
      <c r="O170" s="32"/>
      <c r="P170" s="32"/>
      <c r="Q170" s="32"/>
      <c r="R170" s="32"/>
      <c r="S170" s="32"/>
    </row>
    <row r="171" spans="1:37">
      <c r="B171" s="32"/>
      <c r="C171" s="32"/>
      <c r="D171" s="59"/>
      <c r="E171" s="32"/>
      <c r="F171" s="32"/>
      <c r="G171" s="32"/>
      <c r="H171" s="32"/>
      <c r="I171" s="32"/>
      <c r="J171" s="32"/>
      <c r="K171" s="32"/>
      <c r="L171" s="32"/>
      <c r="M171" s="32"/>
      <c r="N171" s="32"/>
      <c r="O171" s="32"/>
      <c r="P171" s="32"/>
      <c r="Q171" s="32"/>
      <c r="R171" s="32"/>
      <c r="S171" s="32"/>
    </row>
    <row r="172" spans="1:37">
      <c r="B172" s="32"/>
      <c r="C172" s="32"/>
      <c r="D172" s="59"/>
      <c r="E172" s="32"/>
      <c r="F172" s="32"/>
      <c r="G172" s="32"/>
      <c r="H172" s="32"/>
      <c r="I172" s="32"/>
      <c r="J172" s="32"/>
      <c r="K172" s="32"/>
      <c r="L172" s="32"/>
      <c r="M172" s="32"/>
      <c r="N172" s="32"/>
      <c r="O172" s="32"/>
      <c r="P172" s="32"/>
      <c r="Q172" s="32"/>
      <c r="R172" s="32"/>
      <c r="S172" s="32"/>
    </row>
    <row r="173" spans="1:37">
      <c r="B173" s="32"/>
      <c r="C173" s="32"/>
      <c r="D173" s="59"/>
      <c r="E173" s="32"/>
      <c r="F173" s="32"/>
      <c r="G173" s="32"/>
      <c r="H173" s="32"/>
      <c r="I173" s="32"/>
      <c r="J173" s="32"/>
      <c r="K173" s="32"/>
      <c r="L173" s="32"/>
      <c r="M173" s="32"/>
      <c r="N173" s="32"/>
      <c r="O173" s="32"/>
      <c r="P173" s="32"/>
      <c r="Q173" s="32"/>
      <c r="R173" s="32"/>
      <c r="S173" s="32"/>
    </row>
    <row r="174" spans="1:37">
      <c r="A174" s="32"/>
      <c r="B174" s="32"/>
      <c r="C174" s="32"/>
      <c r="D174" s="59"/>
      <c r="E174" s="32"/>
      <c r="F174" s="32"/>
      <c r="G174" s="32"/>
      <c r="H174" s="32"/>
      <c r="I174" s="32"/>
      <c r="J174" s="32"/>
      <c r="K174" s="32"/>
      <c r="L174" s="32"/>
      <c r="M174" s="32"/>
      <c r="N174" s="32"/>
      <c r="O174" s="32"/>
      <c r="P174" s="32"/>
      <c r="Q174" s="32"/>
      <c r="R174" s="32"/>
      <c r="S174" s="32"/>
      <c r="T174" s="32"/>
      <c r="AK174" s="32"/>
    </row>
    <row r="175" spans="1:37">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c r="B177" s="32"/>
      <c r="C177" s="32"/>
      <c r="D177" s="59"/>
      <c r="E177" s="32"/>
      <c r="H177" s="32"/>
      <c r="I177" s="32"/>
      <c r="J177" s="32"/>
      <c r="K177" s="32"/>
      <c r="L177" s="32"/>
      <c r="M177" s="32"/>
      <c r="N177" s="32"/>
      <c r="O177" s="32"/>
      <c r="P177" s="32"/>
    </row>
    <row r="178" spans="2:19">
      <c r="B178" s="32"/>
      <c r="C178" s="32"/>
      <c r="D178" s="59"/>
      <c r="E178" s="32"/>
      <c r="H178" s="32"/>
      <c r="I178" s="32"/>
      <c r="J178" s="32"/>
      <c r="K178" s="32"/>
      <c r="L178" s="32"/>
      <c r="M178" s="32"/>
      <c r="N178" s="32"/>
      <c r="O178" s="32"/>
      <c r="P178" s="32"/>
    </row>
    <row r="179" spans="2:19">
      <c r="B179" s="32"/>
      <c r="C179" s="32"/>
      <c r="D179" s="32"/>
      <c r="E179" s="32"/>
      <c r="H179" s="32"/>
      <c r="I179" s="32"/>
      <c r="J179" s="32"/>
      <c r="K179" s="32"/>
      <c r="L179" s="32"/>
      <c r="M179" s="32"/>
      <c r="N179" s="32"/>
      <c r="O179" s="32"/>
      <c r="P179" s="32"/>
    </row>
    <row r="180" spans="2:19">
      <c r="B180" s="32"/>
      <c r="C180" s="32"/>
      <c r="D180" s="32"/>
      <c r="E180" s="32"/>
      <c r="H180" s="32"/>
      <c r="I180" s="32"/>
      <c r="J180" s="32"/>
      <c r="K180" s="32"/>
      <c r="L180" s="32"/>
      <c r="M180" s="32"/>
      <c r="N180" s="32"/>
      <c r="O180" s="32"/>
      <c r="P180" s="32"/>
    </row>
    <row r="181" spans="2:19">
      <c r="B181" s="32"/>
      <c r="C181" s="32"/>
      <c r="D181" s="32"/>
      <c r="E181" s="32"/>
      <c r="H181" s="32"/>
      <c r="I181" s="32"/>
      <c r="J181" s="32"/>
      <c r="K181" s="32"/>
      <c r="L181" s="32"/>
      <c r="M181" s="32"/>
      <c r="N181" s="32"/>
      <c r="O181" s="32"/>
      <c r="P181" s="32"/>
    </row>
    <row r="182" spans="2:19">
      <c r="B182" s="32"/>
      <c r="C182" s="32"/>
      <c r="D182" s="32"/>
      <c r="E182" s="32"/>
      <c r="H182" s="32"/>
      <c r="I182" s="32"/>
      <c r="J182" s="32"/>
      <c r="K182" s="32"/>
      <c r="L182" s="32"/>
      <c r="M182" s="32"/>
      <c r="N182" s="32"/>
      <c r="O182" s="32"/>
      <c r="P182" s="32"/>
    </row>
    <row r="183" spans="2:19" ht="13.2">
      <c r="B183" s="32"/>
      <c r="C183" s="32"/>
      <c r="D183" s="32"/>
      <c r="E183" s="32"/>
      <c r="H183" s="32"/>
      <c r="I183" s="32"/>
      <c r="J183" s="32"/>
      <c r="K183" s="32"/>
      <c r="L183" s="32"/>
      <c r="M183" s="32"/>
      <c r="N183" s="34"/>
      <c r="O183" s="58"/>
      <c r="P183" s="35"/>
      <c r="Q183" s="32"/>
      <c r="R183" s="32"/>
      <c r="S183" s="32"/>
    </row>
    <row r="184" spans="2:19" ht="13.2">
      <c r="B184" s="32"/>
      <c r="C184" s="32"/>
      <c r="D184" s="32"/>
      <c r="E184" s="32"/>
      <c r="H184" s="32"/>
      <c r="I184" s="32"/>
      <c r="J184" s="32"/>
      <c r="K184" s="32"/>
      <c r="L184" s="32"/>
      <c r="M184" s="32"/>
      <c r="N184" s="34"/>
      <c r="O184" s="58"/>
      <c r="P184" s="35"/>
      <c r="Q184" s="32"/>
      <c r="R184" s="32"/>
      <c r="S184" s="32"/>
    </row>
  </sheetData>
  <sheetProtection selectLockedCells="1"/>
  <mergeCells count="43">
    <mergeCell ref="G89:G92"/>
    <mergeCell ref="G93:G96"/>
    <mergeCell ref="G97:G100"/>
    <mergeCell ref="G101:G104"/>
    <mergeCell ref="G105:G108"/>
    <mergeCell ref="G109:G112"/>
    <mergeCell ref="E68:F68"/>
    <mergeCell ref="E69:F69"/>
    <mergeCell ref="E70:F70"/>
    <mergeCell ref="AF70:AI71"/>
    <mergeCell ref="AJ70:AJ71"/>
    <mergeCell ref="H72:I72"/>
    <mergeCell ref="E64:F64"/>
    <mergeCell ref="P64:Q64"/>
    <mergeCell ref="E65:F65"/>
    <mergeCell ref="P65:Q65"/>
    <mergeCell ref="E66:F66"/>
    <mergeCell ref="E67:F67"/>
    <mergeCell ref="E62:F62"/>
    <mergeCell ref="P62:Q62"/>
    <mergeCell ref="Y62:Z62"/>
    <mergeCell ref="E63:F63"/>
    <mergeCell ref="P63:Q63"/>
    <mergeCell ref="Y63:Z63"/>
    <mergeCell ref="E60:F60"/>
    <mergeCell ref="P60:Q60"/>
    <mergeCell ref="Y60:Z60"/>
    <mergeCell ref="E61:F61"/>
    <mergeCell ref="P61:Q61"/>
    <mergeCell ref="Y61:Z61"/>
    <mergeCell ref="L36:M36"/>
    <mergeCell ref="V36:W36"/>
    <mergeCell ref="L45:M45"/>
    <mergeCell ref="V45:W45"/>
    <mergeCell ref="Z53:AA53"/>
    <mergeCell ref="B54:C54"/>
    <mergeCell ref="L54:M54"/>
    <mergeCell ref="AF2:AI2"/>
    <mergeCell ref="B14:AJ15"/>
    <mergeCell ref="L18:M18"/>
    <mergeCell ref="V18:W18"/>
    <mergeCell ref="L27:M27"/>
    <mergeCell ref="V27:W27"/>
  </mergeCells>
  <dataValidations count="3">
    <dataValidation type="list" allowBlank="1" showInputMessage="1" showErrorMessage="1" sqref="E19:E24 Y28:Y33 Y19:Y24 Y37:Y42 Y46:Y51 E46:E51 E37:E42 O28:O33 O19:O24 E28:E33 O37:O42 O46:O51" xr:uid="{28D5E620-4B03-4628-8C1D-65F5EA09C5DA}">
      <formula1>$D$89:$D$137</formula1>
    </dataValidation>
    <dataValidation type="list" allowBlank="1" showInputMessage="1" showErrorMessage="1" sqref="G19:G24 AA37:AA42 AA28:AA33 AA19:AA24 Q46:Q51 Q37:Q42 G28:G33 Q19:Q24 G37:G42 G46:G51 Q28:Q33 AA46:AA51" xr:uid="{292C24C4-529E-4193-9B38-96149298F6C0}">
      <formula1>$E$89:$E$91</formula1>
    </dataValidation>
    <dataValidation type="list" allowBlank="1" showInputMessage="1" showErrorMessage="1" sqref="G25:G26 Q25:Q26 G55:G57 Q55:Q56 AA25:AA26 X56 AC56" xr:uid="{3590FD79-BCDF-4499-B687-7844766BA5E7}">
      <formula1>#REF!</formula1>
    </dataValidation>
  </dataValidations>
  <hyperlinks>
    <hyperlink ref="M11" r:id="rId1" xr:uid="{87306E8D-8E34-4C32-885B-7C07CE82B19D}"/>
  </hyperlinks>
  <pageMargins left="0.11811023622047245" right="0.11811023622047245" top="0.15748031496062992" bottom="0.51181102362204722" header="0" footer="0"/>
  <pageSetup paperSize="9" scale="60" orientation="landscape" verticalDpi="300" r:id="rId2"/>
  <headerFooter alignWithMargins="0">
    <oddFooter>&amp;C_x000D_&amp;1#&amp;"Aptos"&amp;10&amp;K000000 C1 - Internal Usage - Pluxee</oddFooter>
  </headerFooter>
  <colBreaks count="1" manualBreakCount="1">
    <brk id="37" max="1048575" man="1"/>
  </colBreaks>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FD05-5C6A-4E30-95F1-43F668F55557}">
  <dimension ref="B1:R117"/>
  <sheetViews>
    <sheetView topLeftCell="B1" zoomScale="85" zoomScaleNormal="85" workbookViewId="0">
      <selection activeCell="J18" sqref="J18"/>
    </sheetView>
  </sheetViews>
  <sheetFormatPr baseColWidth="10" defaultRowHeight="13.2"/>
  <cols>
    <col min="1" max="1" width="2" style="36" customWidth="1"/>
    <col min="2" max="2" width="91.77734375" style="36" bestFit="1" customWidth="1"/>
    <col min="3" max="3" width="21.21875" style="37" customWidth="1"/>
    <col min="4" max="4" width="4.77734375" style="36" customWidth="1"/>
    <col min="5" max="5" width="8.21875" style="36" customWidth="1"/>
    <col min="6" max="6" width="18" style="36" customWidth="1"/>
    <col min="7" max="7" width="7.5546875" style="36" bestFit="1" customWidth="1"/>
    <col min="8" max="8" width="5.21875" style="36" bestFit="1" customWidth="1"/>
    <col min="9" max="9" width="15.77734375" style="36" customWidth="1"/>
    <col min="10" max="10" width="16.5546875" style="36" bestFit="1" customWidth="1"/>
    <col min="11" max="13" width="11.5546875" style="36"/>
    <col min="14" max="14" width="15.44140625" style="36" bestFit="1" customWidth="1"/>
    <col min="15" max="256" width="11.5546875" style="36"/>
    <col min="257" max="257" width="2" style="36" customWidth="1"/>
    <col min="258" max="258" width="64.5546875" style="36" customWidth="1"/>
    <col min="259" max="259" width="21.21875" style="36" customWidth="1"/>
    <col min="260" max="260" width="4.77734375" style="36" customWidth="1"/>
    <col min="261" max="261" width="8.21875" style="36" customWidth="1"/>
    <col min="262" max="262" width="18" style="36" customWidth="1"/>
    <col min="263" max="263" width="7.5546875" style="36" bestFit="1" customWidth="1"/>
    <col min="264" max="264" width="4.5546875" style="36" customWidth="1"/>
    <col min="265" max="265" width="15.77734375" style="36" customWidth="1"/>
    <col min="266" max="266" width="16.5546875" style="36" bestFit="1" customWidth="1"/>
    <col min="267" max="512" width="11.5546875" style="36"/>
    <col min="513" max="513" width="2" style="36" customWidth="1"/>
    <col min="514" max="514" width="64.5546875" style="36" customWidth="1"/>
    <col min="515" max="515" width="21.21875" style="36" customWidth="1"/>
    <col min="516" max="516" width="4.77734375" style="36" customWidth="1"/>
    <col min="517" max="517" width="8.21875" style="36" customWidth="1"/>
    <col min="518" max="518" width="18" style="36" customWidth="1"/>
    <col min="519" max="519" width="7.5546875" style="36" bestFit="1" customWidth="1"/>
    <col min="520" max="520" width="4.5546875" style="36" customWidth="1"/>
    <col min="521" max="521" width="15.77734375" style="36" customWidth="1"/>
    <col min="522" max="522" width="16.5546875" style="36" bestFit="1" customWidth="1"/>
    <col min="523" max="768" width="11.5546875" style="36"/>
    <col min="769" max="769" width="2" style="36" customWidth="1"/>
    <col min="770" max="770" width="64.5546875" style="36" customWidth="1"/>
    <col min="771" max="771" width="21.21875" style="36" customWidth="1"/>
    <col min="772" max="772" width="4.77734375" style="36" customWidth="1"/>
    <col min="773" max="773" width="8.21875" style="36" customWidth="1"/>
    <col min="774" max="774" width="18" style="36" customWidth="1"/>
    <col min="775" max="775" width="7.5546875" style="36" bestFit="1" customWidth="1"/>
    <col min="776" max="776" width="4.5546875" style="36" customWidth="1"/>
    <col min="777" max="777" width="15.77734375" style="36" customWidth="1"/>
    <col min="778" max="778" width="16.5546875" style="36" bestFit="1" customWidth="1"/>
    <col min="779" max="1024" width="11.5546875" style="36"/>
    <col min="1025" max="1025" width="2" style="36" customWidth="1"/>
    <col min="1026" max="1026" width="64.5546875" style="36" customWidth="1"/>
    <col min="1027" max="1027" width="21.21875" style="36" customWidth="1"/>
    <col min="1028" max="1028" width="4.77734375" style="36" customWidth="1"/>
    <col min="1029" max="1029" width="8.21875" style="36" customWidth="1"/>
    <col min="1030" max="1030" width="18" style="36" customWidth="1"/>
    <col min="1031" max="1031" width="7.5546875" style="36" bestFit="1" customWidth="1"/>
    <col min="1032" max="1032" width="4.5546875" style="36" customWidth="1"/>
    <col min="1033" max="1033" width="15.77734375" style="36" customWidth="1"/>
    <col min="1034" max="1034" width="16.5546875" style="36" bestFit="1" customWidth="1"/>
    <col min="1035" max="1280" width="11.5546875" style="36"/>
    <col min="1281" max="1281" width="2" style="36" customWidth="1"/>
    <col min="1282" max="1282" width="64.5546875" style="36" customWidth="1"/>
    <col min="1283" max="1283" width="21.21875" style="36" customWidth="1"/>
    <col min="1284" max="1284" width="4.77734375" style="36" customWidth="1"/>
    <col min="1285" max="1285" width="8.21875" style="36" customWidth="1"/>
    <col min="1286" max="1286" width="18" style="36" customWidth="1"/>
    <col min="1287" max="1287" width="7.5546875" style="36" bestFit="1" customWidth="1"/>
    <col min="1288" max="1288" width="4.5546875" style="36" customWidth="1"/>
    <col min="1289" max="1289" width="15.77734375" style="36" customWidth="1"/>
    <col min="1290" max="1290" width="16.5546875" style="36" bestFit="1" customWidth="1"/>
    <col min="1291" max="1536" width="11.5546875" style="36"/>
    <col min="1537" max="1537" width="2" style="36" customWidth="1"/>
    <col min="1538" max="1538" width="64.5546875" style="36" customWidth="1"/>
    <col min="1539" max="1539" width="21.21875" style="36" customWidth="1"/>
    <col min="1540" max="1540" width="4.77734375" style="36" customWidth="1"/>
    <col min="1541" max="1541" width="8.21875" style="36" customWidth="1"/>
    <col min="1542" max="1542" width="18" style="36" customWidth="1"/>
    <col min="1543" max="1543" width="7.5546875" style="36" bestFit="1" customWidth="1"/>
    <col min="1544" max="1544" width="4.5546875" style="36" customWidth="1"/>
    <col min="1545" max="1545" width="15.77734375" style="36" customWidth="1"/>
    <col min="1546" max="1546" width="16.5546875" style="36" bestFit="1" customWidth="1"/>
    <col min="1547" max="1792" width="11.5546875" style="36"/>
    <col min="1793" max="1793" width="2" style="36" customWidth="1"/>
    <col min="1794" max="1794" width="64.5546875" style="36" customWidth="1"/>
    <col min="1795" max="1795" width="21.21875" style="36" customWidth="1"/>
    <col min="1796" max="1796" width="4.77734375" style="36" customWidth="1"/>
    <col min="1797" max="1797" width="8.21875" style="36" customWidth="1"/>
    <col min="1798" max="1798" width="18" style="36" customWidth="1"/>
    <col min="1799" max="1799" width="7.5546875" style="36" bestFit="1" customWidth="1"/>
    <col min="1800" max="1800" width="4.5546875" style="36" customWidth="1"/>
    <col min="1801" max="1801" width="15.77734375" style="36" customWidth="1"/>
    <col min="1802" max="1802" width="16.5546875" style="36" bestFit="1" customWidth="1"/>
    <col min="1803" max="2048" width="11.5546875" style="36"/>
    <col min="2049" max="2049" width="2" style="36" customWidth="1"/>
    <col min="2050" max="2050" width="64.5546875" style="36" customWidth="1"/>
    <col min="2051" max="2051" width="21.21875" style="36" customWidth="1"/>
    <col min="2052" max="2052" width="4.77734375" style="36" customWidth="1"/>
    <col min="2053" max="2053" width="8.21875" style="36" customWidth="1"/>
    <col min="2054" max="2054" width="18" style="36" customWidth="1"/>
    <col min="2055" max="2055" width="7.5546875" style="36" bestFit="1" customWidth="1"/>
    <col min="2056" max="2056" width="4.5546875" style="36" customWidth="1"/>
    <col min="2057" max="2057" width="15.77734375" style="36" customWidth="1"/>
    <col min="2058" max="2058" width="16.5546875" style="36" bestFit="1" customWidth="1"/>
    <col min="2059" max="2304" width="11.5546875" style="36"/>
    <col min="2305" max="2305" width="2" style="36" customWidth="1"/>
    <col min="2306" max="2306" width="64.5546875" style="36" customWidth="1"/>
    <col min="2307" max="2307" width="21.21875" style="36" customWidth="1"/>
    <col min="2308" max="2308" width="4.77734375" style="36" customWidth="1"/>
    <col min="2309" max="2309" width="8.21875" style="36" customWidth="1"/>
    <col min="2310" max="2310" width="18" style="36" customWidth="1"/>
    <col min="2311" max="2311" width="7.5546875" style="36" bestFit="1" customWidth="1"/>
    <col min="2312" max="2312" width="4.5546875" style="36" customWidth="1"/>
    <col min="2313" max="2313" width="15.77734375" style="36" customWidth="1"/>
    <col min="2314" max="2314" width="16.5546875" style="36" bestFit="1" customWidth="1"/>
    <col min="2315" max="2560" width="11.5546875" style="36"/>
    <col min="2561" max="2561" width="2" style="36" customWidth="1"/>
    <col min="2562" max="2562" width="64.5546875" style="36" customWidth="1"/>
    <col min="2563" max="2563" width="21.21875" style="36" customWidth="1"/>
    <col min="2564" max="2564" width="4.77734375" style="36" customWidth="1"/>
    <col min="2565" max="2565" width="8.21875" style="36" customWidth="1"/>
    <col min="2566" max="2566" width="18" style="36" customWidth="1"/>
    <col min="2567" max="2567" width="7.5546875" style="36" bestFit="1" customWidth="1"/>
    <col min="2568" max="2568" width="4.5546875" style="36" customWidth="1"/>
    <col min="2569" max="2569" width="15.77734375" style="36" customWidth="1"/>
    <col min="2570" max="2570" width="16.5546875" style="36" bestFit="1" customWidth="1"/>
    <col min="2571" max="2816" width="11.5546875" style="36"/>
    <col min="2817" max="2817" width="2" style="36" customWidth="1"/>
    <col min="2818" max="2818" width="64.5546875" style="36" customWidth="1"/>
    <col min="2819" max="2819" width="21.21875" style="36" customWidth="1"/>
    <col min="2820" max="2820" width="4.77734375" style="36" customWidth="1"/>
    <col min="2821" max="2821" width="8.21875" style="36" customWidth="1"/>
    <col min="2822" max="2822" width="18" style="36" customWidth="1"/>
    <col min="2823" max="2823" width="7.5546875" style="36" bestFit="1" customWidth="1"/>
    <col min="2824" max="2824" width="4.5546875" style="36" customWidth="1"/>
    <col min="2825" max="2825" width="15.77734375" style="36" customWidth="1"/>
    <col min="2826" max="2826" width="16.5546875" style="36" bestFit="1" customWidth="1"/>
    <col min="2827" max="3072" width="11.5546875" style="36"/>
    <col min="3073" max="3073" width="2" style="36" customWidth="1"/>
    <col min="3074" max="3074" width="64.5546875" style="36" customWidth="1"/>
    <col min="3075" max="3075" width="21.21875" style="36" customWidth="1"/>
    <col min="3076" max="3076" width="4.77734375" style="36" customWidth="1"/>
    <col min="3077" max="3077" width="8.21875" style="36" customWidth="1"/>
    <col min="3078" max="3078" width="18" style="36" customWidth="1"/>
    <col min="3079" max="3079" width="7.5546875" style="36" bestFit="1" customWidth="1"/>
    <col min="3080" max="3080" width="4.5546875" style="36" customWidth="1"/>
    <col min="3081" max="3081" width="15.77734375" style="36" customWidth="1"/>
    <col min="3082" max="3082" width="16.5546875" style="36" bestFit="1" customWidth="1"/>
    <col min="3083" max="3328" width="11.5546875" style="36"/>
    <col min="3329" max="3329" width="2" style="36" customWidth="1"/>
    <col min="3330" max="3330" width="64.5546875" style="36" customWidth="1"/>
    <col min="3331" max="3331" width="21.21875" style="36" customWidth="1"/>
    <col min="3332" max="3332" width="4.77734375" style="36" customWidth="1"/>
    <col min="3333" max="3333" width="8.21875" style="36" customWidth="1"/>
    <col min="3334" max="3334" width="18" style="36" customWidth="1"/>
    <col min="3335" max="3335" width="7.5546875" style="36" bestFit="1" customWidth="1"/>
    <col min="3336" max="3336" width="4.5546875" style="36" customWidth="1"/>
    <col min="3337" max="3337" width="15.77734375" style="36" customWidth="1"/>
    <col min="3338" max="3338" width="16.5546875" style="36" bestFit="1" customWidth="1"/>
    <col min="3339" max="3584" width="11.5546875" style="36"/>
    <col min="3585" max="3585" width="2" style="36" customWidth="1"/>
    <col min="3586" max="3586" width="64.5546875" style="36" customWidth="1"/>
    <col min="3587" max="3587" width="21.21875" style="36" customWidth="1"/>
    <col min="3588" max="3588" width="4.77734375" style="36" customWidth="1"/>
    <col min="3589" max="3589" width="8.21875" style="36" customWidth="1"/>
    <col min="3590" max="3590" width="18" style="36" customWidth="1"/>
    <col min="3591" max="3591" width="7.5546875" style="36" bestFit="1" customWidth="1"/>
    <col min="3592" max="3592" width="4.5546875" style="36" customWidth="1"/>
    <col min="3593" max="3593" width="15.77734375" style="36" customWidth="1"/>
    <col min="3594" max="3594" width="16.5546875" style="36" bestFit="1" customWidth="1"/>
    <col min="3595" max="3840" width="11.5546875" style="36"/>
    <col min="3841" max="3841" width="2" style="36" customWidth="1"/>
    <col min="3842" max="3842" width="64.5546875" style="36" customWidth="1"/>
    <col min="3843" max="3843" width="21.21875" style="36" customWidth="1"/>
    <col min="3844" max="3844" width="4.77734375" style="36" customWidth="1"/>
    <col min="3845" max="3845" width="8.21875" style="36" customWidth="1"/>
    <col min="3846" max="3846" width="18" style="36" customWidth="1"/>
    <col min="3847" max="3847" width="7.5546875" style="36" bestFit="1" customWidth="1"/>
    <col min="3848" max="3848" width="4.5546875" style="36" customWidth="1"/>
    <col min="3849" max="3849" width="15.77734375" style="36" customWidth="1"/>
    <col min="3850" max="3850" width="16.5546875" style="36" bestFit="1" customWidth="1"/>
    <col min="3851" max="4096" width="11.5546875" style="36"/>
    <col min="4097" max="4097" width="2" style="36" customWidth="1"/>
    <col min="4098" max="4098" width="64.5546875" style="36" customWidth="1"/>
    <col min="4099" max="4099" width="21.21875" style="36" customWidth="1"/>
    <col min="4100" max="4100" width="4.77734375" style="36" customWidth="1"/>
    <col min="4101" max="4101" width="8.21875" style="36" customWidth="1"/>
    <col min="4102" max="4102" width="18" style="36" customWidth="1"/>
    <col min="4103" max="4103" width="7.5546875" style="36" bestFit="1" customWidth="1"/>
    <col min="4104" max="4104" width="4.5546875" style="36" customWidth="1"/>
    <col min="4105" max="4105" width="15.77734375" style="36" customWidth="1"/>
    <col min="4106" max="4106" width="16.5546875" style="36" bestFit="1" customWidth="1"/>
    <col min="4107" max="4352" width="11.5546875" style="36"/>
    <col min="4353" max="4353" width="2" style="36" customWidth="1"/>
    <col min="4354" max="4354" width="64.5546875" style="36" customWidth="1"/>
    <col min="4355" max="4355" width="21.21875" style="36" customWidth="1"/>
    <col min="4356" max="4356" width="4.77734375" style="36" customWidth="1"/>
    <col min="4357" max="4357" width="8.21875" style="36" customWidth="1"/>
    <col min="4358" max="4358" width="18" style="36" customWidth="1"/>
    <col min="4359" max="4359" width="7.5546875" style="36" bestFit="1" customWidth="1"/>
    <col min="4360" max="4360" width="4.5546875" style="36" customWidth="1"/>
    <col min="4361" max="4361" width="15.77734375" style="36" customWidth="1"/>
    <col min="4362" max="4362" width="16.5546875" style="36" bestFit="1" customWidth="1"/>
    <col min="4363" max="4608" width="11.5546875" style="36"/>
    <col min="4609" max="4609" width="2" style="36" customWidth="1"/>
    <col min="4610" max="4610" width="64.5546875" style="36" customWidth="1"/>
    <col min="4611" max="4611" width="21.21875" style="36" customWidth="1"/>
    <col min="4612" max="4612" width="4.77734375" style="36" customWidth="1"/>
    <col min="4613" max="4613" width="8.21875" style="36" customWidth="1"/>
    <col min="4614" max="4614" width="18" style="36" customWidth="1"/>
    <col min="4615" max="4615" width="7.5546875" style="36" bestFit="1" customWidth="1"/>
    <col min="4616" max="4616" width="4.5546875" style="36" customWidth="1"/>
    <col min="4617" max="4617" width="15.77734375" style="36" customWidth="1"/>
    <col min="4618" max="4618" width="16.5546875" style="36" bestFit="1" customWidth="1"/>
    <col min="4619" max="4864" width="11.5546875" style="36"/>
    <col min="4865" max="4865" width="2" style="36" customWidth="1"/>
    <col min="4866" max="4866" width="64.5546875" style="36" customWidth="1"/>
    <col min="4867" max="4867" width="21.21875" style="36" customWidth="1"/>
    <col min="4868" max="4868" width="4.77734375" style="36" customWidth="1"/>
    <col min="4869" max="4869" width="8.21875" style="36" customWidth="1"/>
    <col min="4870" max="4870" width="18" style="36" customWidth="1"/>
    <col min="4871" max="4871" width="7.5546875" style="36" bestFit="1" customWidth="1"/>
    <col min="4872" max="4872" width="4.5546875" style="36" customWidth="1"/>
    <col min="4873" max="4873" width="15.77734375" style="36" customWidth="1"/>
    <col min="4874" max="4874" width="16.5546875" style="36" bestFit="1" customWidth="1"/>
    <col min="4875" max="5120" width="11.5546875" style="36"/>
    <col min="5121" max="5121" width="2" style="36" customWidth="1"/>
    <col min="5122" max="5122" width="64.5546875" style="36" customWidth="1"/>
    <col min="5123" max="5123" width="21.21875" style="36" customWidth="1"/>
    <col min="5124" max="5124" width="4.77734375" style="36" customWidth="1"/>
    <col min="5125" max="5125" width="8.21875" style="36" customWidth="1"/>
    <col min="5126" max="5126" width="18" style="36" customWidth="1"/>
    <col min="5127" max="5127" width="7.5546875" style="36" bestFit="1" customWidth="1"/>
    <col min="5128" max="5128" width="4.5546875" style="36" customWidth="1"/>
    <col min="5129" max="5129" width="15.77734375" style="36" customWidth="1"/>
    <col min="5130" max="5130" width="16.5546875" style="36" bestFit="1" customWidth="1"/>
    <col min="5131" max="5376" width="11.5546875" style="36"/>
    <col min="5377" max="5377" width="2" style="36" customWidth="1"/>
    <col min="5378" max="5378" width="64.5546875" style="36" customWidth="1"/>
    <col min="5379" max="5379" width="21.21875" style="36" customWidth="1"/>
    <col min="5380" max="5380" width="4.77734375" style="36" customWidth="1"/>
    <col min="5381" max="5381" width="8.21875" style="36" customWidth="1"/>
    <col min="5382" max="5382" width="18" style="36" customWidth="1"/>
    <col min="5383" max="5383" width="7.5546875" style="36" bestFit="1" customWidth="1"/>
    <col min="5384" max="5384" width="4.5546875" style="36" customWidth="1"/>
    <col min="5385" max="5385" width="15.77734375" style="36" customWidth="1"/>
    <col min="5386" max="5386" width="16.5546875" style="36" bestFit="1" customWidth="1"/>
    <col min="5387" max="5632" width="11.5546875" style="36"/>
    <col min="5633" max="5633" width="2" style="36" customWidth="1"/>
    <col min="5634" max="5634" width="64.5546875" style="36" customWidth="1"/>
    <col min="5635" max="5635" width="21.21875" style="36" customWidth="1"/>
    <col min="5636" max="5636" width="4.77734375" style="36" customWidth="1"/>
    <col min="5637" max="5637" width="8.21875" style="36" customWidth="1"/>
    <col min="5638" max="5638" width="18" style="36" customWidth="1"/>
    <col min="5639" max="5639" width="7.5546875" style="36" bestFit="1" customWidth="1"/>
    <col min="5640" max="5640" width="4.5546875" style="36" customWidth="1"/>
    <col min="5641" max="5641" width="15.77734375" style="36" customWidth="1"/>
    <col min="5642" max="5642" width="16.5546875" style="36" bestFit="1" customWidth="1"/>
    <col min="5643" max="5888" width="11.5546875" style="36"/>
    <col min="5889" max="5889" width="2" style="36" customWidth="1"/>
    <col min="5890" max="5890" width="64.5546875" style="36" customWidth="1"/>
    <col min="5891" max="5891" width="21.21875" style="36" customWidth="1"/>
    <col min="5892" max="5892" width="4.77734375" style="36" customWidth="1"/>
    <col min="5893" max="5893" width="8.21875" style="36" customWidth="1"/>
    <col min="5894" max="5894" width="18" style="36" customWidth="1"/>
    <col min="5895" max="5895" width="7.5546875" style="36" bestFit="1" customWidth="1"/>
    <col min="5896" max="5896" width="4.5546875" style="36" customWidth="1"/>
    <col min="5897" max="5897" width="15.77734375" style="36" customWidth="1"/>
    <col min="5898" max="5898" width="16.5546875" style="36" bestFit="1" customWidth="1"/>
    <col min="5899" max="6144" width="11.5546875" style="36"/>
    <col min="6145" max="6145" width="2" style="36" customWidth="1"/>
    <col min="6146" max="6146" width="64.5546875" style="36" customWidth="1"/>
    <col min="6147" max="6147" width="21.21875" style="36" customWidth="1"/>
    <col min="6148" max="6148" width="4.77734375" style="36" customWidth="1"/>
    <col min="6149" max="6149" width="8.21875" style="36" customWidth="1"/>
    <col min="6150" max="6150" width="18" style="36" customWidth="1"/>
    <col min="6151" max="6151" width="7.5546875" style="36" bestFit="1" customWidth="1"/>
    <col min="6152" max="6152" width="4.5546875" style="36" customWidth="1"/>
    <col min="6153" max="6153" width="15.77734375" style="36" customWidth="1"/>
    <col min="6154" max="6154" width="16.5546875" style="36" bestFit="1" customWidth="1"/>
    <col min="6155" max="6400" width="11.5546875" style="36"/>
    <col min="6401" max="6401" width="2" style="36" customWidth="1"/>
    <col min="6402" max="6402" width="64.5546875" style="36" customWidth="1"/>
    <col min="6403" max="6403" width="21.21875" style="36" customWidth="1"/>
    <col min="6404" max="6404" width="4.77734375" style="36" customWidth="1"/>
    <col min="6405" max="6405" width="8.21875" style="36" customWidth="1"/>
    <col min="6406" max="6406" width="18" style="36" customWidth="1"/>
    <col min="6407" max="6407" width="7.5546875" style="36" bestFit="1" customWidth="1"/>
    <col min="6408" max="6408" width="4.5546875" style="36" customWidth="1"/>
    <col min="6409" max="6409" width="15.77734375" style="36" customWidth="1"/>
    <col min="6410" max="6410" width="16.5546875" style="36" bestFit="1" customWidth="1"/>
    <col min="6411" max="6656" width="11.5546875" style="36"/>
    <col min="6657" max="6657" width="2" style="36" customWidth="1"/>
    <col min="6658" max="6658" width="64.5546875" style="36" customWidth="1"/>
    <col min="6659" max="6659" width="21.21875" style="36" customWidth="1"/>
    <col min="6660" max="6660" width="4.77734375" style="36" customWidth="1"/>
    <col min="6661" max="6661" width="8.21875" style="36" customWidth="1"/>
    <col min="6662" max="6662" width="18" style="36" customWidth="1"/>
    <col min="6663" max="6663" width="7.5546875" style="36" bestFit="1" customWidth="1"/>
    <col min="6664" max="6664" width="4.5546875" style="36" customWidth="1"/>
    <col min="6665" max="6665" width="15.77734375" style="36" customWidth="1"/>
    <col min="6666" max="6666" width="16.5546875" style="36" bestFit="1" customWidth="1"/>
    <col min="6667" max="6912" width="11.5546875" style="36"/>
    <col min="6913" max="6913" width="2" style="36" customWidth="1"/>
    <col min="6914" max="6914" width="64.5546875" style="36" customWidth="1"/>
    <col min="6915" max="6915" width="21.21875" style="36" customWidth="1"/>
    <col min="6916" max="6916" width="4.77734375" style="36" customWidth="1"/>
    <col min="6917" max="6917" width="8.21875" style="36" customWidth="1"/>
    <col min="6918" max="6918" width="18" style="36" customWidth="1"/>
    <col min="6919" max="6919" width="7.5546875" style="36" bestFit="1" customWidth="1"/>
    <col min="6920" max="6920" width="4.5546875" style="36" customWidth="1"/>
    <col min="6921" max="6921" width="15.77734375" style="36" customWidth="1"/>
    <col min="6922" max="6922" width="16.5546875" style="36" bestFit="1" customWidth="1"/>
    <col min="6923" max="7168" width="11.5546875" style="36"/>
    <col min="7169" max="7169" width="2" style="36" customWidth="1"/>
    <col min="7170" max="7170" width="64.5546875" style="36" customWidth="1"/>
    <col min="7171" max="7171" width="21.21875" style="36" customWidth="1"/>
    <col min="7172" max="7172" width="4.77734375" style="36" customWidth="1"/>
    <col min="7173" max="7173" width="8.21875" style="36" customWidth="1"/>
    <col min="7174" max="7174" width="18" style="36" customWidth="1"/>
    <col min="7175" max="7175" width="7.5546875" style="36" bestFit="1" customWidth="1"/>
    <col min="7176" max="7176" width="4.5546875" style="36" customWidth="1"/>
    <col min="7177" max="7177" width="15.77734375" style="36" customWidth="1"/>
    <col min="7178" max="7178" width="16.5546875" style="36" bestFit="1" customWidth="1"/>
    <col min="7179" max="7424" width="11.5546875" style="36"/>
    <col min="7425" max="7425" width="2" style="36" customWidth="1"/>
    <col min="7426" max="7426" width="64.5546875" style="36" customWidth="1"/>
    <col min="7427" max="7427" width="21.21875" style="36" customWidth="1"/>
    <col min="7428" max="7428" width="4.77734375" style="36" customWidth="1"/>
    <col min="7429" max="7429" width="8.21875" style="36" customWidth="1"/>
    <col min="7430" max="7430" width="18" style="36" customWidth="1"/>
    <col min="7431" max="7431" width="7.5546875" style="36" bestFit="1" customWidth="1"/>
    <col min="7432" max="7432" width="4.5546875" style="36" customWidth="1"/>
    <col min="7433" max="7433" width="15.77734375" style="36" customWidth="1"/>
    <col min="7434" max="7434" width="16.5546875" style="36" bestFit="1" customWidth="1"/>
    <col min="7435" max="7680" width="11.5546875" style="36"/>
    <col min="7681" max="7681" width="2" style="36" customWidth="1"/>
    <col min="7682" max="7682" width="64.5546875" style="36" customWidth="1"/>
    <col min="7683" max="7683" width="21.21875" style="36" customWidth="1"/>
    <col min="7684" max="7684" width="4.77734375" style="36" customWidth="1"/>
    <col min="7685" max="7685" width="8.21875" style="36" customWidth="1"/>
    <col min="7686" max="7686" width="18" style="36" customWidth="1"/>
    <col min="7687" max="7687" width="7.5546875" style="36" bestFit="1" customWidth="1"/>
    <col min="7688" max="7688" width="4.5546875" style="36" customWidth="1"/>
    <col min="7689" max="7689" width="15.77734375" style="36" customWidth="1"/>
    <col min="7690" max="7690" width="16.5546875" style="36" bestFit="1" customWidth="1"/>
    <col min="7691" max="7936" width="11.5546875" style="36"/>
    <col min="7937" max="7937" width="2" style="36" customWidth="1"/>
    <col min="7938" max="7938" width="64.5546875" style="36" customWidth="1"/>
    <col min="7939" max="7939" width="21.21875" style="36" customWidth="1"/>
    <col min="7940" max="7940" width="4.77734375" style="36" customWidth="1"/>
    <col min="7941" max="7941" width="8.21875" style="36" customWidth="1"/>
    <col min="7942" max="7942" width="18" style="36" customWidth="1"/>
    <col min="7943" max="7943" width="7.5546875" style="36" bestFit="1" customWidth="1"/>
    <col min="7944" max="7944" width="4.5546875" style="36" customWidth="1"/>
    <col min="7945" max="7945" width="15.77734375" style="36" customWidth="1"/>
    <col min="7946" max="7946" width="16.5546875" style="36" bestFit="1" customWidth="1"/>
    <col min="7947" max="8192" width="11.5546875" style="36"/>
    <col min="8193" max="8193" width="2" style="36" customWidth="1"/>
    <col min="8194" max="8194" width="64.5546875" style="36" customWidth="1"/>
    <col min="8195" max="8195" width="21.21875" style="36" customWidth="1"/>
    <col min="8196" max="8196" width="4.77734375" style="36" customWidth="1"/>
    <col min="8197" max="8197" width="8.21875" style="36" customWidth="1"/>
    <col min="8198" max="8198" width="18" style="36" customWidth="1"/>
    <col min="8199" max="8199" width="7.5546875" style="36" bestFit="1" customWidth="1"/>
    <col min="8200" max="8200" width="4.5546875" style="36" customWidth="1"/>
    <col min="8201" max="8201" width="15.77734375" style="36" customWidth="1"/>
    <col min="8202" max="8202" width="16.5546875" style="36" bestFit="1" customWidth="1"/>
    <col min="8203" max="8448" width="11.5546875" style="36"/>
    <col min="8449" max="8449" width="2" style="36" customWidth="1"/>
    <col min="8450" max="8450" width="64.5546875" style="36" customWidth="1"/>
    <col min="8451" max="8451" width="21.21875" style="36" customWidth="1"/>
    <col min="8452" max="8452" width="4.77734375" style="36" customWidth="1"/>
    <col min="8453" max="8453" width="8.21875" style="36" customWidth="1"/>
    <col min="8454" max="8454" width="18" style="36" customWidth="1"/>
    <col min="8455" max="8455" width="7.5546875" style="36" bestFit="1" customWidth="1"/>
    <col min="8456" max="8456" width="4.5546875" style="36" customWidth="1"/>
    <col min="8457" max="8457" width="15.77734375" style="36" customWidth="1"/>
    <col min="8458" max="8458" width="16.5546875" style="36" bestFit="1" customWidth="1"/>
    <col min="8459" max="8704" width="11.5546875" style="36"/>
    <col min="8705" max="8705" width="2" style="36" customWidth="1"/>
    <col min="8706" max="8706" width="64.5546875" style="36" customWidth="1"/>
    <col min="8707" max="8707" width="21.21875" style="36" customWidth="1"/>
    <col min="8708" max="8708" width="4.77734375" style="36" customWidth="1"/>
    <col min="8709" max="8709" width="8.21875" style="36" customWidth="1"/>
    <col min="8710" max="8710" width="18" style="36" customWidth="1"/>
    <col min="8711" max="8711" width="7.5546875" style="36" bestFit="1" customWidth="1"/>
    <col min="8712" max="8712" width="4.5546875" style="36" customWidth="1"/>
    <col min="8713" max="8713" width="15.77734375" style="36" customWidth="1"/>
    <col min="8714" max="8714" width="16.5546875" style="36" bestFit="1" customWidth="1"/>
    <col min="8715" max="8960" width="11.5546875" style="36"/>
    <col min="8961" max="8961" width="2" style="36" customWidth="1"/>
    <col min="8962" max="8962" width="64.5546875" style="36" customWidth="1"/>
    <col min="8963" max="8963" width="21.21875" style="36" customWidth="1"/>
    <col min="8964" max="8964" width="4.77734375" style="36" customWidth="1"/>
    <col min="8965" max="8965" width="8.21875" style="36" customWidth="1"/>
    <col min="8966" max="8966" width="18" style="36" customWidth="1"/>
    <col min="8967" max="8967" width="7.5546875" style="36" bestFit="1" customWidth="1"/>
    <col min="8968" max="8968" width="4.5546875" style="36" customWidth="1"/>
    <col min="8969" max="8969" width="15.77734375" style="36" customWidth="1"/>
    <col min="8970" max="8970" width="16.5546875" style="36" bestFit="1" customWidth="1"/>
    <col min="8971" max="9216" width="11.5546875" style="36"/>
    <col min="9217" max="9217" width="2" style="36" customWidth="1"/>
    <col min="9218" max="9218" width="64.5546875" style="36" customWidth="1"/>
    <col min="9219" max="9219" width="21.21875" style="36" customWidth="1"/>
    <col min="9220" max="9220" width="4.77734375" style="36" customWidth="1"/>
    <col min="9221" max="9221" width="8.21875" style="36" customWidth="1"/>
    <col min="9222" max="9222" width="18" style="36" customWidth="1"/>
    <col min="9223" max="9223" width="7.5546875" style="36" bestFit="1" customWidth="1"/>
    <col min="9224" max="9224" width="4.5546875" style="36" customWidth="1"/>
    <col min="9225" max="9225" width="15.77734375" style="36" customWidth="1"/>
    <col min="9226" max="9226" width="16.5546875" style="36" bestFit="1" customWidth="1"/>
    <col min="9227" max="9472" width="11.5546875" style="36"/>
    <col min="9473" max="9473" width="2" style="36" customWidth="1"/>
    <col min="9474" max="9474" width="64.5546875" style="36" customWidth="1"/>
    <col min="9475" max="9475" width="21.21875" style="36" customWidth="1"/>
    <col min="9476" max="9476" width="4.77734375" style="36" customWidth="1"/>
    <col min="9477" max="9477" width="8.21875" style="36" customWidth="1"/>
    <col min="9478" max="9478" width="18" style="36" customWidth="1"/>
    <col min="9479" max="9479" width="7.5546875" style="36" bestFit="1" customWidth="1"/>
    <col min="9480" max="9480" width="4.5546875" style="36" customWidth="1"/>
    <col min="9481" max="9481" width="15.77734375" style="36" customWidth="1"/>
    <col min="9482" max="9482" width="16.5546875" style="36" bestFit="1" customWidth="1"/>
    <col min="9483" max="9728" width="11.5546875" style="36"/>
    <col min="9729" max="9729" width="2" style="36" customWidth="1"/>
    <col min="9730" max="9730" width="64.5546875" style="36" customWidth="1"/>
    <col min="9731" max="9731" width="21.21875" style="36" customWidth="1"/>
    <col min="9732" max="9732" width="4.77734375" style="36" customWidth="1"/>
    <col min="9733" max="9733" width="8.21875" style="36" customWidth="1"/>
    <col min="9734" max="9734" width="18" style="36" customWidth="1"/>
    <col min="9735" max="9735" width="7.5546875" style="36" bestFit="1" customWidth="1"/>
    <col min="9736" max="9736" width="4.5546875" style="36" customWidth="1"/>
    <col min="9737" max="9737" width="15.77734375" style="36" customWidth="1"/>
    <col min="9738" max="9738" width="16.5546875" style="36" bestFit="1" customWidth="1"/>
    <col min="9739" max="9984" width="11.5546875" style="36"/>
    <col min="9985" max="9985" width="2" style="36" customWidth="1"/>
    <col min="9986" max="9986" width="64.5546875" style="36" customWidth="1"/>
    <col min="9987" max="9987" width="21.21875" style="36" customWidth="1"/>
    <col min="9988" max="9988" width="4.77734375" style="36" customWidth="1"/>
    <col min="9989" max="9989" width="8.21875" style="36" customWidth="1"/>
    <col min="9990" max="9990" width="18" style="36" customWidth="1"/>
    <col min="9991" max="9991" width="7.5546875" style="36" bestFit="1" customWidth="1"/>
    <col min="9992" max="9992" width="4.5546875" style="36" customWidth="1"/>
    <col min="9993" max="9993" width="15.77734375" style="36" customWidth="1"/>
    <col min="9994" max="9994" width="16.5546875" style="36" bestFit="1" customWidth="1"/>
    <col min="9995" max="10240" width="11.5546875" style="36"/>
    <col min="10241" max="10241" width="2" style="36" customWidth="1"/>
    <col min="10242" max="10242" width="64.5546875" style="36" customWidth="1"/>
    <col min="10243" max="10243" width="21.21875" style="36" customWidth="1"/>
    <col min="10244" max="10244" width="4.77734375" style="36" customWidth="1"/>
    <col min="10245" max="10245" width="8.21875" style="36" customWidth="1"/>
    <col min="10246" max="10246" width="18" style="36" customWidth="1"/>
    <col min="10247" max="10247" width="7.5546875" style="36" bestFit="1" customWidth="1"/>
    <col min="10248" max="10248" width="4.5546875" style="36" customWidth="1"/>
    <col min="10249" max="10249" width="15.77734375" style="36" customWidth="1"/>
    <col min="10250" max="10250" width="16.5546875" style="36" bestFit="1" customWidth="1"/>
    <col min="10251" max="10496" width="11.5546875" style="36"/>
    <col min="10497" max="10497" width="2" style="36" customWidth="1"/>
    <col min="10498" max="10498" width="64.5546875" style="36" customWidth="1"/>
    <col min="10499" max="10499" width="21.21875" style="36" customWidth="1"/>
    <col min="10500" max="10500" width="4.77734375" style="36" customWidth="1"/>
    <col min="10501" max="10501" width="8.21875" style="36" customWidth="1"/>
    <col min="10502" max="10502" width="18" style="36" customWidth="1"/>
    <col min="10503" max="10503" width="7.5546875" style="36" bestFit="1" customWidth="1"/>
    <col min="10504" max="10504" width="4.5546875" style="36" customWidth="1"/>
    <col min="10505" max="10505" width="15.77734375" style="36" customWidth="1"/>
    <col min="10506" max="10506" width="16.5546875" style="36" bestFit="1" customWidth="1"/>
    <col min="10507" max="10752" width="11.5546875" style="36"/>
    <col min="10753" max="10753" width="2" style="36" customWidth="1"/>
    <col min="10754" max="10754" width="64.5546875" style="36" customWidth="1"/>
    <col min="10755" max="10755" width="21.21875" style="36" customWidth="1"/>
    <col min="10756" max="10756" width="4.77734375" style="36" customWidth="1"/>
    <col min="10757" max="10757" width="8.21875" style="36" customWidth="1"/>
    <col min="10758" max="10758" width="18" style="36" customWidth="1"/>
    <col min="10759" max="10759" width="7.5546875" style="36" bestFit="1" customWidth="1"/>
    <col min="10760" max="10760" width="4.5546875" style="36" customWidth="1"/>
    <col min="10761" max="10761" width="15.77734375" style="36" customWidth="1"/>
    <col min="10762" max="10762" width="16.5546875" style="36" bestFit="1" customWidth="1"/>
    <col min="10763" max="11008" width="11.5546875" style="36"/>
    <col min="11009" max="11009" width="2" style="36" customWidth="1"/>
    <col min="11010" max="11010" width="64.5546875" style="36" customWidth="1"/>
    <col min="11011" max="11011" width="21.21875" style="36" customWidth="1"/>
    <col min="11012" max="11012" width="4.77734375" style="36" customWidth="1"/>
    <col min="11013" max="11013" width="8.21875" style="36" customWidth="1"/>
    <col min="11014" max="11014" width="18" style="36" customWidth="1"/>
    <col min="11015" max="11015" width="7.5546875" style="36" bestFit="1" customWidth="1"/>
    <col min="11016" max="11016" width="4.5546875" style="36" customWidth="1"/>
    <col min="11017" max="11017" width="15.77734375" style="36" customWidth="1"/>
    <col min="11018" max="11018" width="16.5546875" style="36" bestFit="1" customWidth="1"/>
    <col min="11019" max="11264" width="11.5546875" style="36"/>
    <col min="11265" max="11265" width="2" style="36" customWidth="1"/>
    <col min="11266" max="11266" width="64.5546875" style="36" customWidth="1"/>
    <col min="11267" max="11267" width="21.21875" style="36" customWidth="1"/>
    <col min="11268" max="11268" width="4.77734375" style="36" customWidth="1"/>
    <col min="11269" max="11269" width="8.21875" style="36" customWidth="1"/>
    <col min="11270" max="11270" width="18" style="36" customWidth="1"/>
    <col min="11271" max="11271" width="7.5546875" style="36" bestFit="1" customWidth="1"/>
    <col min="11272" max="11272" width="4.5546875" style="36" customWidth="1"/>
    <col min="11273" max="11273" width="15.77734375" style="36" customWidth="1"/>
    <col min="11274" max="11274" width="16.5546875" style="36" bestFit="1" customWidth="1"/>
    <col min="11275" max="11520" width="11.5546875" style="36"/>
    <col min="11521" max="11521" width="2" style="36" customWidth="1"/>
    <col min="11522" max="11522" width="64.5546875" style="36" customWidth="1"/>
    <col min="11523" max="11523" width="21.21875" style="36" customWidth="1"/>
    <col min="11524" max="11524" width="4.77734375" style="36" customWidth="1"/>
    <col min="11525" max="11525" width="8.21875" style="36" customWidth="1"/>
    <col min="11526" max="11526" width="18" style="36" customWidth="1"/>
    <col min="11527" max="11527" width="7.5546875" style="36" bestFit="1" customWidth="1"/>
    <col min="11528" max="11528" width="4.5546875" style="36" customWidth="1"/>
    <col min="11529" max="11529" width="15.77734375" style="36" customWidth="1"/>
    <col min="11530" max="11530" width="16.5546875" style="36" bestFit="1" customWidth="1"/>
    <col min="11531" max="11776" width="11.5546875" style="36"/>
    <col min="11777" max="11777" width="2" style="36" customWidth="1"/>
    <col min="11778" max="11778" width="64.5546875" style="36" customWidth="1"/>
    <col min="11779" max="11779" width="21.21875" style="36" customWidth="1"/>
    <col min="11780" max="11780" width="4.77734375" style="36" customWidth="1"/>
    <col min="11781" max="11781" width="8.21875" style="36" customWidth="1"/>
    <col min="11782" max="11782" width="18" style="36" customWidth="1"/>
    <col min="11783" max="11783" width="7.5546875" style="36" bestFit="1" customWidth="1"/>
    <col min="11784" max="11784" width="4.5546875" style="36" customWidth="1"/>
    <col min="11785" max="11785" width="15.77734375" style="36" customWidth="1"/>
    <col min="11786" max="11786" width="16.5546875" style="36" bestFit="1" customWidth="1"/>
    <col min="11787" max="12032" width="11.5546875" style="36"/>
    <col min="12033" max="12033" width="2" style="36" customWidth="1"/>
    <col min="12034" max="12034" width="64.5546875" style="36" customWidth="1"/>
    <col min="12035" max="12035" width="21.21875" style="36" customWidth="1"/>
    <col min="12036" max="12036" width="4.77734375" style="36" customWidth="1"/>
    <col min="12037" max="12037" width="8.21875" style="36" customWidth="1"/>
    <col min="12038" max="12038" width="18" style="36" customWidth="1"/>
    <col min="12039" max="12039" width="7.5546875" style="36" bestFit="1" customWidth="1"/>
    <col min="12040" max="12040" width="4.5546875" style="36" customWidth="1"/>
    <col min="12041" max="12041" width="15.77734375" style="36" customWidth="1"/>
    <col min="12042" max="12042" width="16.5546875" style="36" bestFit="1" customWidth="1"/>
    <col min="12043" max="12288" width="11.5546875" style="36"/>
    <col min="12289" max="12289" width="2" style="36" customWidth="1"/>
    <col min="12290" max="12290" width="64.5546875" style="36" customWidth="1"/>
    <col min="12291" max="12291" width="21.21875" style="36" customWidth="1"/>
    <col min="12292" max="12292" width="4.77734375" style="36" customWidth="1"/>
    <col min="12293" max="12293" width="8.21875" style="36" customWidth="1"/>
    <col min="12294" max="12294" width="18" style="36" customWidth="1"/>
    <col min="12295" max="12295" width="7.5546875" style="36" bestFit="1" customWidth="1"/>
    <col min="12296" max="12296" width="4.5546875" style="36" customWidth="1"/>
    <col min="12297" max="12297" width="15.77734375" style="36" customWidth="1"/>
    <col min="12298" max="12298" width="16.5546875" style="36" bestFit="1" customWidth="1"/>
    <col min="12299" max="12544" width="11.5546875" style="36"/>
    <col min="12545" max="12545" width="2" style="36" customWidth="1"/>
    <col min="12546" max="12546" width="64.5546875" style="36" customWidth="1"/>
    <col min="12547" max="12547" width="21.21875" style="36" customWidth="1"/>
    <col min="12548" max="12548" width="4.77734375" style="36" customWidth="1"/>
    <col min="12549" max="12549" width="8.21875" style="36" customWidth="1"/>
    <col min="12550" max="12550" width="18" style="36" customWidth="1"/>
    <col min="12551" max="12551" width="7.5546875" style="36" bestFit="1" customWidth="1"/>
    <col min="12552" max="12552" width="4.5546875" style="36" customWidth="1"/>
    <col min="12553" max="12553" width="15.77734375" style="36" customWidth="1"/>
    <col min="12554" max="12554" width="16.5546875" style="36" bestFit="1" customWidth="1"/>
    <col min="12555" max="12800" width="11.5546875" style="36"/>
    <col min="12801" max="12801" width="2" style="36" customWidth="1"/>
    <col min="12802" max="12802" width="64.5546875" style="36" customWidth="1"/>
    <col min="12803" max="12803" width="21.21875" style="36" customWidth="1"/>
    <col min="12804" max="12804" width="4.77734375" style="36" customWidth="1"/>
    <col min="12805" max="12805" width="8.21875" style="36" customWidth="1"/>
    <col min="12806" max="12806" width="18" style="36" customWidth="1"/>
    <col min="12807" max="12807" width="7.5546875" style="36" bestFit="1" customWidth="1"/>
    <col min="12808" max="12808" width="4.5546875" style="36" customWidth="1"/>
    <col min="12809" max="12809" width="15.77734375" style="36" customWidth="1"/>
    <col min="12810" max="12810" width="16.5546875" style="36" bestFit="1" customWidth="1"/>
    <col min="12811" max="13056" width="11.5546875" style="36"/>
    <col min="13057" max="13057" width="2" style="36" customWidth="1"/>
    <col min="13058" max="13058" width="64.5546875" style="36" customWidth="1"/>
    <col min="13059" max="13059" width="21.21875" style="36" customWidth="1"/>
    <col min="13060" max="13060" width="4.77734375" style="36" customWidth="1"/>
    <col min="13061" max="13061" width="8.21875" style="36" customWidth="1"/>
    <col min="13062" max="13062" width="18" style="36" customWidth="1"/>
    <col min="13063" max="13063" width="7.5546875" style="36" bestFit="1" customWidth="1"/>
    <col min="13064" max="13064" width="4.5546875" style="36" customWidth="1"/>
    <col min="13065" max="13065" width="15.77734375" style="36" customWidth="1"/>
    <col min="13066" max="13066" width="16.5546875" style="36" bestFit="1" customWidth="1"/>
    <col min="13067" max="13312" width="11.5546875" style="36"/>
    <col min="13313" max="13313" width="2" style="36" customWidth="1"/>
    <col min="13314" max="13314" width="64.5546875" style="36" customWidth="1"/>
    <col min="13315" max="13315" width="21.21875" style="36" customWidth="1"/>
    <col min="13316" max="13316" width="4.77734375" style="36" customWidth="1"/>
    <col min="13317" max="13317" width="8.21875" style="36" customWidth="1"/>
    <col min="13318" max="13318" width="18" style="36" customWidth="1"/>
    <col min="13319" max="13319" width="7.5546875" style="36" bestFit="1" customWidth="1"/>
    <col min="13320" max="13320" width="4.5546875" style="36" customWidth="1"/>
    <col min="13321" max="13321" width="15.77734375" style="36" customWidth="1"/>
    <col min="13322" max="13322" width="16.5546875" style="36" bestFit="1" customWidth="1"/>
    <col min="13323" max="13568" width="11.5546875" style="36"/>
    <col min="13569" max="13569" width="2" style="36" customWidth="1"/>
    <col min="13570" max="13570" width="64.5546875" style="36" customWidth="1"/>
    <col min="13571" max="13571" width="21.21875" style="36" customWidth="1"/>
    <col min="13572" max="13572" width="4.77734375" style="36" customWidth="1"/>
    <col min="13573" max="13573" width="8.21875" style="36" customWidth="1"/>
    <col min="13574" max="13574" width="18" style="36" customWidth="1"/>
    <col min="13575" max="13575" width="7.5546875" style="36" bestFit="1" customWidth="1"/>
    <col min="13576" max="13576" width="4.5546875" style="36" customWidth="1"/>
    <col min="13577" max="13577" width="15.77734375" style="36" customWidth="1"/>
    <col min="13578" max="13578" width="16.5546875" style="36" bestFit="1" customWidth="1"/>
    <col min="13579" max="13824" width="11.5546875" style="36"/>
    <col min="13825" max="13825" width="2" style="36" customWidth="1"/>
    <col min="13826" max="13826" width="64.5546875" style="36" customWidth="1"/>
    <col min="13827" max="13827" width="21.21875" style="36" customWidth="1"/>
    <col min="13828" max="13828" width="4.77734375" style="36" customWidth="1"/>
    <col min="13829" max="13829" width="8.21875" style="36" customWidth="1"/>
    <col min="13830" max="13830" width="18" style="36" customWidth="1"/>
    <col min="13831" max="13831" width="7.5546875" style="36" bestFit="1" customWidth="1"/>
    <col min="13832" max="13832" width="4.5546875" style="36" customWidth="1"/>
    <col min="13833" max="13833" width="15.77734375" style="36" customWidth="1"/>
    <col min="13834" max="13834" width="16.5546875" style="36" bestFit="1" customWidth="1"/>
    <col min="13835" max="14080" width="11.5546875" style="36"/>
    <col min="14081" max="14081" width="2" style="36" customWidth="1"/>
    <col min="14082" max="14082" width="64.5546875" style="36" customWidth="1"/>
    <col min="14083" max="14083" width="21.21875" style="36" customWidth="1"/>
    <col min="14084" max="14084" width="4.77734375" style="36" customWidth="1"/>
    <col min="14085" max="14085" width="8.21875" style="36" customWidth="1"/>
    <col min="14086" max="14086" width="18" style="36" customWidth="1"/>
    <col min="14087" max="14087" width="7.5546875" style="36" bestFit="1" customWidth="1"/>
    <col min="14088" max="14088" width="4.5546875" style="36" customWidth="1"/>
    <col min="14089" max="14089" width="15.77734375" style="36" customWidth="1"/>
    <col min="14090" max="14090" width="16.5546875" style="36" bestFit="1" customWidth="1"/>
    <col min="14091" max="14336" width="11.5546875" style="36"/>
    <col min="14337" max="14337" width="2" style="36" customWidth="1"/>
    <col min="14338" max="14338" width="64.5546875" style="36" customWidth="1"/>
    <col min="14339" max="14339" width="21.21875" style="36" customWidth="1"/>
    <col min="14340" max="14340" width="4.77734375" style="36" customWidth="1"/>
    <col min="14341" max="14341" width="8.21875" style="36" customWidth="1"/>
    <col min="14342" max="14342" width="18" style="36" customWidth="1"/>
    <col min="14343" max="14343" width="7.5546875" style="36" bestFit="1" customWidth="1"/>
    <col min="14344" max="14344" width="4.5546875" style="36" customWidth="1"/>
    <col min="14345" max="14345" width="15.77734375" style="36" customWidth="1"/>
    <col min="14346" max="14346" width="16.5546875" style="36" bestFit="1" customWidth="1"/>
    <col min="14347" max="14592" width="11.5546875" style="36"/>
    <col min="14593" max="14593" width="2" style="36" customWidth="1"/>
    <col min="14594" max="14594" width="64.5546875" style="36" customWidth="1"/>
    <col min="14595" max="14595" width="21.21875" style="36" customWidth="1"/>
    <col min="14596" max="14596" width="4.77734375" style="36" customWidth="1"/>
    <col min="14597" max="14597" width="8.21875" style="36" customWidth="1"/>
    <col min="14598" max="14598" width="18" style="36" customWidth="1"/>
    <col min="14599" max="14599" width="7.5546875" style="36" bestFit="1" customWidth="1"/>
    <col min="14600" max="14600" width="4.5546875" style="36" customWidth="1"/>
    <col min="14601" max="14601" width="15.77734375" style="36" customWidth="1"/>
    <col min="14602" max="14602" width="16.5546875" style="36" bestFit="1" customWidth="1"/>
    <col min="14603" max="14848" width="11.5546875" style="36"/>
    <col min="14849" max="14849" width="2" style="36" customWidth="1"/>
    <col min="14850" max="14850" width="64.5546875" style="36" customWidth="1"/>
    <col min="14851" max="14851" width="21.21875" style="36" customWidth="1"/>
    <col min="14852" max="14852" width="4.77734375" style="36" customWidth="1"/>
    <col min="14853" max="14853" width="8.21875" style="36" customWidth="1"/>
    <col min="14854" max="14854" width="18" style="36" customWidth="1"/>
    <col min="14855" max="14855" width="7.5546875" style="36" bestFit="1" customWidth="1"/>
    <col min="14856" max="14856" width="4.5546875" style="36" customWidth="1"/>
    <col min="14857" max="14857" width="15.77734375" style="36" customWidth="1"/>
    <col min="14858" max="14858" width="16.5546875" style="36" bestFit="1" customWidth="1"/>
    <col min="14859" max="15104" width="11.5546875" style="36"/>
    <col min="15105" max="15105" width="2" style="36" customWidth="1"/>
    <col min="15106" max="15106" width="64.5546875" style="36" customWidth="1"/>
    <col min="15107" max="15107" width="21.21875" style="36" customWidth="1"/>
    <col min="15108" max="15108" width="4.77734375" style="36" customWidth="1"/>
    <col min="15109" max="15109" width="8.21875" style="36" customWidth="1"/>
    <col min="15110" max="15110" width="18" style="36" customWidth="1"/>
    <col min="15111" max="15111" width="7.5546875" style="36" bestFit="1" customWidth="1"/>
    <col min="15112" max="15112" width="4.5546875" style="36" customWidth="1"/>
    <col min="15113" max="15113" width="15.77734375" style="36" customWidth="1"/>
    <col min="15114" max="15114" width="16.5546875" style="36" bestFit="1" customWidth="1"/>
    <col min="15115" max="15360" width="11.5546875" style="36"/>
    <col min="15361" max="15361" width="2" style="36" customWidth="1"/>
    <col min="15362" max="15362" width="64.5546875" style="36" customWidth="1"/>
    <col min="15363" max="15363" width="21.21875" style="36" customWidth="1"/>
    <col min="15364" max="15364" width="4.77734375" style="36" customWidth="1"/>
    <col min="15365" max="15365" width="8.21875" style="36" customWidth="1"/>
    <col min="15366" max="15366" width="18" style="36" customWidth="1"/>
    <col min="15367" max="15367" width="7.5546875" style="36" bestFit="1" customWidth="1"/>
    <col min="15368" max="15368" width="4.5546875" style="36" customWidth="1"/>
    <col min="15369" max="15369" width="15.77734375" style="36" customWidth="1"/>
    <col min="15370" max="15370" width="16.5546875" style="36" bestFit="1" customWidth="1"/>
    <col min="15371" max="15616" width="11.5546875" style="36"/>
    <col min="15617" max="15617" width="2" style="36" customWidth="1"/>
    <col min="15618" max="15618" width="64.5546875" style="36" customWidth="1"/>
    <col min="15619" max="15619" width="21.21875" style="36" customWidth="1"/>
    <col min="15620" max="15620" width="4.77734375" style="36" customWidth="1"/>
    <col min="15621" max="15621" width="8.21875" style="36" customWidth="1"/>
    <col min="15622" max="15622" width="18" style="36" customWidth="1"/>
    <col min="15623" max="15623" width="7.5546875" style="36" bestFit="1" customWidth="1"/>
    <col min="15624" max="15624" width="4.5546875" style="36" customWidth="1"/>
    <col min="15625" max="15625" width="15.77734375" style="36" customWidth="1"/>
    <col min="15626" max="15626" width="16.5546875" style="36" bestFit="1" customWidth="1"/>
    <col min="15627" max="15872" width="11.5546875" style="36"/>
    <col min="15873" max="15873" width="2" style="36" customWidth="1"/>
    <col min="15874" max="15874" width="64.5546875" style="36" customWidth="1"/>
    <col min="15875" max="15875" width="21.21875" style="36" customWidth="1"/>
    <col min="15876" max="15876" width="4.77734375" style="36" customWidth="1"/>
    <col min="15877" max="15877" width="8.21875" style="36" customWidth="1"/>
    <col min="15878" max="15878" width="18" style="36" customWidth="1"/>
    <col min="15879" max="15879" width="7.5546875" style="36" bestFit="1" customWidth="1"/>
    <col min="15880" max="15880" width="4.5546875" style="36" customWidth="1"/>
    <col min="15881" max="15881" width="15.77734375" style="36" customWidth="1"/>
    <col min="15882" max="15882" width="16.5546875" style="36" bestFit="1" customWidth="1"/>
    <col min="15883" max="16128" width="11.5546875" style="36"/>
    <col min="16129" max="16129" width="2" style="36" customWidth="1"/>
    <col min="16130" max="16130" width="64.5546875" style="36" customWidth="1"/>
    <col min="16131" max="16131" width="21.21875" style="36" customWidth="1"/>
    <col min="16132" max="16132" width="4.77734375" style="36" customWidth="1"/>
    <col min="16133" max="16133" width="8.21875" style="36" customWidth="1"/>
    <col min="16134" max="16134" width="18" style="36" customWidth="1"/>
    <col min="16135" max="16135" width="7.5546875" style="36" bestFit="1" customWidth="1"/>
    <col min="16136" max="16136" width="4.5546875" style="36" customWidth="1"/>
    <col min="16137" max="16137" width="15.77734375" style="36" customWidth="1"/>
    <col min="16138" max="16138" width="16.5546875" style="36" bestFit="1" customWidth="1"/>
    <col min="16139" max="16384" width="11.5546875" style="36"/>
  </cols>
  <sheetData>
    <row r="1" spans="2:9" ht="6.75" customHeight="1"/>
    <row r="2" spans="2:9" ht="15.75" customHeight="1">
      <c r="B2" s="38" t="s">
        <v>42</v>
      </c>
      <c r="C2" s="39" t="s">
        <v>43</v>
      </c>
      <c r="D2" s="36" t="s">
        <v>1</v>
      </c>
      <c r="F2" s="40"/>
    </row>
    <row r="3" spans="2:9">
      <c r="B3" s="1160" t="s">
        <v>44</v>
      </c>
      <c r="C3" s="1161" t="s">
        <v>117</v>
      </c>
      <c r="D3" s="1162"/>
      <c r="F3" s="40"/>
      <c r="G3" s="40"/>
    </row>
    <row r="4" spans="2:9">
      <c r="B4" s="819" t="s">
        <v>45</v>
      </c>
      <c r="C4" s="1161" t="s">
        <v>116</v>
      </c>
      <c r="D4" s="1162"/>
    </row>
    <row r="5" spans="2:9">
      <c r="B5" s="55" t="s">
        <v>161</v>
      </c>
      <c r="C5" s="1163" t="s">
        <v>116</v>
      </c>
      <c r="D5" s="1162"/>
    </row>
    <row r="6" spans="2:9">
      <c r="B6" s="55" t="s">
        <v>160</v>
      </c>
      <c r="C6" s="1163" t="s">
        <v>117</v>
      </c>
      <c r="D6" s="1162"/>
    </row>
    <row r="7" spans="2:9">
      <c r="B7" s="55" t="s">
        <v>275</v>
      </c>
      <c r="C7" s="1161" t="s">
        <v>117</v>
      </c>
      <c r="D7" s="1162"/>
      <c r="I7"/>
    </row>
    <row r="8" spans="2:9">
      <c r="B8" s="55" t="s">
        <v>243</v>
      </c>
      <c r="C8" s="1161" t="s">
        <v>117</v>
      </c>
      <c r="D8" s="1162"/>
      <c r="I8"/>
    </row>
    <row r="9" spans="2:9">
      <c r="B9" s="55" t="s">
        <v>203</v>
      </c>
      <c r="C9" s="1161" t="s">
        <v>116</v>
      </c>
      <c r="D9" s="1162"/>
      <c r="I9"/>
    </row>
    <row r="10" spans="2:9">
      <c r="B10" s="1160" t="s">
        <v>159</v>
      </c>
      <c r="C10" s="837" t="s">
        <v>117</v>
      </c>
      <c r="D10" s="1162"/>
    </row>
    <row r="11" spans="2:9">
      <c r="B11" s="52"/>
      <c r="C11" s="42" t="s">
        <v>46</v>
      </c>
    </row>
    <row r="12" spans="2:9">
      <c r="B12" s="1160" t="s">
        <v>47</v>
      </c>
      <c r="C12" s="837" t="s">
        <v>264</v>
      </c>
      <c r="D12" s="1162"/>
      <c r="I12"/>
    </row>
    <row r="13" spans="2:9">
      <c r="B13" s="1160" t="s">
        <v>244</v>
      </c>
      <c r="C13" s="837" t="s">
        <v>271</v>
      </c>
      <c r="D13" s="1162"/>
    </row>
    <row r="14" spans="2:9">
      <c r="B14" s="1160" t="s">
        <v>273</v>
      </c>
      <c r="C14" s="837" t="s">
        <v>270</v>
      </c>
      <c r="D14" s="1162"/>
    </row>
    <row r="15" spans="2:9">
      <c r="B15" s="1160" t="s">
        <v>246</v>
      </c>
      <c r="C15" s="837" t="s">
        <v>259</v>
      </c>
      <c r="D15" s="1162"/>
    </row>
    <row r="16" spans="2:9">
      <c r="B16" s="1160" t="s">
        <v>245</v>
      </c>
      <c r="C16" s="837" t="s">
        <v>264</v>
      </c>
      <c r="D16" s="1162"/>
    </row>
    <row r="17" spans="2:8">
      <c r="B17" s="1160" t="s">
        <v>49</v>
      </c>
      <c r="C17" s="837" t="s">
        <v>201</v>
      </c>
      <c r="D17" s="1162"/>
    </row>
    <row r="18" spans="2:8">
      <c r="B18" s="1160" t="s">
        <v>50</v>
      </c>
      <c r="C18" s="837" t="s">
        <v>202</v>
      </c>
      <c r="D18" s="1162"/>
    </row>
    <row r="19" spans="2:8">
      <c r="B19" s="819" t="s">
        <v>51</v>
      </c>
      <c r="C19" s="837">
        <v>8</v>
      </c>
      <c r="D19" s="1162"/>
    </row>
    <row r="20" spans="2:8">
      <c r="B20" s="52"/>
      <c r="C20" s="42" t="s">
        <v>52</v>
      </c>
    </row>
    <row r="21" spans="2:8">
      <c r="B21" s="1160" t="s">
        <v>48</v>
      </c>
      <c r="C21" s="837" t="s">
        <v>270</v>
      </c>
      <c r="D21" s="1162"/>
    </row>
    <row r="22" spans="2:8">
      <c r="B22" s="821" t="s">
        <v>212</v>
      </c>
      <c r="C22" s="837" t="s">
        <v>259</v>
      </c>
      <c r="D22" s="822"/>
    </row>
    <row r="23" spans="2:8">
      <c r="B23" s="821" t="s">
        <v>53</v>
      </c>
      <c r="C23" s="837">
        <v>16</v>
      </c>
      <c r="D23" s="822"/>
    </row>
    <row r="24" spans="2:8" ht="13.8" thickBot="1">
      <c r="B24" s="821" t="s">
        <v>54</v>
      </c>
      <c r="C24" s="837">
        <v>5</v>
      </c>
      <c r="D24" s="822"/>
    </row>
    <row r="25" spans="2:8" ht="13.8" thickBot="1">
      <c r="C25" s="43"/>
      <c r="D25" s="171">
        <f>SUM(D3:D24)</f>
        <v>0</v>
      </c>
    </row>
    <row r="26" spans="2:8">
      <c r="C26" s="43"/>
    </row>
    <row r="27" spans="2:8" ht="13.5" customHeight="1">
      <c r="B27" s="38" t="s">
        <v>55</v>
      </c>
      <c r="C27" s="42" t="s">
        <v>43</v>
      </c>
      <c r="D27" s="36" t="s">
        <v>1</v>
      </c>
      <c r="H27" s="73"/>
    </row>
    <row r="28" spans="2:8">
      <c r="B28" s="1160" t="s">
        <v>122</v>
      </c>
      <c r="C28" s="837" t="s">
        <v>117</v>
      </c>
      <c r="D28" s="1162"/>
      <c r="H28" s="73"/>
    </row>
    <row r="29" spans="2:8">
      <c r="B29" s="1160" t="s">
        <v>64</v>
      </c>
      <c r="C29" s="837">
        <v>5</v>
      </c>
      <c r="D29" s="1162"/>
      <c r="H29" s="73"/>
    </row>
    <row r="30" spans="2:8">
      <c r="B30" s="1160" t="s">
        <v>178</v>
      </c>
      <c r="C30" s="837" t="s">
        <v>183</v>
      </c>
      <c r="D30" s="1162"/>
      <c r="F30" s="823" t="s">
        <v>66</v>
      </c>
      <c r="G30" s="822">
        <f>[15]PABLO!H72</f>
        <v>0</v>
      </c>
      <c r="H30" s="73"/>
    </row>
    <row r="31" spans="2:8">
      <c r="B31" s="1160" t="s">
        <v>164</v>
      </c>
      <c r="C31" s="837" t="s">
        <v>183</v>
      </c>
      <c r="D31" s="1162"/>
      <c r="F31" s="823" t="s">
        <v>57</v>
      </c>
      <c r="G31" s="822">
        <f>[15]PABLO!AB53+[15]PABLO!AC53</f>
        <v>0</v>
      </c>
    </row>
    <row r="32" spans="2:8">
      <c r="B32" s="1160" t="s">
        <v>128</v>
      </c>
      <c r="C32" s="837">
        <v>6</v>
      </c>
      <c r="D32" s="1162"/>
      <c r="F32" s="823" t="s">
        <v>58</v>
      </c>
      <c r="G32" s="822">
        <f>SUM([15]PABLO!R60:R64)*40</f>
        <v>0</v>
      </c>
    </row>
    <row r="33" spans="2:9">
      <c r="B33" s="1160" t="s">
        <v>129</v>
      </c>
      <c r="C33" s="837">
        <v>5</v>
      </c>
      <c r="D33" s="1162"/>
      <c r="F33" s="823" t="s">
        <v>130</v>
      </c>
      <c r="G33" s="822">
        <f>SUM([15]PABLO!AA61:AA63)*30+SUM([15]PABLO!AB61:AB63)*40</f>
        <v>0</v>
      </c>
      <c r="H33" s="40"/>
      <c r="I33" s="40"/>
    </row>
    <row r="34" spans="2:9" ht="13.8" thickBot="1">
      <c r="B34" s="52"/>
      <c r="C34" s="42" t="s">
        <v>46</v>
      </c>
      <c r="F34" s="823" t="s">
        <v>59</v>
      </c>
      <c r="G34" s="822">
        <f>G59</f>
        <v>0</v>
      </c>
      <c r="H34" s="40"/>
      <c r="I34" s="40"/>
    </row>
    <row r="35" spans="2:9" ht="18" thickBot="1">
      <c r="B35" s="1160" t="s">
        <v>61</v>
      </c>
      <c r="C35" s="837">
        <v>6</v>
      </c>
      <c r="D35" s="1162"/>
      <c r="F35" s="48" t="s">
        <v>60</v>
      </c>
      <c r="G35" s="49">
        <f>SUM(G28:G34)</f>
        <v>0</v>
      </c>
      <c r="H35" s="40"/>
      <c r="I35" s="40"/>
    </row>
    <row r="36" spans="2:9">
      <c r="B36" s="1160" t="s">
        <v>62</v>
      </c>
      <c r="C36" s="837" t="s">
        <v>14</v>
      </c>
      <c r="D36" s="1162"/>
      <c r="H36" s="40"/>
      <c r="I36" s="40"/>
    </row>
    <row r="37" spans="2:9">
      <c r="B37" s="1160" t="s">
        <v>209</v>
      </c>
      <c r="C37" s="837" t="s">
        <v>185</v>
      </c>
      <c r="D37" s="1162"/>
      <c r="H37" s="40"/>
      <c r="I37" s="40"/>
    </row>
    <row r="38" spans="2:9">
      <c r="B38" s="1160" t="s">
        <v>208</v>
      </c>
      <c r="C38" s="837" t="s">
        <v>276</v>
      </c>
      <c r="D38" s="1162"/>
      <c r="H38" s="40"/>
      <c r="I38" s="40"/>
    </row>
    <row r="39" spans="2:9">
      <c r="B39" s="1160" t="s">
        <v>63</v>
      </c>
      <c r="C39" s="837" t="s">
        <v>227</v>
      </c>
      <c r="D39" s="1162"/>
      <c r="H39" s="40"/>
      <c r="I39" s="40"/>
    </row>
    <row r="40" spans="2:9">
      <c r="B40" s="1160" t="s">
        <v>163</v>
      </c>
      <c r="C40" s="837" t="s">
        <v>39</v>
      </c>
      <c r="D40" s="1162"/>
      <c r="H40" s="40"/>
      <c r="I40" s="40"/>
    </row>
    <row r="41" spans="2:9">
      <c r="B41" s="1160" t="s">
        <v>162</v>
      </c>
      <c r="C41" s="837" t="s">
        <v>234</v>
      </c>
      <c r="D41" s="1162"/>
      <c r="H41" s="40"/>
      <c r="I41" s="40"/>
    </row>
    <row r="42" spans="2:9">
      <c r="B42" s="1160" t="s">
        <v>56</v>
      </c>
      <c r="C42" s="837" t="s">
        <v>116</v>
      </c>
      <c r="D42" s="1162"/>
      <c r="H42" s="40"/>
      <c r="I42" s="40"/>
    </row>
    <row r="43" spans="2:9">
      <c r="B43" s="1160" t="s">
        <v>278</v>
      </c>
      <c r="C43" s="837" t="s">
        <v>227</v>
      </c>
      <c r="D43" s="1162"/>
      <c r="H43" s="40"/>
      <c r="I43" s="40"/>
    </row>
    <row r="44" spans="2:9">
      <c r="B44" s="1160" t="s">
        <v>280</v>
      </c>
      <c r="C44" s="837" t="s">
        <v>235</v>
      </c>
      <c r="D44" s="1162"/>
      <c r="H44" s="40"/>
      <c r="I44" s="40"/>
    </row>
    <row r="45" spans="2:9">
      <c r="B45" s="1160" t="s">
        <v>279</v>
      </c>
      <c r="C45" s="837" t="s">
        <v>14</v>
      </c>
      <c r="D45" s="1162"/>
      <c r="H45" s="40"/>
      <c r="I45" s="40"/>
    </row>
    <row r="46" spans="2:9">
      <c r="B46" s="1160" t="s">
        <v>281</v>
      </c>
      <c r="C46" s="837" t="s">
        <v>173</v>
      </c>
      <c r="D46" s="1162"/>
      <c r="H46" s="40"/>
      <c r="I46" s="40"/>
    </row>
    <row r="47" spans="2:9">
      <c r="B47" s="1160" t="s">
        <v>282</v>
      </c>
      <c r="C47" s="837" t="s">
        <v>17</v>
      </c>
      <c r="D47" s="1162"/>
      <c r="H47" s="40"/>
      <c r="I47" s="40"/>
    </row>
    <row r="48" spans="2:9">
      <c r="B48" s="1160" t="s">
        <v>247</v>
      </c>
      <c r="C48" s="837" t="s">
        <v>210</v>
      </c>
      <c r="D48" s="1162"/>
    </row>
    <row r="49" spans="2:7">
      <c r="B49" s="1160" t="s">
        <v>248</v>
      </c>
      <c r="C49" s="837" t="s">
        <v>207</v>
      </c>
      <c r="D49" s="1162"/>
      <c r="F49" s="40"/>
    </row>
    <row r="50" spans="2:7">
      <c r="B50" s="1160" t="s">
        <v>249</v>
      </c>
      <c r="C50" s="837" t="s">
        <v>192</v>
      </c>
      <c r="D50" s="1162"/>
      <c r="F50" s="40"/>
    </row>
    <row r="51" spans="2:7">
      <c r="B51" s="1160" t="s">
        <v>251</v>
      </c>
      <c r="C51" s="837" t="s">
        <v>165</v>
      </c>
      <c r="D51" s="1162"/>
    </row>
    <row r="52" spans="2:7">
      <c r="B52" s="1160" t="s">
        <v>250</v>
      </c>
      <c r="C52" s="837" t="s">
        <v>258</v>
      </c>
      <c r="D52" s="1162"/>
    </row>
    <row r="53" spans="2:7">
      <c r="B53" s="1160" t="s">
        <v>283</v>
      </c>
      <c r="C53" s="837" t="s">
        <v>142</v>
      </c>
      <c r="D53" s="1162"/>
    </row>
    <row r="54" spans="2:7" ht="14.25" customHeight="1">
      <c r="B54" s="52"/>
      <c r="C54" s="42" t="s">
        <v>52</v>
      </c>
    </row>
    <row r="55" spans="2:7">
      <c r="B55" s="821" t="s">
        <v>123</v>
      </c>
      <c r="C55" s="838" t="s">
        <v>258</v>
      </c>
      <c r="D55" s="1162"/>
    </row>
    <row r="56" spans="2:7" ht="13.8" thickBot="1">
      <c r="B56" s="55" t="s">
        <v>124</v>
      </c>
      <c r="C56" s="838" t="s">
        <v>518</v>
      </c>
      <c r="D56" s="1162"/>
    </row>
    <row r="57" spans="2:7" ht="13.8" thickBot="1">
      <c r="D57" s="171">
        <f>SUM(D28:D56)</f>
        <v>0</v>
      </c>
    </row>
    <row r="58" spans="2:7" ht="18.600000000000001" thickBot="1">
      <c r="B58" s="38"/>
    </row>
    <row r="59" spans="2:7" ht="14.25" customHeight="1" thickBot="1">
      <c r="B59" s="38" t="s">
        <v>206</v>
      </c>
      <c r="C59" s="42" t="s">
        <v>52</v>
      </c>
      <c r="D59" s="36" t="s">
        <v>1</v>
      </c>
      <c r="F59" s="47" t="s">
        <v>65</v>
      </c>
      <c r="G59" s="174">
        <f>D25+D57+D64</f>
        <v>0</v>
      </c>
    </row>
    <row r="60" spans="2:7">
      <c r="B60" s="1160" t="s">
        <v>205</v>
      </c>
      <c r="C60" s="838" t="s">
        <v>306</v>
      </c>
      <c r="D60" s="1162"/>
    </row>
    <row r="61" spans="2:7">
      <c r="B61" s="1160" t="s">
        <v>204</v>
      </c>
      <c r="C61" s="838" t="s">
        <v>490</v>
      </c>
      <c r="D61" s="1162"/>
    </row>
    <row r="62" spans="2:7">
      <c r="B62" s="1160" t="s">
        <v>125</v>
      </c>
      <c r="C62" s="837" t="s">
        <v>77</v>
      </c>
      <c r="D62" s="1162"/>
    </row>
    <row r="63" spans="2:7">
      <c r="B63" s="1160" t="s">
        <v>118</v>
      </c>
      <c r="C63" s="837" t="s">
        <v>119</v>
      </c>
      <c r="D63" s="1162"/>
    </row>
    <row r="64" spans="2:7" ht="13.8" hidden="1" thickBot="1">
      <c r="D64" s="171">
        <f>SUM(D60:D63)</f>
        <v>0</v>
      </c>
    </row>
    <row r="65" spans="2:18" hidden="1">
      <c r="B65" s="40"/>
      <c r="J65" s="32" t="s">
        <v>40</v>
      </c>
      <c r="K65" s="36" t="s">
        <v>119</v>
      </c>
      <c r="L65" s="36" t="s">
        <v>255</v>
      </c>
      <c r="M65" s="36" t="s">
        <v>193</v>
      </c>
      <c r="N65" s="36" t="s">
        <v>130</v>
      </c>
      <c r="O65" s="36" t="str">
        <f>[15]PABLO!AH30</f>
        <v>ESPAÑA</v>
      </c>
      <c r="P65" s="36" t="s">
        <v>127</v>
      </c>
      <c r="Q65" s="36" t="s">
        <v>272</v>
      </c>
      <c r="R65" s="36" t="s">
        <v>168</v>
      </c>
    </row>
    <row r="66" spans="2:18" hidden="1">
      <c r="B66" s="40"/>
      <c r="J66" s="32" t="s">
        <v>80</v>
      </c>
      <c r="K66" s="36" t="s">
        <v>120</v>
      </c>
      <c r="L66" s="36" t="s">
        <v>207</v>
      </c>
      <c r="M66" s="36" t="s">
        <v>191</v>
      </c>
      <c r="N66" s="36" t="s">
        <v>166</v>
      </c>
      <c r="O66" s="36" t="str">
        <f>[15]PABLO!AH31</f>
        <v>SUIZA</v>
      </c>
      <c r="P66" s="36" t="s">
        <v>165</v>
      </c>
      <c r="Q66" s="36" t="s">
        <v>271</v>
      </c>
      <c r="R66" s="36" t="s">
        <v>259</v>
      </c>
    </row>
    <row r="67" spans="2:18" hidden="1">
      <c r="C67" s="36"/>
      <c r="J67" s="32" t="s">
        <v>74</v>
      </c>
      <c r="K67" s="36" t="s">
        <v>121</v>
      </c>
      <c r="L67" s="36" t="s">
        <v>126</v>
      </c>
      <c r="M67" s="36" t="s">
        <v>192</v>
      </c>
      <c r="N67" s="36" t="s">
        <v>195</v>
      </c>
      <c r="O67" s="36" t="str">
        <f>[15]PABLO!AH32</f>
        <v>ARGENTINA</v>
      </c>
      <c r="P67" s="36" t="s">
        <v>257</v>
      </c>
      <c r="Q67" s="36" t="s">
        <v>202</v>
      </c>
      <c r="R67" s="36" t="s">
        <v>266</v>
      </c>
    </row>
    <row r="68" spans="2:18" hidden="1">
      <c r="F68" s="32" t="s">
        <v>92</v>
      </c>
      <c r="G68" s="32"/>
      <c r="I68" s="806" t="s">
        <v>237</v>
      </c>
      <c r="J68" s="59" t="s">
        <v>72</v>
      </c>
      <c r="N68" s="36" t="s">
        <v>260</v>
      </c>
      <c r="O68" s="36" t="str">
        <f>[15]PABLO!AH33</f>
        <v>PORTUGAL</v>
      </c>
    </row>
    <row r="69" spans="2:18" hidden="1">
      <c r="F69" s="806" t="s">
        <v>183</v>
      </c>
      <c r="G69" s="1164" t="s">
        <v>110</v>
      </c>
      <c r="I69" s="806" t="s">
        <v>230</v>
      </c>
      <c r="J69" s="32" t="s">
        <v>70</v>
      </c>
      <c r="L69" s="36" t="s">
        <v>210</v>
      </c>
      <c r="M69" s="36" t="s">
        <v>258</v>
      </c>
      <c r="O69" s="36" t="str">
        <f>[15]PABLO!AI30</f>
        <v>AUSTRIA</v>
      </c>
      <c r="P69" s="36" t="s">
        <v>127</v>
      </c>
      <c r="R69" s="36" t="s">
        <v>270</v>
      </c>
    </row>
    <row r="70" spans="2:18" hidden="1">
      <c r="F70" s="806" t="s">
        <v>240</v>
      </c>
      <c r="G70" s="894"/>
      <c r="I70" s="807" t="s">
        <v>234</v>
      </c>
      <c r="J70" s="32" t="s">
        <v>71</v>
      </c>
      <c r="L70" s="36" t="s">
        <v>256</v>
      </c>
      <c r="M70" s="36" t="s">
        <v>259</v>
      </c>
      <c r="N70" s="36" t="s">
        <v>131</v>
      </c>
      <c r="O70" s="36" t="str">
        <f>[15]PABLO!AI31</f>
        <v>EEUU</v>
      </c>
      <c r="P70" s="36" t="s">
        <v>165</v>
      </c>
      <c r="R70" s="36" t="s">
        <v>200</v>
      </c>
    </row>
    <row r="71" spans="2:18" hidden="1">
      <c r="F71" s="806" t="s">
        <v>186</v>
      </c>
      <c r="G71" s="894"/>
      <c r="I71" s="807" t="s">
        <v>142</v>
      </c>
      <c r="J71" s="32" t="s">
        <v>76</v>
      </c>
      <c r="L71" s="36" t="s">
        <v>211</v>
      </c>
      <c r="M71" s="36" t="s">
        <v>194</v>
      </c>
      <c r="N71" s="36" t="s">
        <v>261</v>
      </c>
      <c r="O71" s="36" t="str">
        <f>[15]PABLO!AI32</f>
        <v>URUGUAY</v>
      </c>
      <c r="P71" s="36" t="s">
        <v>257</v>
      </c>
      <c r="R71" s="36" t="s">
        <v>259</v>
      </c>
    </row>
    <row r="72" spans="2:18" hidden="1">
      <c r="C72" s="37" t="s">
        <v>116</v>
      </c>
      <c r="D72" s="36">
        <v>0</v>
      </c>
      <c r="F72" s="806" t="s">
        <v>214</v>
      </c>
      <c r="G72" s="895"/>
      <c r="I72" s="809" t="s">
        <v>224</v>
      </c>
      <c r="J72" s="59" t="s">
        <v>69</v>
      </c>
      <c r="N72" s="36" t="s">
        <v>198</v>
      </c>
      <c r="O72" s="36" t="str">
        <f>[15]PABLO!AI33</f>
        <v>COSTA DE MARFIL</v>
      </c>
    </row>
    <row r="73" spans="2:18" hidden="1">
      <c r="C73" s="37" t="s">
        <v>117</v>
      </c>
      <c r="D73" s="36">
        <v>1</v>
      </c>
      <c r="F73" s="807" t="s">
        <v>179</v>
      </c>
      <c r="G73" s="1165" t="s">
        <v>111</v>
      </c>
      <c r="I73" s="809" t="s">
        <v>175</v>
      </c>
      <c r="J73" s="59" t="s">
        <v>77</v>
      </c>
      <c r="N73" s="36" t="s">
        <v>197</v>
      </c>
      <c r="R73" s="36" t="s">
        <v>264</v>
      </c>
    </row>
    <row r="74" spans="2:18" hidden="1">
      <c r="D74" s="36">
        <v>2</v>
      </c>
      <c r="F74" s="807" t="s">
        <v>223</v>
      </c>
      <c r="G74" s="897"/>
      <c r="I74" s="808" t="s">
        <v>228</v>
      </c>
      <c r="J74" s="59" t="s">
        <v>79</v>
      </c>
      <c r="N74" s="36" t="s">
        <v>262</v>
      </c>
      <c r="R74" s="36" t="s">
        <v>261</v>
      </c>
    </row>
    <row r="75" spans="2:18" hidden="1">
      <c r="D75" s="36">
        <v>3</v>
      </c>
      <c r="F75" s="807" t="s">
        <v>225</v>
      </c>
      <c r="G75" s="897"/>
      <c r="I75" s="808" t="s">
        <v>238</v>
      </c>
      <c r="J75" s="59" t="s">
        <v>68</v>
      </c>
      <c r="N75" s="36" t="s">
        <v>263</v>
      </c>
      <c r="R75" s="36" t="s">
        <v>274</v>
      </c>
    </row>
    <row r="76" spans="2:18" hidden="1">
      <c r="D76" s="36">
        <v>4</v>
      </c>
      <c r="F76" s="807" t="s">
        <v>19</v>
      </c>
      <c r="G76" s="898"/>
      <c r="I76" s="810" t="s">
        <v>225</v>
      </c>
      <c r="J76" s="59" t="s">
        <v>82</v>
      </c>
      <c r="N76" s="36" t="s">
        <v>167</v>
      </c>
    </row>
    <row r="77" spans="2:18" hidden="1">
      <c r="D77" s="36">
        <v>5</v>
      </c>
      <c r="F77" s="809" t="s">
        <v>184</v>
      </c>
      <c r="G77" s="1166" t="s">
        <v>112</v>
      </c>
      <c r="I77" s="810" t="s">
        <v>174</v>
      </c>
      <c r="J77" s="59" t="s">
        <v>75</v>
      </c>
      <c r="N77" s="36" t="s">
        <v>264</v>
      </c>
      <c r="Q77" s="36" t="s">
        <v>232</v>
      </c>
      <c r="R77" s="36" t="s">
        <v>17</v>
      </c>
    </row>
    <row r="78" spans="2:18" hidden="1">
      <c r="D78" s="36">
        <v>6</v>
      </c>
      <c r="F78" s="809" t="s">
        <v>177</v>
      </c>
      <c r="G78" s="900"/>
      <c r="I78" s="811" t="s">
        <v>240</v>
      </c>
      <c r="J78" s="59" t="s">
        <v>84</v>
      </c>
      <c r="N78" s="36" t="s">
        <v>265</v>
      </c>
      <c r="Q78" s="36" t="s">
        <v>227</v>
      </c>
      <c r="R78" s="36" t="s">
        <v>16</v>
      </c>
    </row>
    <row r="79" spans="2:18" hidden="1">
      <c r="D79" s="36">
        <v>7</v>
      </c>
      <c r="F79" s="809" t="s">
        <v>276</v>
      </c>
      <c r="G79" s="900"/>
      <c r="I79" s="811" t="s">
        <v>235</v>
      </c>
      <c r="J79" s="59" t="s">
        <v>78</v>
      </c>
      <c r="Q79" s="36" t="s">
        <v>276</v>
      </c>
      <c r="R79" s="36" t="s">
        <v>190</v>
      </c>
    </row>
    <row r="80" spans="2:18" hidden="1">
      <c r="D80" s="36">
        <v>8</v>
      </c>
      <c r="F80" s="809" t="s">
        <v>142</v>
      </c>
      <c r="G80" s="901"/>
      <c r="I80" s="826" t="s">
        <v>229</v>
      </c>
      <c r="J80" s="59" t="s">
        <v>83</v>
      </c>
      <c r="N80" s="36" t="s">
        <v>132</v>
      </c>
    </row>
    <row r="81" spans="3:18" hidden="1">
      <c r="D81" s="36">
        <v>9</v>
      </c>
      <c r="F81" s="808" t="s">
        <v>172</v>
      </c>
      <c r="G81" s="1167" t="s">
        <v>113</v>
      </c>
      <c r="I81" s="826" t="s">
        <v>187</v>
      </c>
      <c r="J81" s="59" t="s">
        <v>85</v>
      </c>
      <c r="N81" s="36" t="s">
        <v>256</v>
      </c>
      <c r="Q81" s="36" t="s">
        <v>235</v>
      </c>
      <c r="R81" s="36" t="s">
        <v>18</v>
      </c>
    </row>
    <row r="82" spans="3:18" hidden="1">
      <c r="D82" s="36">
        <v>10</v>
      </c>
      <c r="F82" s="808" t="s">
        <v>224</v>
      </c>
      <c r="G82" s="903"/>
      <c r="I82" s="827" t="s">
        <v>227</v>
      </c>
      <c r="J82" s="59" t="s">
        <v>81</v>
      </c>
      <c r="N82" s="36" t="s">
        <v>266</v>
      </c>
      <c r="Q82" s="36" t="s">
        <v>238</v>
      </c>
      <c r="R82" s="36" t="s">
        <v>173</v>
      </c>
    </row>
    <row r="83" spans="3:18" hidden="1">
      <c r="D83" s="36">
        <v>11</v>
      </c>
      <c r="F83" s="808" t="s">
        <v>176</v>
      </c>
      <c r="G83" s="903"/>
      <c r="I83" s="36" t="s">
        <v>276</v>
      </c>
      <c r="J83" s="59" t="s">
        <v>86</v>
      </c>
      <c r="N83" s="36" t="s">
        <v>168</v>
      </c>
      <c r="Q83" s="36" t="s">
        <v>240</v>
      </c>
      <c r="R83" s="36" t="s">
        <v>15</v>
      </c>
    </row>
    <row r="84" spans="3:18" hidden="1">
      <c r="D84" s="36">
        <v>12</v>
      </c>
      <c r="F84" s="808" t="s">
        <v>134</v>
      </c>
      <c r="G84" s="904"/>
      <c r="I84" s="36" t="s">
        <v>231</v>
      </c>
      <c r="J84" s="59" t="s">
        <v>96</v>
      </c>
      <c r="N84" s="36" t="s">
        <v>267</v>
      </c>
    </row>
    <row r="85" spans="3:18" hidden="1">
      <c r="D85" s="36">
        <v>13</v>
      </c>
      <c r="F85" s="810" t="s">
        <v>16</v>
      </c>
      <c r="G85" s="1168" t="s">
        <v>114</v>
      </c>
      <c r="I85" s="36" t="s">
        <v>223</v>
      </c>
      <c r="J85" s="59" t="s">
        <v>97</v>
      </c>
      <c r="N85" s="36" t="s">
        <v>268</v>
      </c>
      <c r="R85" s="36" t="s">
        <v>14</v>
      </c>
    </row>
    <row r="86" spans="3:18" hidden="1">
      <c r="D86" s="36">
        <v>14</v>
      </c>
      <c r="F86" s="810" t="s">
        <v>227</v>
      </c>
      <c r="G86" s="906"/>
      <c r="I86" s="36" t="s">
        <v>236</v>
      </c>
      <c r="J86" s="59" t="s">
        <v>88</v>
      </c>
      <c r="N86" s="36" t="s">
        <v>196</v>
      </c>
      <c r="R86" s="36" t="s">
        <v>184</v>
      </c>
    </row>
    <row r="87" spans="3:18" hidden="1">
      <c r="D87" s="36">
        <v>15</v>
      </c>
      <c r="F87" s="810" t="s">
        <v>228</v>
      </c>
      <c r="G87" s="906"/>
      <c r="H87" s="51"/>
      <c r="I87" s="36" t="s">
        <v>232</v>
      </c>
      <c r="J87" s="59" t="s">
        <v>98</v>
      </c>
      <c r="N87" s="36" t="s">
        <v>269</v>
      </c>
      <c r="R87" s="36" t="s">
        <v>15</v>
      </c>
    </row>
    <row r="88" spans="3:18" hidden="1">
      <c r="D88" s="36">
        <v>16</v>
      </c>
      <c r="F88" s="810" t="s">
        <v>169</v>
      </c>
      <c r="G88" s="907"/>
      <c r="J88" s="59" t="s">
        <v>99</v>
      </c>
    </row>
    <row r="89" spans="3:18" hidden="1">
      <c r="D89" s="36">
        <v>17</v>
      </c>
      <c r="F89" s="811" t="s">
        <v>190</v>
      </c>
      <c r="G89" s="1169" t="s">
        <v>115</v>
      </c>
      <c r="J89" s="59" t="s">
        <v>100</v>
      </c>
      <c r="N89" s="36" t="s">
        <v>133</v>
      </c>
    </row>
    <row r="90" spans="3:18" hidden="1">
      <c r="D90" s="36">
        <v>18</v>
      </c>
      <c r="F90" s="811" t="s">
        <v>180</v>
      </c>
      <c r="G90" s="891"/>
      <c r="J90" s="59" t="s">
        <v>89</v>
      </c>
      <c r="N90" s="36" t="s">
        <v>270</v>
      </c>
    </row>
    <row r="91" spans="3:18" hidden="1">
      <c r="D91" s="36">
        <v>19</v>
      </c>
      <c r="F91" s="811" t="s">
        <v>38</v>
      </c>
      <c r="G91" s="891"/>
      <c r="J91" s="59" t="s">
        <v>93</v>
      </c>
      <c r="N91" s="36" t="s">
        <v>259</v>
      </c>
    </row>
    <row r="92" spans="3:18" hidden="1">
      <c r="C92" s="36"/>
      <c r="D92" s="36">
        <v>20</v>
      </c>
      <c r="F92" s="811" t="s">
        <v>175</v>
      </c>
      <c r="G92" s="892"/>
      <c r="J92" s="59" t="s">
        <v>101</v>
      </c>
      <c r="N92" s="36" t="s">
        <v>199</v>
      </c>
    </row>
    <row r="93" spans="3:18" hidden="1">
      <c r="F93" s="826" t="s">
        <v>39</v>
      </c>
      <c r="G93" s="1145" t="s">
        <v>188</v>
      </c>
      <c r="J93" s="59" t="s">
        <v>102</v>
      </c>
      <c r="N93" s="36" t="s">
        <v>271</v>
      </c>
    </row>
    <row r="94" spans="3:18" hidden="1">
      <c r="F94" s="826" t="s">
        <v>230</v>
      </c>
      <c r="G94" s="1145"/>
      <c r="J94" s="59" t="s">
        <v>103</v>
      </c>
      <c r="N94" s="36" t="s">
        <v>200</v>
      </c>
    </row>
    <row r="95" spans="3:18" hidden="1">
      <c r="F95" s="826" t="s">
        <v>171</v>
      </c>
      <c r="G95" s="1145"/>
      <c r="J95" s="59" t="s">
        <v>104</v>
      </c>
      <c r="N95" s="36" t="s">
        <v>272</v>
      </c>
    </row>
    <row r="96" spans="3:18" hidden="1">
      <c r="F96" s="826" t="s">
        <v>231</v>
      </c>
      <c r="G96" s="1145"/>
      <c r="J96" s="59" t="s">
        <v>105</v>
      </c>
      <c r="N96" s="36" t="s">
        <v>201</v>
      </c>
    </row>
    <row r="97" spans="6:14" hidden="1">
      <c r="F97" s="827" t="s">
        <v>18</v>
      </c>
      <c r="G97" s="1138" t="s">
        <v>189</v>
      </c>
      <c r="J97" s="59" t="s">
        <v>106</v>
      </c>
      <c r="N97" s="36" t="s">
        <v>202</v>
      </c>
    </row>
    <row r="98" spans="6:14" hidden="1">
      <c r="F98" s="827" t="s">
        <v>229</v>
      </c>
      <c r="G98" s="1138"/>
      <c r="J98" s="59" t="s">
        <v>107</v>
      </c>
    </row>
    <row r="99" spans="6:14" hidden="1">
      <c r="F99" s="827" t="s">
        <v>174</v>
      </c>
      <c r="G99" s="1138"/>
      <c r="J99" s="59" t="s">
        <v>90</v>
      </c>
    </row>
    <row r="100" spans="6:14" hidden="1">
      <c r="F100" s="827" t="s">
        <v>185</v>
      </c>
      <c r="G100" s="1138"/>
      <c r="J100" s="59" t="s">
        <v>108</v>
      </c>
    </row>
    <row r="101" spans="6:14" hidden="1">
      <c r="F101" s="36" t="s">
        <v>14</v>
      </c>
      <c r="G101" s="1138" t="s">
        <v>252</v>
      </c>
      <c r="J101" s="59" t="s">
        <v>87</v>
      </c>
    </row>
    <row r="102" spans="6:14" hidden="1">
      <c r="F102" s="36" t="s">
        <v>170</v>
      </c>
      <c r="G102" s="1138"/>
      <c r="J102" s="59" t="s">
        <v>109</v>
      </c>
    </row>
    <row r="103" spans="6:14" hidden="1">
      <c r="F103" s="36" t="s">
        <v>232</v>
      </c>
      <c r="G103" s="1138"/>
      <c r="J103" s="59" t="s">
        <v>94</v>
      </c>
    </row>
    <row r="104" spans="6:14" hidden="1">
      <c r="F104" s="36" t="s">
        <v>233</v>
      </c>
      <c r="G104" s="1138"/>
      <c r="J104" s="32" t="s">
        <v>95</v>
      </c>
    </row>
    <row r="105" spans="6:14" hidden="1">
      <c r="F105" s="36" t="s">
        <v>173</v>
      </c>
      <c r="G105" s="1138" t="s">
        <v>254</v>
      </c>
    </row>
    <row r="106" spans="6:14" hidden="1">
      <c r="F106" s="36" t="s">
        <v>234</v>
      </c>
      <c r="G106" s="1138"/>
    </row>
    <row r="107" spans="6:14" hidden="1">
      <c r="F107" s="36" t="s">
        <v>138</v>
      </c>
      <c r="G107" s="1138"/>
    </row>
    <row r="108" spans="6:14" hidden="1">
      <c r="F108" s="36" t="s">
        <v>235</v>
      </c>
      <c r="G108" s="1138"/>
    </row>
    <row r="109" spans="6:14" hidden="1">
      <c r="F109" s="36" t="s">
        <v>17</v>
      </c>
      <c r="G109" s="1138" t="s">
        <v>253</v>
      </c>
    </row>
    <row r="110" spans="6:14" hidden="1">
      <c r="F110" s="36" t="s">
        <v>236</v>
      </c>
      <c r="G110" s="1138"/>
    </row>
    <row r="111" spans="6:14" hidden="1">
      <c r="F111" s="36" t="s">
        <v>238</v>
      </c>
      <c r="G111" s="1138"/>
    </row>
    <row r="112" spans="6:14" hidden="1">
      <c r="F112" s="36" t="s">
        <v>239</v>
      </c>
      <c r="G112" s="1138"/>
    </row>
    <row r="113" spans="6:7" hidden="1">
      <c r="F113" s="36" t="s">
        <v>15</v>
      </c>
      <c r="G113" s="1138" t="s">
        <v>253</v>
      </c>
    </row>
    <row r="114" spans="6:7" hidden="1">
      <c r="F114" s="36" t="s">
        <v>32</v>
      </c>
      <c r="G114" s="1138"/>
    </row>
    <row r="115" spans="6:7" hidden="1">
      <c r="F115" s="36" t="s">
        <v>187</v>
      </c>
      <c r="G115" s="1138"/>
    </row>
    <row r="116" spans="6:7" hidden="1">
      <c r="F116" s="36" t="s">
        <v>277</v>
      </c>
      <c r="G116" s="1138"/>
    </row>
    <row r="117" spans="6:7" hidden="1"/>
  </sheetData>
  <mergeCells count="12">
    <mergeCell ref="G93:G96"/>
    <mergeCell ref="G97:G100"/>
    <mergeCell ref="G101:G104"/>
    <mergeCell ref="G105:G108"/>
    <mergeCell ref="G109:G112"/>
    <mergeCell ref="G113:G116"/>
    <mergeCell ref="G69:G72"/>
    <mergeCell ref="G73:G76"/>
    <mergeCell ref="G77:G80"/>
    <mergeCell ref="G81:G84"/>
    <mergeCell ref="G85:G88"/>
    <mergeCell ref="G89:G92"/>
  </mergeCells>
  <dataValidations count="23">
    <dataValidation type="list" allowBlank="1" showInputMessage="1" showErrorMessage="1" sqref="C47" xr:uid="{CBEE8E27-B777-4671-86A8-D9B99F4D0401}">
      <formula1>$R$77:$R$79</formula1>
    </dataValidation>
    <dataValidation type="list" allowBlank="1" showInputMessage="1" showErrorMessage="1" sqref="C46" xr:uid="{725A971E-D431-4340-8B73-C1720E805952}">
      <formula1>$R$81:$R$83</formula1>
    </dataValidation>
    <dataValidation type="list" allowBlank="1" showInputMessage="1" showErrorMessage="1" sqref="C45" xr:uid="{3FE4359D-1B08-4439-85AF-FB90874D11F8}">
      <formula1>$R$85:$R$87</formula1>
    </dataValidation>
    <dataValidation type="list" allowBlank="1" showInputMessage="1" showErrorMessage="1" sqref="C44" xr:uid="{E6153655-FD84-4572-AEED-E80CC4724B46}">
      <formula1>$Q$81:$Q$83</formula1>
    </dataValidation>
    <dataValidation type="list" allowBlank="1" showInputMessage="1" showErrorMessage="1" sqref="C43" xr:uid="{E369BA8E-5910-448D-ACBB-FE1E502C3E16}">
      <formula1>$Q$77:$Q$79</formula1>
    </dataValidation>
    <dataValidation type="list" allowBlank="1" showInputMessage="1" showErrorMessage="1" sqref="C30:C31 C36:C41" xr:uid="{55786151-9609-4259-9D75-174E3EE67D60}">
      <formula1>$F$69:$F$116</formula1>
    </dataValidation>
    <dataValidation type="list" allowBlank="1" showInputMessage="1" showErrorMessage="1" sqref="C16" xr:uid="{8C800B8E-8444-4C0F-9DC3-197CB1DDCE08}">
      <formula1>$R$73:$R$75</formula1>
    </dataValidation>
    <dataValidation type="list" allowBlank="1" showInputMessage="1" showErrorMessage="1" sqref="C14" xr:uid="{9177F4F3-CA98-4B8F-95C9-28C6CEDA0AFF}">
      <formula1>$R$69:$R$71</formula1>
    </dataValidation>
    <dataValidation type="list" allowBlank="1" showInputMessage="1" showErrorMessage="1" sqref="C48" xr:uid="{145007FD-780E-499B-A956-EEF9961EAC24}">
      <formula1>$L$69:$L$71</formula1>
    </dataValidation>
    <dataValidation type="list" allowBlank="1" showInputMessage="1" showErrorMessage="1" sqref="C15" xr:uid="{8D2335F5-614B-4A20-82A3-5BAC8A55EE75}">
      <formula1>$R$65:$R$67</formula1>
    </dataValidation>
    <dataValidation type="list" allowBlank="1" showInputMessage="1" showErrorMessage="1" sqref="C13" xr:uid="{D2781FA2-3596-4707-AF89-06DF47FE6759}">
      <formula1>$Q$65:$Q$67</formula1>
    </dataValidation>
    <dataValidation type="list" allowBlank="1" showInputMessage="1" showErrorMessage="1" sqref="C21:C22 C17:C18 C12" xr:uid="{D2AC9FEE-055B-4BE2-A1AE-5123D575F7E2}">
      <formula1>$N$65:$N$97</formula1>
    </dataValidation>
    <dataValidation type="list" allowBlank="1" showInputMessage="1" showErrorMessage="1" sqref="C51" xr:uid="{2152621B-F342-430A-8D31-038087D09C30}">
      <formula1>$P$65:$P$67</formula1>
    </dataValidation>
    <dataValidation type="list" allowBlank="1" showInputMessage="1" showErrorMessage="1" sqref="C52" xr:uid="{A8A54D71-B53F-4801-BAD9-DC0DBA6C510A}">
      <formula1>$M$69:$M$71</formula1>
    </dataValidation>
    <dataValidation type="list" allowBlank="1" showInputMessage="1" showErrorMessage="1" sqref="C50" xr:uid="{44073530-4A8E-498A-8BEB-8818FB65443A}">
      <formula1>$M$65:$M$67</formula1>
    </dataValidation>
    <dataValidation type="list" allowBlank="1" showInputMessage="1" showErrorMessage="1" sqref="C49" xr:uid="{C0D825D4-7B4C-4FEC-B2F5-29ADEA38CBED}">
      <formula1>$L$65:$L$67</formula1>
    </dataValidation>
    <dataValidation type="list" allowBlank="1" showInputMessage="1" showErrorMessage="1" sqref="C63" xr:uid="{212F47C3-33E8-4DD6-A442-ADA409A78809}">
      <formula1>$K$65:$K$67</formula1>
    </dataValidation>
    <dataValidation type="list" allowBlank="1" showInputMessage="1" showErrorMessage="1" sqref="C62" xr:uid="{7262639C-A3AC-4660-8379-F0D202AA5906}">
      <formula1>$J$66:$J$104</formula1>
    </dataValidation>
    <dataValidation type="list" allowBlank="1" showInputMessage="1" showErrorMessage="1" sqref="C53" xr:uid="{BA47B80D-B21B-4B5C-81EF-E20D36F15D25}">
      <formula1>$I$68:$I$87</formula1>
    </dataValidation>
    <dataValidation type="list" allowBlank="1" showInputMessage="1" showErrorMessage="1" sqref="C32:C33 C35 C29 C23:C24" xr:uid="{09EADC97-1CB5-4DA0-823B-792C2E1AD8A8}">
      <formula1>$D$72:$D$92</formula1>
    </dataValidation>
    <dataValidation type="list" allowBlank="1" showInputMessage="1" showErrorMessage="1" sqref="C19" xr:uid="{132A4C76-CB94-41B5-A694-F01FC0AF0638}">
      <formula1>$D$75:$D$80</formula1>
    </dataValidation>
    <dataValidation type="list" allowBlank="1" showInputMessage="1" showErrorMessage="1" sqref="C28 C3:C10 C42" xr:uid="{249D761E-0145-4C7A-9EBC-D68C4017D123}">
      <formula1>$C$72:$C$73</formula1>
    </dataValidation>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ADA209FE-5B17-45F2-8884-23F72DA23580}">
      <formula1>#REF!</formula1>
    </dataValidation>
  </dataValidations>
  <pageMargins left="0.7" right="0.7" top="0.75" bottom="0.75" header="0.3" footer="0.3"/>
  <pageSetup paperSize="9" orientation="portrait" r:id="rId1"/>
  <headerFooter>
    <oddFooter>&amp;C_x000D_&amp;1#&amp;"Aptos"&amp;10&amp;K000000 C1 - Internal Usage - Pluxee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14</vt:i4>
      </vt:variant>
    </vt:vector>
  </HeadingPairs>
  <TitlesOfParts>
    <vt:vector size="46" baseType="lpstr">
      <vt:lpstr>ORTIZ</vt:lpstr>
      <vt:lpstr>ORTIZ 2</vt:lpstr>
      <vt:lpstr>MIGUEL</vt:lpstr>
      <vt:lpstr>MIGUEL 2</vt:lpstr>
      <vt:lpstr>LEO</vt:lpstr>
      <vt:lpstr>LEO 2</vt:lpstr>
      <vt:lpstr>VIK</vt:lpstr>
      <vt:lpstr>VIK 2</vt:lpstr>
      <vt:lpstr>RAMON</vt:lpstr>
      <vt:lpstr>RAMON 2</vt:lpstr>
      <vt:lpstr>DAVID</vt:lpstr>
      <vt:lpstr>DAVID 2</vt:lpstr>
      <vt:lpstr>SERGIO RIVERA</vt:lpstr>
      <vt:lpstr>SERGIO RIVERA 2</vt:lpstr>
      <vt:lpstr>GONZALO</vt:lpstr>
      <vt:lpstr>GONZALO 2</vt:lpstr>
      <vt:lpstr>OSCAR</vt:lpstr>
      <vt:lpstr>OSCAR 2</vt:lpstr>
      <vt:lpstr>ROI</vt:lpstr>
      <vt:lpstr>ROI 2</vt:lpstr>
      <vt:lpstr>CARLITOS</vt:lpstr>
      <vt:lpstr>CARLITOS 2</vt:lpstr>
      <vt:lpstr>JORGE</vt:lpstr>
      <vt:lpstr>JORGE 2</vt:lpstr>
      <vt:lpstr>JOSE</vt:lpstr>
      <vt:lpstr>JOSE 2</vt:lpstr>
      <vt:lpstr>SERGIO</vt:lpstr>
      <vt:lpstr>SERGIO 2</vt:lpstr>
      <vt:lpstr>KOKE</vt:lpstr>
      <vt:lpstr>KOKE 2</vt:lpstr>
      <vt:lpstr>PABLO</vt:lpstr>
      <vt:lpstr>PABLO 2</vt:lpstr>
      <vt:lpstr>CARLITOS!Área_de_impresión</vt:lpstr>
      <vt:lpstr>DAVID!Área_de_impresión</vt:lpstr>
      <vt:lpstr>GONZALO!Área_de_impresión</vt:lpstr>
      <vt:lpstr>JOSE!Área_de_impresión</vt:lpstr>
      <vt:lpstr>KOKE!Área_de_impresión</vt:lpstr>
      <vt:lpstr>LEO!Área_de_impresión</vt:lpstr>
      <vt:lpstr>MIGUEL!Área_de_impresión</vt:lpstr>
      <vt:lpstr>ORTIZ!Área_de_impresión</vt:lpstr>
      <vt:lpstr>OSCAR!Área_de_impresión</vt:lpstr>
      <vt:lpstr>PABLO!Área_de_impresión</vt:lpstr>
      <vt:lpstr>RAMON!Área_de_impresión</vt:lpstr>
      <vt:lpstr>ROI!Área_de_impresión</vt:lpstr>
      <vt:lpstr>SERGIO!Área_de_impresión</vt:lpstr>
      <vt:lpstr>VIK!Área_de_impresión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2026-06-11T11:00:13Z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