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1.Ms Tam\2. Giảng dạy\241.HUIT\"/>
    </mc:Choice>
  </mc:AlternateContent>
  <xr:revisionPtr revIDLastSave="0" documentId="13_ncr:1_{1A1292F9-395B-48F6-AC08-065F69AA321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huyên Cần" sheetId="6" r:id="rId1"/>
    <sheet name="KTL1" sheetId="2" r:id="rId2"/>
    <sheet name="KTL2" sheetId="3" r:id="rId3"/>
    <sheet name="KTL3" sheetId="5" r:id="rId4"/>
    <sheet name="Điểm GPA" sheetId="7" r:id="rId5"/>
    <sheet name="Điểm CĐR" sheetId="8" r:id="rId6"/>
  </sheets>
  <definedNames>
    <definedName name="DKTL1">'KTL1'!$B$4:$M$58</definedName>
    <definedName name="DKTL2">'KTL2'!$B$5:$Q$59</definedName>
    <definedName name="DKTL3">'KTL3'!$B$5:$O$59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B6" i="5"/>
  <c r="B7" i="5"/>
  <c r="B8" i="5"/>
  <c r="B9" i="5"/>
  <c r="B10" i="5"/>
  <c r="B11" i="5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D6" i="5"/>
  <c r="D7" i="5"/>
  <c r="D8" i="5"/>
  <c r="D9" i="5"/>
  <c r="D10" i="5"/>
  <c r="D11" i="5"/>
  <c r="B12" i="5"/>
  <c r="D12" i="5"/>
  <c r="B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C5" i="5"/>
  <c r="D5" i="5"/>
  <c r="B5" i="5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5" i="3"/>
  <c r="C5" i="3"/>
  <c r="B5" i="3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C4" i="2"/>
  <c r="D4" i="2"/>
  <c r="B4" i="2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E4" i="8"/>
  <c r="G5" i="8"/>
  <c r="E7" i="8"/>
  <c r="E10" i="8"/>
  <c r="G10" i="8"/>
  <c r="E13" i="8"/>
  <c r="E16" i="8"/>
  <c r="G16" i="8"/>
  <c r="G18" i="8"/>
  <c r="G21" i="8"/>
  <c r="E24" i="8"/>
  <c r="E27" i="8"/>
  <c r="G28" i="8"/>
  <c r="E30" i="8"/>
  <c r="E33" i="8"/>
  <c r="G36" i="8"/>
  <c r="G39" i="8"/>
  <c r="E42" i="8"/>
  <c r="E45" i="8"/>
  <c r="G46" i="8"/>
  <c r="E48" i="8"/>
  <c r="E51" i="8"/>
  <c r="G52" i="8"/>
  <c r="E54" i="8"/>
  <c r="E57" i="8"/>
  <c r="G57" i="8"/>
  <c r="G3" i="8"/>
  <c r="Q34" i="3"/>
  <c r="Q5" i="3"/>
  <c r="G2" i="8"/>
  <c r="G23" i="8" s="1"/>
  <c r="F2" i="8"/>
  <c r="F15" i="8" s="1"/>
  <c r="E2" i="8"/>
  <c r="E5" i="8" s="1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E46" i="7"/>
  <c r="E50" i="7"/>
  <c r="E54" i="7"/>
  <c r="O5" i="5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4" i="2"/>
  <c r="B3" i="7"/>
  <c r="E3" i="7" s="1"/>
  <c r="C3" i="7"/>
  <c r="D3" i="7"/>
  <c r="B4" i="7"/>
  <c r="E4" i="7" s="1"/>
  <c r="C4" i="7"/>
  <c r="D4" i="7"/>
  <c r="B5" i="7"/>
  <c r="E5" i="7" s="1"/>
  <c r="C5" i="7"/>
  <c r="D5" i="7"/>
  <c r="B6" i="7"/>
  <c r="C6" i="7"/>
  <c r="D6" i="7"/>
  <c r="B7" i="7"/>
  <c r="C7" i="7"/>
  <c r="D7" i="7"/>
  <c r="B8" i="7"/>
  <c r="E8" i="7" s="1"/>
  <c r="C8" i="7"/>
  <c r="D8" i="7"/>
  <c r="B9" i="7"/>
  <c r="E9" i="7" s="1"/>
  <c r="C9" i="7"/>
  <c r="D9" i="7"/>
  <c r="B10" i="7"/>
  <c r="E10" i="7" s="1"/>
  <c r="C10" i="7"/>
  <c r="D10" i="7"/>
  <c r="B11" i="7"/>
  <c r="E11" i="7" s="1"/>
  <c r="C11" i="7"/>
  <c r="D11" i="7"/>
  <c r="B12" i="7"/>
  <c r="E12" i="7" s="1"/>
  <c r="C12" i="7"/>
  <c r="D12" i="7"/>
  <c r="B13" i="7"/>
  <c r="C13" i="7"/>
  <c r="D13" i="7"/>
  <c r="B14" i="7"/>
  <c r="C14" i="7"/>
  <c r="D14" i="7"/>
  <c r="B15" i="7"/>
  <c r="E15" i="7" s="1"/>
  <c r="C15" i="7"/>
  <c r="D15" i="7"/>
  <c r="B16" i="7"/>
  <c r="E16" i="7" s="1"/>
  <c r="C16" i="7"/>
  <c r="D16" i="7"/>
  <c r="B17" i="7"/>
  <c r="C17" i="7"/>
  <c r="D17" i="7"/>
  <c r="B18" i="7"/>
  <c r="C18" i="7"/>
  <c r="D18" i="7"/>
  <c r="B19" i="7"/>
  <c r="C19" i="7"/>
  <c r="D19" i="7"/>
  <c r="B20" i="7"/>
  <c r="G20" i="7" s="1"/>
  <c r="C20" i="7"/>
  <c r="D20" i="7"/>
  <c r="B21" i="7"/>
  <c r="C21" i="7"/>
  <c r="D21" i="7"/>
  <c r="B22" i="7"/>
  <c r="C22" i="7"/>
  <c r="D22" i="7"/>
  <c r="B23" i="7"/>
  <c r="E23" i="7" s="1"/>
  <c r="C23" i="7"/>
  <c r="D23" i="7"/>
  <c r="B24" i="7"/>
  <c r="E24" i="7" s="1"/>
  <c r="C24" i="7"/>
  <c r="D24" i="7"/>
  <c r="B25" i="7"/>
  <c r="E25" i="7" s="1"/>
  <c r="C25" i="7"/>
  <c r="D25" i="7"/>
  <c r="B26" i="7"/>
  <c r="E26" i="7" s="1"/>
  <c r="C26" i="7"/>
  <c r="D26" i="7"/>
  <c r="B27" i="7"/>
  <c r="E27" i="7" s="1"/>
  <c r="C27" i="7"/>
  <c r="D27" i="7"/>
  <c r="B28" i="7"/>
  <c r="E28" i="7" s="1"/>
  <c r="C28" i="7"/>
  <c r="D28" i="7"/>
  <c r="B29" i="7"/>
  <c r="E29" i="7" s="1"/>
  <c r="C29" i="7"/>
  <c r="D29" i="7"/>
  <c r="B30" i="7"/>
  <c r="C30" i="7"/>
  <c r="D30" i="7"/>
  <c r="B31" i="7"/>
  <c r="E31" i="7" s="1"/>
  <c r="C31" i="7"/>
  <c r="D31" i="7"/>
  <c r="B32" i="7"/>
  <c r="E32" i="7" s="1"/>
  <c r="C32" i="7"/>
  <c r="D32" i="7"/>
  <c r="B33" i="7"/>
  <c r="C33" i="7"/>
  <c r="D33" i="7"/>
  <c r="B34" i="7"/>
  <c r="C34" i="7"/>
  <c r="D34" i="7"/>
  <c r="B35" i="7"/>
  <c r="E35" i="7" s="1"/>
  <c r="C35" i="7"/>
  <c r="D35" i="7"/>
  <c r="B36" i="7"/>
  <c r="E36" i="7" s="1"/>
  <c r="C36" i="7"/>
  <c r="D36" i="7"/>
  <c r="B37" i="7"/>
  <c r="E37" i="7" s="1"/>
  <c r="C37" i="7"/>
  <c r="D37" i="7"/>
  <c r="B38" i="7"/>
  <c r="E38" i="7" s="1"/>
  <c r="C38" i="7"/>
  <c r="D38" i="7"/>
  <c r="B39" i="7"/>
  <c r="C39" i="7"/>
  <c r="D39" i="7"/>
  <c r="B40" i="7"/>
  <c r="E40" i="7" s="1"/>
  <c r="C40" i="7"/>
  <c r="D40" i="7"/>
  <c r="B41" i="7"/>
  <c r="E41" i="7" s="1"/>
  <c r="C41" i="7"/>
  <c r="D41" i="7"/>
  <c r="B42" i="7"/>
  <c r="C42" i="7"/>
  <c r="D42" i="7"/>
  <c r="B43" i="7"/>
  <c r="E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E55" i="7" s="1"/>
  <c r="C55" i="7"/>
  <c r="D55" i="7"/>
  <c r="B56" i="7"/>
  <c r="C56" i="7"/>
  <c r="D56" i="7"/>
  <c r="C2" i="7"/>
  <c r="D2" i="7"/>
  <c r="B2" i="7"/>
  <c r="E2" i="7" s="1"/>
  <c r="E33" i="7"/>
  <c r="E17" i="7"/>
  <c r="G43" i="7"/>
  <c r="E42" i="7"/>
  <c r="E7" i="7"/>
  <c r="E30" i="7"/>
  <c r="E22" i="7"/>
  <c r="E14" i="7"/>
  <c r="E6" i="7"/>
  <c r="E34" i="7"/>
  <c r="E18" i="7"/>
  <c r="H2" i="8"/>
  <c r="F56" i="8"/>
  <c r="G53" i="8"/>
  <c r="F48" i="8"/>
  <c r="G45" i="8"/>
  <c r="G40" i="8"/>
  <c r="F35" i="8"/>
  <c r="F30" i="8"/>
  <c r="G27" i="8"/>
  <c r="F25" i="8"/>
  <c r="G22" i="8"/>
  <c r="G17" i="8"/>
  <c r="F12" i="8"/>
  <c r="F7" i="8"/>
  <c r="G4" i="8"/>
  <c r="F53" i="8"/>
  <c r="G50" i="8"/>
  <c r="F45" i="8"/>
  <c r="G42" i="8"/>
  <c r="F40" i="8"/>
  <c r="G37" i="8"/>
  <c r="G32" i="8"/>
  <c r="F27" i="8"/>
  <c r="F22" i="8"/>
  <c r="G19" i="8"/>
  <c r="F17" i="8"/>
  <c r="G14" i="8"/>
  <c r="G9" i="8"/>
  <c r="F4" i="8"/>
  <c r="F3" i="8"/>
  <c r="G55" i="8"/>
  <c r="F50" i="8"/>
  <c r="G47" i="8"/>
  <c r="F42" i="8"/>
  <c r="F37" i="8"/>
  <c r="G34" i="8"/>
  <c r="F32" i="8"/>
  <c r="G29" i="8"/>
  <c r="G24" i="8"/>
  <c r="F19" i="8"/>
  <c r="F14" i="8"/>
  <c r="G11" i="8"/>
  <c r="F9" i="8"/>
  <c r="G6" i="8"/>
  <c r="F55" i="8"/>
  <c r="F47" i="8"/>
  <c r="F34" i="8"/>
  <c r="F29" i="8"/>
  <c r="F24" i="8"/>
  <c r="F11" i="8"/>
  <c r="F6" i="8"/>
  <c r="F52" i="8"/>
  <c r="F44" i="8"/>
  <c r="F39" i="8"/>
  <c r="F26" i="8"/>
  <c r="F21" i="8"/>
  <c r="F16" i="8"/>
  <c r="F57" i="8"/>
  <c r="F49" i="8"/>
  <c r="F36" i="8"/>
  <c r="F31" i="8"/>
  <c r="F18" i="8"/>
  <c r="F13" i="8"/>
  <c r="F8" i="8"/>
  <c r="F54" i="8"/>
  <c r="G51" i="8"/>
  <c r="F46" i="8"/>
  <c r="G43" i="8"/>
  <c r="F41" i="8"/>
  <c r="G38" i="8"/>
  <c r="G33" i="8"/>
  <c r="F28" i="8"/>
  <c r="F23" i="8"/>
  <c r="G20" i="8"/>
  <c r="G15" i="8"/>
  <c r="F10" i="8"/>
  <c r="F5" i="8"/>
  <c r="G56" i="8"/>
  <c r="F51" i="8"/>
  <c r="G48" i="8"/>
  <c r="H48" i="8"/>
  <c r="F43" i="8"/>
  <c r="F38" i="8"/>
  <c r="G35" i="8"/>
  <c r="F33" i="8"/>
  <c r="G30" i="8"/>
  <c r="G25" i="8"/>
  <c r="F20" i="8"/>
  <c r="G12" i="8"/>
  <c r="I48" i="8"/>
  <c r="F29" i="7" l="1"/>
  <c r="G41" i="7"/>
  <c r="H4" i="8"/>
  <c r="I4" i="8" s="1"/>
  <c r="G39" i="7"/>
  <c r="F31" i="7"/>
  <c r="G38" i="7"/>
  <c r="G12" i="7"/>
  <c r="E20" i="7"/>
  <c r="G30" i="7"/>
  <c r="F13" i="7"/>
  <c r="H10" i="8"/>
  <c r="I10" i="8" s="1"/>
  <c r="G4" i="7"/>
  <c r="F40" i="7"/>
  <c r="F14" i="7"/>
  <c r="H41" i="7"/>
  <c r="G7" i="7"/>
  <c r="H34" i="7"/>
  <c r="H10" i="7"/>
  <c r="F44" i="7"/>
  <c r="F30" i="7"/>
  <c r="F48" i="7"/>
  <c r="F52" i="7"/>
  <c r="G5" i="7"/>
  <c r="G26" i="7"/>
  <c r="H20" i="7"/>
  <c r="H42" i="7"/>
  <c r="H18" i="7"/>
  <c r="H29" i="7"/>
  <c r="E13" i="7"/>
  <c r="F39" i="7"/>
  <c r="F20" i="7"/>
  <c r="F16" i="7"/>
  <c r="G23" i="7"/>
  <c r="H7" i="7"/>
  <c r="H4" i="7"/>
  <c r="H12" i="7"/>
  <c r="G49" i="7"/>
  <c r="G56" i="7"/>
  <c r="H32" i="7"/>
  <c r="H16" i="7"/>
  <c r="H24" i="7"/>
  <c r="H56" i="7"/>
  <c r="H28" i="7"/>
  <c r="H23" i="7"/>
  <c r="H40" i="7"/>
  <c r="H30" i="7"/>
  <c r="H37" i="7"/>
  <c r="H44" i="7"/>
  <c r="H36" i="7"/>
  <c r="H38" i="7"/>
  <c r="H26" i="7"/>
  <c r="H33" i="7"/>
  <c r="H14" i="7"/>
  <c r="H31" i="7"/>
  <c r="H8" i="7"/>
  <c r="H47" i="7"/>
  <c r="H35" i="7"/>
  <c r="H13" i="7"/>
  <c r="H9" i="7"/>
  <c r="H50" i="7"/>
  <c r="H39" i="7"/>
  <c r="H17" i="7"/>
  <c r="H22" i="7"/>
  <c r="G34" i="7"/>
  <c r="G29" i="7"/>
  <c r="G32" i="7"/>
  <c r="G35" i="7"/>
  <c r="G31" i="7"/>
  <c r="G14" i="7"/>
  <c r="G10" i="7"/>
  <c r="G9" i="7"/>
  <c r="G37" i="7"/>
  <c r="G13" i="7"/>
  <c r="G46" i="7"/>
  <c r="G18" i="7"/>
  <c r="G33" i="7"/>
  <c r="G42" i="7"/>
  <c r="G11" i="7"/>
  <c r="G28" i="7"/>
  <c r="G40" i="7"/>
  <c r="G36" i="7"/>
  <c r="G52" i="7"/>
  <c r="G25" i="7"/>
  <c r="G8" i="7"/>
  <c r="G24" i="7"/>
  <c r="G16" i="7"/>
  <c r="F54" i="7"/>
  <c r="F46" i="7"/>
  <c r="F33" i="7"/>
  <c r="F38" i="7"/>
  <c r="F51" i="7"/>
  <c r="F23" i="7"/>
  <c r="F6" i="7"/>
  <c r="F43" i="7"/>
  <c r="F28" i="7"/>
  <c r="F53" i="7"/>
  <c r="F10" i="7"/>
  <c r="F5" i="7"/>
  <c r="F45" i="7"/>
  <c r="F36" i="7"/>
  <c r="F34" i="7"/>
  <c r="F25" i="7"/>
  <c r="F12" i="7"/>
  <c r="F26" i="7"/>
  <c r="F22" i="7"/>
  <c r="F50" i="7"/>
  <c r="F37" i="7"/>
  <c r="F8" i="7"/>
  <c r="F42" i="7"/>
  <c r="F19" i="7"/>
  <c r="F32" i="7"/>
  <c r="F18" i="7"/>
  <c r="F9" i="7"/>
  <c r="F24" i="7"/>
  <c r="F7" i="7"/>
  <c r="H43" i="7"/>
  <c r="H27" i="7"/>
  <c r="H11" i="7"/>
  <c r="G21" i="7"/>
  <c r="H53" i="8"/>
  <c r="H54" i="8"/>
  <c r="H27" i="8"/>
  <c r="I27" i="8" s="1"/>
  <c r="H42" i="8"/>
  <c r="I42" i="8" s="1"/>
  <c r="F2" i="7"/>
  <c r="H15" i="7"/>
  <c r="E39" i="7"/>
  <c r="G19" i="7"/>
  <c r="H6" i="7"/>
  <c r="G2" i="7"/>
  <c r="E21" i="7"/>
  <c r="E19" i="7"/>
  <c r="G17" i="7"/>
  <c r="G15" i="7"/>
  <c r="F41" i="7"/>
  <c r="F35" i="7"/>
  <c r="F17" i="7"/>
  <c r="F11" i="7"/>
  <c r="G22" i="7"/>
  <c r="H25" i="7"/>
  <c r="H21" i="7"/>
  <c r="E53" i="7"/>
  <c r="E45" i="7"/>
  <c r="F56" i="7"/>
  <c r="H51" i="7"/>
  <c r="F49" i="7"/>
  <c r="G47" i="7"/>
  <c r="H45" i="7"/>
  <c r="G7" i="8"/>
  <c r="H7" i="8" s="1"/>
  <c r="E56" i="8"/>
  <c r="H56" i="8" s="1"/>
  <c r="E50" i="8"/>
  <c r="G44" i="8"/>
  <c r="E39" i="8"/>
  <c r="E32" i="8"/>
  <c r="H32" i="8" s="1"/>
  <c r="G26" i="8"/>
  <c r="E21" i="8"/>
  <c r="H21" i="8" s="1"/>
  <c r="E15" i="8"/>
  <c r="H15" i="8" s="1"/>
  <c r="E9" i="8"/>
  <c r="E52" i="7"/>
  <c r="E44" i="7"/>
  <c r="H55" i="7"/>
  <c r="G51" i="7"/>
  <c r="F47" i="7"/>
  <c r="G45" i="7"/>
  <c r="E55" i="8"/>
  <c r="G49" i="8"/>
  <c r="E44" i="8"/>
  <c r="E38" i="8"/>
  <c r="G31" i="8"/>
  <c r="E26" i="8"/>
  <c r="E20" i="8"/>
  <c r="H20" i="8" s="1"/>
  <c r="E14" i="8"/>
  <c r="H14" i="8" s="1"/>
  <c r="G8" i="8"/>
  <c r="H30" i="8"/>
  <c r="I30" i="8" s="1"/>
  <c r="H5" i="8"/>
  <c r="I5" i="8" s="1"/>
  <c r="F21" i="7"/>
  <c r="F4" i="7"/>
  <c r="F27" i="7"/>
  <c r="G6" i="7"/>
  <c r="E51" i="7"/>
  <c r="H2" i="7"/>
  <c r="G55" i="7"/>
  <c r="H53" i="7"/>
  <c r="H46" i="7"/>
  <c r="G54" i="8"/>
  <c r="I54" i="8" s="1"/>
  <c r="E49" i="8"/>
  <c r="E43" i="8"/>
  <c r="E37" i="8"/>
  <c r="E31" i="8"/>
  <c r="E25" i="8"/>
  <c r="E19" i="8"/>
  <c r="G13" i="8"/>
  <c r="E8" i="8"/>
  <c r="H24" i="8"/>
  <c r="I24" i="8" s="1"/>
  <c r="H51" i="8"/>
  <c r="I51" i="8" s="1"/>
  <c r="H45" i="8"/>
  <c r="I45" i="8" s="1"/>
  <c r="F15" i="7"/>
  <c r="F3" i="7"/>
  <c r="H19" i="7"/>
  <c r="F55" i="7"/>
  <c r="G53" i="7"/>
  <c r="H33" i="8"/>
  <c r="I33" i="8" s="1"/>
  <c r="H47" i="8"/>
  <c r="G3" i="7"/>
  <c r="E49" i="7"/>
  <c r="H54" i="7"/>
  <c r="G50" i="7"/>
  <c r="H48" i="7"/>
  <c r="G44" i="7"/>
  <c r="E3" i="8"/>
  <c r="H3" i="8" s="1"/>
  <c r="E53" i="8"/>
  <c r="E47" i="8"/>
  <c r="G41" i="8"/>
  <c r="E36" i="8"/>
  <c r="E29" i="8"/>
  <c r="E18" i="8"/>
  <c r="H18" i="8" s="1"/>
  <c r="E12" i="8"/>
  <c r="H12" i="8" s="1"/>
  <c r="E6" i="8"/>
  <c r="H6" i="8" s="1"/>
  <c r="H3" i="7"/>
  <c r="H46" i="8"/>
  <c r="H5" i="7"/>
  <c r="E56" i="7"/>
  <c r="E48" i="7"/>
  <c r="G54" i="7"/>
  <c r="H52" i="7"/>
  <c r="G48" i="7"/>
  <c r="E41" i="8"/>
  <c r="E35" i="8"/>
  <c r="H35" i="8" s="1"/>
  <c r="E23" i="8"/>
  <c r="H23" i="8" s="1"/>
  <c r="E17" i="8"/>
  <c r="H17" i="8" s="1"/>
  <c r="E11" i="8"/>
  <c r="H57" i="8"/>
  <c r="I57" i="8" s="1"/>
  <c r="H16" i="8"/>
  <c r="I16" i="8" s="1"/>
  <c r="G27" i="7"/>
  <c r="E47" i="7"/>
  <c r="H49" i="7"/>
  <c r="E52" i="8"/>
  <c r="E46" i="8"/>
  <c r="E40" i="8"/>
  <c r="E34" i="8"/>
  <c r="E28" i="8"/>
  <c r="H28" i="8" s="1"/>
  <c r="E22" i="8"/>
  <c r="H22" i="8" s="1"/>
  <c r="H31" i="8" l="1"/>
  <c r="I7" i="7"/>
  <c r="J7" i="7" s="1"/>
  <c r="J8" i="8" s="1"/>
  <c r="I23" i="7"/>
  <c r="J23" i="7" s="1"/>
  <c r="J24" i="8" s="1"/>
  <c r="I41" i="7"/>
  <c r="J41" i="7" s="1"/>
  <c r="J42" i="8" s="1"/>
  <c r="I20" i="7"/>
  <c r="J20" i="7" s="1"/>
  <c r="J21" i="8" s="1"/>
  <c r="I29" i="7"/>
  <c r="J29" i="7" s="1"/>
  <c r="J30" i="8" s="1"/>
  <c r="I30" i="7"/>
  <c r="J30" i="7" s="1"/>
  <c r="J31" i="8" s="1"/>
  <c r="I12" i="7"/>
  <c r="J12" i="7" s="1"/>
  <c r="J13" i="8" s="1"/>
  <c r="I16" i="7"/>
  <c r="J16" i="7" s="1"/>
  <c r="J17" i="8" s="1"/>
  <c r="I34" i="7"/>
  <c r="J34" i="7" s="1"/>
  <c r="J35" i="8" s="1"/>
  <c r="I4" i="7"/>
  <c r="J4" i="7" s="1"/>
  <c r="J5" i="8" s="1"/>
  <c r="I42" i="7"/>
  <c r="J42" i="7" s="1"/>
  <c r="J43" i="8" s="1"/>
  <c r="I10" i="7"/>
  <c r="J10" i="7" s="1"/>
  <c r="J11" i="8" s="1"/>
  <c r="I38" i="7"/>
  <c r="J38" i="7" s="1"/>
  <c r="J39" i="8" s="1"/>
  <c r="I5" i="7"/>
  <c r="J5" i="7" s="1"/>
  <c r="J6" i="8" s="1"/>
  <c r="I14" i="7"/>
  <c r="J14" i="7" s="1"/>
  <c r="J15" i="8" s="1"/>
  <c r="I31" i="7"/>
  <c r="J31" i="7" s="1"/>
  <c r="J32" i="8" s="1"/>
  <c r="I35" i="7"/>
  <c r="J35" i="7" s="1"/>
  <c r="J36" i="8" s="1"/>
  <c r="I24" i="7"/>
  <c r="J24" i="7" s="1"/>
  <c r="J25" i="8" s="1"/>
  <c r="I50" i="7"/>
  <c r="J50" i="7" s="1"/>
  <c r="J51" i="8" s="1"/>
  <c r="I33" i="7"/>
  <c r="J33" i="7" s="1"/>
  <c r="J34" i="8" s="1"/>
  <c r="I18" i="7"/>
  <c r="J18" i="7" s="1"/>
  <c r="J19" i="8" s="1"/>
  <c r="I28" i="7"/>
  <c r="J28" i="7" s="1"/>
  <c r="J29" i="8" s="1"/>
  <c r="I39" i="7"/>
  <c r="J39" i="7" s="1"/>
  <c r="J40" i="8" s="1"/>
  <c r="I37" i="7"/>
  <c r="J37" i="7" s="1"/>
  <c r="J38" i="8" s="1"/>
  <c r="I8" i="7"/>
  <c r="J8" i="7" s="1"/>
  <c r="J9" i="8" s="1"/>
  <c r="I13" i="7"/>
  <c r="J13" i="7" s="1"/>
  <c r="J14" i="8" s="1"/>
  <c r="I9" i="7"/>
  <c r="J9" i="7" s="1"/>
  <c r="J10" i="8" s="1"/>
  <c r="I26" i="7"/>
  <c r="J26" i="7" s="1"/>
  <c r="J27" i="8" s="1"/>
  <c r="I40" i="7"/>
  <c r="J40" i="7" s="1"/>
  <c r="J41" i="8" s="1"/>
  <c r="I43" i="7"/>
  <c r="J43" i="7" s="1"/>
  <c r="J44" i="8" s="1"/>
  <c r="I25" i="7"/>
  <c r="J25" i="7" s="1"/>
  <c r="J26" i="8" s="1"/>
  <c r="I32" i="7"/>
  <c r="J32" i="7" s="1"/>
  <c r="J33" i="8" s="1"/>
  <c r="I36" i="7"/>
  <c r="J36" i="7" s="1"/>
  <c r="J37" i="8" s="1"/>
  <c r="I46" i="7"/>
  <c r="J46" i="7" s="1"/>
  <c r="J47" i="8" s="1"/>
  <c r="I22" i="7"/>
  <c r="J22" i="7" s="1"/>
  <c r="J23" i="8" s="1"/>
  <c r="I56" i="7"/>
  <c r="J56" i="7" s="1"/>
  <c r="J57" i="8" s="1"/>
  <c r="I11" i="7"/>
  <c r="J11" i="7" s="1"/>
  <c r="J12" i="8" s="1"/>
  <c r="I6" i="7"/>
  <c r="J6" i="7" s="1"/>
  <c r="J7" i="8" s="1"/>
  <c r="I54" i="7"/>
  <c r="J54" i="7" s="1"/>
  <c r="J55" i="8" s="1"/>
  <c r="I52" i="7"/>
  <c r="J52" i="7" s="1"/>
  <c r="J53" i="8" s="1"/>
  <c r="I49" i="7"/>
  <c r="J49" i="7" s="1"/>
  <c r="J50" i="8" s="1"/>
  <c r="I47" i="7"/>
  <c r="J47" i="7" s="1"/>
  <c r="J48" i="8" s="1"/>
  <c r="I15" i="7"/>
  <c r="J15" i="7" s="1"/>
  <c r="J16" i="8" s="1"/>
  <c r="I55" i="7"/>
  <c r="J55" i="7" s="1"/>
  <c r="J56" i="8" s="1"/>
  <c r="I3" i="7"/>
  <c r="J3" i="7" s="1"/>
  <c r="J4" i="8" s="1"/>
  <c r="I17" i="7"/>
  <c r="J17" i="7" s="1"/>
  <c r="J18" i="8" s="1"/>
  <c r="I51" i="7"/>
  <c r="J51" i="7" s="1"/>
  <c r="J52" i="8" s="1"/>
  <c r="I45" i="7"/>
  <c r="J45" i="7" s="1"/>
  <c r="J46" i="8" s="1"/>
  <c r="I2" i="7"/>
  <c r="J2" i="7" s="1"/>
  <c r="J3" i="8" s="1"/>
  <c r="H11" i="8"/>
  <c r="I11" i="8" s="1"/>
  <c r="I48" i="7"/>
  <c r="J48" i="7" s="1"/>
  <c r="J49" i="8" s="1"/>
  <c r="I47" i="8"/>
  <c r="H13" i="8"/>
  <c r="I13" i="8" s="1"/>
  <c r="I14" i="8"/>
  <c r="I21" i="8"/>
  <c r="I19" i="7"/>
  <c r="J19" i="7" s="1"/>
  <c r="J20" i="8" s="1"/>
  <c r="H29" i="8"/>
  <c r="I29" i="8" s="1"/>
  <c r="I27" i="7"/>
  <c r="J27" i="7" s="1"/>
  <c r="J28" i="8" s="1"/>
  <c r="H8" i="8"/>
  <c r="I8" i="8" s="1"/>
  <c r="I15" i="8"/>
  <c r="I53" i="8"/>
  <c r="H19" i="8"/>
  <c r="I19" i="8" s="1"/>
  <c r="H40" i="8"/>
  <c r="I40" i="8" s="1"/>
  <c r="I20" i="8"/>
  <c r="I21" i="7"/>
  <c r="J21" i="7" s="1"/>
  <c r="J22" i="8" s="1"/>
  <c r="I53" i="7"/>
  <c r="J53" i="7" s="1"/>
  <c r="J54" i="8" s="1"/>
  <c r="I7" i="8"/>
  <c r="I46" i="8"/>
  <c r="I17" i="8"/>
  <c r="H52" i="8"/>
  <c r="I52" i="8" s="1"/>
  <c r="I23" i="8"/>
  <c r="I6" i="8"/>
  <c r="I3" i="8"/>
  <c r="H34" i="8"/>
  <c r="I34" i="8" s="1"/>
  <c r="H25" i="8"/>
  <c r="I25" i="8" s="1"/>
  <c r="H26" i="8"/>
  <c r="I26" i="8" s="1"/>
  <c r="I32" i="8"/>
  <c r="H36" i="8"/>
  <c r="I36" i="8" s="1"/>
  <c r="I35" i="8"/>
  <c r="H55" i="8"/>
  <c r="I55" i="8" s="1"/>
  <c r="I12" i="8"/>
  <c r="I31" i="8"/>
  <c r="H39" i="8"/>
  <c r="I39" i="8" s="1"/>
  <c r="I22" i="8"/>
  <c r="H44" i="8"/>
  <c r="I44" i="8" s="1"/>
  <c r="I18" i="8"/>
  <c r="H41" i="8"/>
  <c r="I41" i="8" s="1"/>
  <c r="H50" i="8"/>
  <c r="I50" i="8" s="1"/>
  <c r="H37" i="8"/>
  <c r="I37" i="8" s="1"/>
  <c r="I44" i="7"/>
  <c r="J44" i="7" s="1"/>
  <c r="J45" i="8" s="1"/>
  <c r="H38" i="8"/>
  <c r="I38" i="8" s="1"/>
  <c r="H9" i="8"/>
  <c r="I9" i="8" s="1"/>
  <c r="H43" i="8"/>
  <c r="I43" i="8" s="1"/>
  <c r="I28" i="8"/>
  <c r="H49" i="8"/>
  <c r="I49" i="8"/>
  <c r="I56" i="8"/>
</calcChain>
</file>

<file path=xl/sharedStrings.xml><?xml version="1.0" encoding="utf-8"?>
<sst xmlns="http://schemas.openxmlformats.org/spreadsheetml/2006/main" count="165" uniqueCount="108">
  <si>
    <t>STT</t>
  </si>
  <si>
    <t>Mã sinh viên</t>
  </si>
  <si>
    <t>Họ đệm</t>
  </si>
  <si>
    <t>Tên</t>
  </si>
  <si>
    <t>Câu 1</t>
  </si>
  <si>
    <t>Câu 2</t>
  </si>
  <si>
    <t>Câu 3</t>
  </si>
  <si>
    <t>Câu 4</t>
  </si>
  <si>
    <t>Điểm Số</t>
  </si>
  <si>
    <t>CLO3.1</t>
  </si>
  <si>
    <t>CLO1</t>
  </si>
  <si>
    <t>CLO3.3</t>
  </si>
  <si>
    <t>CLO2</t>
  </si>
  <si>
    <t>a</t>
  </si>
  <si>
    <t>b</t>
  </si>
  <si>
    <t>c</t>
  </si>
  <si>
    <t>d</t>
  </si>
  <si>
    <t>Câu 1 (5.0)</t>
  </si>
  <si>
    <t>Máy</t>
  </si>
  <si>
    <t>CLO3</t>
  </si>
  <si>
    <t>e</t>
  </si>
  <si>
    <t>f</t>
  </si>
  <si>
    <t>g</t>
  </si>
  <si>
    <t>h</t>
  </si>
  <si>
    <t>Điểm chuyên cần</t>
  </si>
  <si>
    <t>Chuyên cần</t>
  </si>
  <si>
    <t>KTL3</t>
  </si>
  <si>
    <t>KTL2</t>
  </si>
  <si>
    <t>KTL1</t>
  </si>
  <si>
    <t>Kết quả</t>
  </si>
  <si>
    <t>CĐR</t>
  </si>
  <si>
    <t>Câu 1 (menu)</t>
  </si>
  <si>
    <t>Phúc</t>
  </si>
  <si>
    <t>Kết quả GPA</t>
  </si>
  <si>
    <t>Kết quả CĐR</t>
  </si>
  <si>
    <t>Câu 2 (3.0)</t>
  </si>
  <si>
    <t>Câu 3 (2.0)</t>
  </si>
  <si>
    <t>Điểm TB</t>
  </si>
  <si>
    <t>Nguyễn Duy</t>
  </si>
  <si>
    <t>Khang</t>
  </si>
  <si>
    <t>Linh</t>
  </si>
  <si>
    <t>Lê Thị Như</t>
  </si>
  <si>
    <t>Quỳnh</t>
  </si>
  <si>
    <t>Nguyễn Quốc</t>
  </si>
  <si>
    <t>Bùi Thiên</t>
  </si>
  <si>
    <t>Ân</t>
  </si>
  <si>
    <t>Nguyễn Hà</t>
  </si>
  <si>
    <t>Anh</t>
  </si>
  <si>
    <t>Trương Hoàng</t>
  </si>
  <si>
    <t>Bách</t>
  </si>
  <si>
    <t>Đinh Nguyễn Việt</t>
  </si>
  <si>
    <t>Bảo</t>
  </si>
  <si>
    <t>Trần Gia</t>
  </si>
  <si>
    <t>Võ Gia</t>
  </si>
  <si>
    <t>Nguyễn Thị Thùy</t>
  </si>
  <si>
    <t>Châu</t>
  </si>
  <si>
    <t>Nguyễn Văn</t>
  </si>
  <si>
    <t>Chung</t>
  </si>
  <si>
    <t>Lưu Bảo</t>
  </si>
  <si>
    <t>Duy</t>
  </si>
  <si>
    <t>Hoàng Phong</t>
  </si>
  <si>
    <t>Giang</t>
  </si>
  <si>
    <t>Nguyễn Lân</t>
  </si>
  <si>
    <t>Hoàng</t>
  </si>
  <si>
    <t>Nguyễn Thị Thanh</t>
  </si>
  <si>
    <t>Huyền</t>
  </si>
  <si>
    <t>Trần Nguyễn Vỹ</t>
  </si>
  <si>
    <t>Kha</t>
  </si>
  <si>
    <t>Nguyễn Dzuy</t>
  </si>
  <si>
    <t>Lê Minh</t>
  </si>
  <si>
    <t>Khanh</t>
  </si>
  <si>
    <t>Khôi</t>
  </si>
  <si>
    <t>Phạm Gia</t>
  </si>
  <si>
    <t>Kiên</t>
  </si>
  <si>
    <t>Phạm Gia Hoàng</t>
  </si>
  <si>
    <t>Lâm</t>
  </si>
  <si>
    <t>Nguyễn Hồng</t>
  </si>
  <si>
    <t>Đinh Tuyết Mộng Cẩm</t>
  </si>
  <si>
    <t>Ly</t>
  </si>
  <si>
    <t>Từ Gia</t>
  </si>
  <si>
    <t>Mẫn</t>
  </si>
  <si>
    <t>Nguyễn Hoàng</t>
  </si>
  <si>
    <t>Mạnh</t>
  </si>
  <si>
    <t>Hồ Quang</t>
  </si>
  <si>
    <t>Minh</t>
  </si>
  <si>
    <t>Phan Quang</t>
  </si>
  <si>
    <t>Nguyễn Đặng Trà</t>
  </si>
  <si>
    <t>My</t>
  </si>
  <si>
    <t>Nguyễn Diệu</t>
  </si>
  <si>
    <t>Đặng Hoàng</t>
  </si>
  <si>
    <t>Bùi Mỹ</t>
  </si>
  <si>
    <t>Trà Thị Diễm</t>
  </si>
  <si>
    <t>Lê Tấn</t>
  </si>
  <si>
    <t>Tài</t>
  </si>
  <si>
    <t>Huỳnh Giang Khánh</t>
  </si>
  <si>
    <t>Tâm</t>
  </si>
  <si>
    <t>Nguyễn Hoàng Thanh</t>
  </si>
  <si>
    <t>Thiên</t>
  </si>
  <si>
    <t>Nguyễn Thị Minh</t>
  </si>
  <si>
    <t>Thư</t>
  </si>
  <si>
    <t>Vũ Thị Ngọc</t>
  </si>
  <si>
    <t>Trâm</t>
  </si>
  <si>
    <t>Nguyễn Võ Phượng</t>
  </si>
  <si>
    <t>Trinh</t>
  </si>
  <si>
    <t>Lữ Gia</t>
  </si>
  <si>
    <t>Tuấn</t>
  </si>
  <si>
    <t>Phan Văn</t>
  </si>
  <si>
    <t>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</si>
</sst>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_);_(@_)"/>
    <numFmt numFmtId="166" formatCode="_(* #,##0.0_);_(* \(#,##0.0\);_(* &quot;-&quot;??_);_(@_)"/>
  </numFmts>
  <fonts count="2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Border="0" applyAlignment="0" applyProtection="0"/>
    <xf numFmtId="0" fontId="5" fillId="21" borderId="2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Border="0" applyAlignment="0" applyProtection="0"/>
    <xf numFmtId="0" fontId="9" fillId="0" borderId="4" applyNumberFormat="0" applyFill="0" applyBorder="0" applyAlignment="0" applyProtection="0"/>
    <xf numFmtId="0" fontId="10" fillId="0" borderId="5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Border="0" applyAlignment="0" applyProtection="0"/>
    <xf numFmtId="0" fontId="12" fillId="0" borderId="6" applyNumberFormat="0" applyFill="0" applyBorder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Border="0" applyAlignment="0" applyProtection="0"/>
    <xf numFmtId="0" fontId="14" fillId="20" borderId="8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0" xfId="0" applyFont="1"/>
    <xf numFmtId="0" fontId="18" fillId="0" borderId="10" xfId="0" applyFont="1" applyBorder="1"/>
    <xf numFmtId="0" fontId="18" fillId="0" borderId="10" xfId="0" applyFont="1" applyBorder="1" applyProtection="1">
      <protection locked="0"/>
    </xf>
    <xf numFmtId="0" fontId="20" fillId="0" borderId="10" xfId="0" applyFont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0" xfId="0" applyFont="1" applyBorder="1" applyAlignment="1" applyProtection="1">
      <alignment vertical="center"/>
      <protection locked="0"/>
    </xf>
    <xf numFmtId="165" fontId="18" fillId="0" borderId="10" xfId="0" applyNumberFormat="1" applyFont="1" applyBorder="1" applyAlignment="1">
      <alignment vertical="center"/>
    </xf>
    <xf numFmtId="164" fontId="18" fillId="24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10" xfId="28" applyFont="1" applyBorder="1" applyAlignment="1">
      <alignment vertical="center"/>
    </xf>
    <xf numFmtId="0" fontId="18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center" vertical="center" wrapText="1"/>
    </xf>
    <xf numFmtId="164" fontId="22" fillId="24" borderId="10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64" fontId="23" fillId="24" borderId="10" xfId="0" applyNumberFormat="1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 wrapText="1"/>
    </xf>
    <xf numFmtId="0" fontId="19" fillId="24" borderId="10" xfId="0" applyFont="1" applyFill="1" applyBorder="1" applyAlignment="1">
      <alignment horizontal="center" vertical="center" wrapText="1"/>
    </xf>
    <xf numFmtId="166" fontId="20" fillId="24" borderId="10" xfId="28" applyNumberFormat="1" applyFont="1" applyFill="1" applyBorder="1" applyAlignment="1">
      <alignment horizontal="center" vertical="center" wrapText="1"/>
    </xf>
    <xf numFmtId="43" fontId="20" fillId="24" borderId="10" xfId="28" applyFont="1" applyFill="1" applyBorder="1" applyAlignment="1">
      <alignment horizontal="center" vertical="center" wrapText="1"/>
    </xf>
    <xf numFmtId="164" fontId="18" fillId="24" borderId="10" xfId="0" applyNumberFormat="1" applyFont="1" applyFill="1" applyBorder="1" applyAlignment="1">
      <alignment vertical="center" wrapText="1"/>
    </xf>
    <xf numFmtId="0" fontId="18" fillId="24" borderId="10" xfId="0" applyFont="1" applyFill="1" applyBorder="1" applyAlignment="1">
      <alignment vertical="center"/>
    </xf>
    <xf numFmtId="164" fontId="18" fillId="24" borderId="10" xfId="0" applyNumberFormat="1" applyFont="1" applyFill="1" applyBorder="1" applyAlignment="1">
      <alignment horizontal="center" vertical="center" wrapText="1"/>
    </xf>
    <xf numFmtId="43" fontId="19" fillId="24" borderId="10" xfId="28" applyFont="1" applyFill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43" fontId="18" fillId="0" borderId="10" xfId="28" applyFont="1" applyBorder="1" applyAlignment="1" applyProtection="1">
      <alignment vertical="center"/>
      <protection locked="0"/>
    </xf>
    <xf numFmtId="164" fontId="18" fillId="0" borderId="10" xfId="0" applyNumberFormat="1" applyFont="1" applyBorder="1" applyProtection="1">
      <protection locked="0"/>
    </xf>
    <xf numFmtId="1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left" vertical="center" wrapText="1"/>
    </xf>
    <xf numFmtId="1" fontId="22" fillId="0" borderId="10" xfId="0" applyNumberFormat="1" applyFont="1" applyBorder="1" applyAlignment="1">
      <alignment vertical="center" wrapText="1"/>
    </xf>
    <xf numFmtId="166" fontId="18" fillId="0" borderId="10" xfId="28" applyNumberFormat="1" applyFont="1" applyBorder="1"/>
    <xf numFmtId="0" fontId="19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18" fillId="24" borderId="11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3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6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 wrapText="1"/>
    </xf>
    <xf numFmtId="0" fontId="18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4">
    <dxf>
      <font>
        <color rgb="FFFF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8F8F8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ill>
        <patternFill>
          <bgColor rgb="FFFF0000"/>
        </patternFill>
      </fill>
    </dxf>
    <dxf>
      <fill>
        <patternFill>
          <bgColor rgb="FFF8F8F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22" workbookViewId="0">
      <selection activeCell="C44" sqref="C44"/>
    </sheetView>
  </sheetViews>
  <sheetFormatPr defaultColWidth="17.88671875" defaultRowHeight="15.6" x14ac:dyDescent="0.3"/>
  <cols>
    <col min="1" max="1" width="6.88671875" style="4" customWidth="1"/>
    <col min="2" max="2" width="16.5546875" style="4" customWidth="1"/>
    <col min="3" max="3" width="20.88671875" style="4" bestFit="1" customWidth="1"/>
    <col min="4" max="4" width="9" style="4" customWidth="1"/>
    <col min="5" max="16384" width="17.88671875" style="4"/>
  </cols>
  <sheetData>
    <row r="1" spans="1:5" ht="24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7" t="s">
        <v>24</v>
      </c>
    </row>
    <row r="2" spans="1:5" x14ac:dyDescent="0.3">
      <c r="A2" s="5">
        <v>1</v>
      </c>
      <c r="B2" s="6">
        <v>2033240006</v>
      </c>
      <c r="C2" s="6" t="s">
        <v>44</v>
      </c>
      <c r="D2" s="6" t="s">
        <v>45</v>
      </c>
      <c r="E2" s="32">
        <v>10</v>
      </c>
    </row>
    <row r="3" spans="1:5" x14ac:dyDescent="0.3">
      <c r="A3" s="5">
        <v>2</v>
      </c>
      <c r="B3" s="6">
        <v>2033240012</v>
      </c>
      <c r="C3" s="6" t="s">
        <v>46</v>
      </c>
      <c r="D3" s="6" t="s">
        <v>47</v>
      </c>
      <c r="E3" s="32">
        <v>10</v>
      </c>
    </row>
    <row r="4" spans="1:5" x14ac:dyDescent="0.3">
      <c r="A4" s="5">
        <v>3</v>
      </c>
      <c r="B4" s="6">
        <v>2033240023</v>
      </c>
      <c r="C4" s="6" t="s">
        <v>48</v>
      </c>
      <c r="D4" s="6" t="s">
        <v>49</v>
      </c>
      <c r="E4" s="32">
        <v>10</v>
      </c>
    </row>
    <row r="5" spans="1:5" x14ac:dyDescent="0.3">
      <c r="A5" s="5">
        <v>4</v>
      </c>
      <c r="B5" s="6">
        <v>2033240024</v>
      </c>
      <c r="C5" s="6" t="s">
        <v>50</v>
      </c>
      <c r="D5" s="6" t="s">
        <v>51</v>
      </c>
      <c r="E5" s="32">
        <v>10</v>
      </c>
    </row>
    <row r="6" spans="1:5" x14ac:dyDescent="0.3">
      <c r="A6" s="5">
        <v>5</v>
      </c>
      <c r="B6" s="6">
        <v>2033240028</v>
      </c>
      <c r="C6" s="6" t="s">
        <v>38</v>
      </c>
      <c r="D6" s="6" t="s">
        <v>51</v>
      </c>
      <c r="E6" s="32">
        <v>9.1999999999999993</v>
      </c>
    </row>
    <row r="7" spans="1:5" x14ac:dyDescent="0.3">
      <c r="A7" s="5">
        <v>6</v>
      </c>
      <c r="B7" s="6">
        <v>2033240031</v>
      </c>
      <c r="C7" s="6" t="s">
        <v>43</v>
      </c>
      <c r="D7" s="6" t="s">
        <v>51</v>
      </c>
      <c r="E7" s="32">
        <v>10</v>
      </c>
    </row>
    <row r="8" spans="1:5" x14ac:dyDescent="0.3">
      <c r="A8" s="5">
        <v>7</v>
      </c>
      <c r="B8" s="6">
        <v>2033240032</v>
      </c>
      <c r="C8" s="6" t="s">
        <v>52</v>
      </c>
      <c r="D8" s="6" t="s">
        <v>51</v>
      </c>
      <c r="E8" s="32">
        <v>8.3000000000000007</v>
      </c>
    </row>
    <row r="9" spans="1:5" x14ac:dyDescent="0.3">
      <c r="A9" s="5">
        <v>8</v>
      </c>
      <c r="B9" s="6">
        <v>2033240034</v>
      </c>
      <c r="C9" s="6" t="s">
        <v>53</v>
      </c>
      <c r="D9" s="6" t="s">
        <v>51</v>
      </c>
      <c r="E9" s="32">
        <v>10</v>
      </c>
    </row>
    <row r="10" spans="1:5" x14ac:dyDescent="0.3">
      <c r="A10" s="5">
        <v>9</v>
      </c>
      <c r="B10" s="6">
        <v>2033240040</v>
      </c>
      <c r="C10" s="6" t="s">
        <v>54</v>
      </c>
      <c r="D10" s="6" t="s">
        <v>55</v>
      </c>
      <c r="E10" s="32">
        <v>10</v>
      </c>
    </row>
    <row r="11" spans="1:5" x14ac:dyDescent="0.3">
      <c r="A11" s="5">
        <v>10</v>
      </c>
      <c r="B11" s="6">
        <v>2033240044</v>
      </c>
      <c r="C11" s="6" t="s">
        <v>56</v>
      </c>
      <c r="D11" s="6" t="s">
        <v>57</v>
      </c>
      <c r="E11" s="32">
        <v>10</v>
      </c>
    </row>
    <row r="12" spans="1:5" x14ac:dyDescent="0.3">
      <c r="A12" s="5">
        <v>11</v>
      </c>
      <c r="B12" s="6">
        <v>2033240076</v>
      </c>
      <c r="C12" s="6" t="s">
        <v>58</v>
      </c>
      <c r="D12" s="6" t="s">
        <v>59</v>
      </c>
      <c r="E12" s="32">
        <v>9.1999999999999993</v>
      </c>
    </row>
    <row r="13" spans="1:5" x14ac:dyDescent="0.3">
      <c r="A13" s="5">
        <v>12</v>
      </c>
      <c r="B13" s="6">
        <v>2033240085</v>
      </c>
      <c r="C13" s="6" t="s">
        <v>60</v>
      </c>
      <c r="D13" s="6" t="s">
        <v>61</v>
      </c>
      <c r="E13" s="32">
        <v>10</v>
      </c>
    </row>
    <row r="14" spans="1:5" x14ac:dyDescent="0.3">
      <c r="A14" s="5">
        <v>13</v>
      </c>
      <c r="B14" s="6">
        <v>2033240107</v>
      </c>
      <c r="C14" s="6" t="s">
        <v>62</v>
      </c>
      <c r="D14" s="6" t="s">
        <v>63</v>
      </c>
      <c r="E14" s="32">
        <v>10</v>
      </c>
    </row>
    <row r="15" spans="1:5" x14ac:dyDescent="0.3">
      <c r="A15" s="5">
        <v>14</v>
      </c>
      <c r="B15" s="6">
        <v>2033240131</v>
      </c>
      <c r="C15" s="6" t="s">
        <v>64</v>
      </c>
      <c r="D15" s="6" t="s">
        <v>65</v>
      </c>
      <c r="E15" s="32">
        <v>10</v>
      </c>
    </row>
    <row r="16" spans="1:5" x14ac:dyDescent="0.3">
      <c r="A16" s="5">
        <v>15</v>
      </c>
      <c r="B16" s="6">
        <v>2033240132</v>
      </c>
      <c r="C16" s="6" t="s">
        <v>66</v>
      </c>
      <c r="D16" s="6" t="s">
        <v>67</v>
      </c>
      <c r="E16" s="32">
        <v>9.1999999999999993</v>
      </c>
    </row>
    <row r="17" spans="1:5" x14ac:dyDescent="0.3">
      <c r="A17" s="5">
        <v>16</v>
      </c>
      <c r="B17" s="6">
        <v>2033240138</v>
      </c>
      <c r="C17" s="6" t="s">
        <v>68</v>
      </c>
      <c r="D17" s="6" t="s">
        <v>39</v>
      </c>
      <c r="E17" s="32">
        <v>9.1999999999999993</v>
      </c>
    </row>
    <row r="18" spans="1:5" x14ac:dyDescent="0.3">
      <c r="A18" s="5">
        <v>17</v>
      </c>
      <c r="B18" s="6">
        <v>2033240143</v>
      </c>
      <c r="C18" s="6" t="s">
        <v>69</v>
      </c>
      <c r="D18" s="6" t="s">
        <v>70</v>
      </c>
      <c r="E18" s="32">
        <v>10</v>
      </c>
    </row>
    <row r="19" spans="1:5" x14ac:dyDescent="0.3">
      <c r="A19" s="5">
        <v>18</v>
      </c>
      <c r="B19" s="6">
        <v>2033240160</v>
      </c>
      <c r="C19" s="6" t="s">
        <v>69</v>
      </c>
      <c r="D19" s="6" t="s">
        <v>71</v>
      </c>
      <c r="E19" s="32">
        <v>9.1999999999999993</v>
      </c>
    </row>
    <row r="20" spans="1:5" x14ac:dyDescent="0.3">
      <c r="A20" s="5">
        <v>19</v>
      </c>
      <c r="B20" s="6">
        <v>2033240164</v>
      </c>
      <c r="C20" s="6" t="s">
        <v>72</v>
      </c>
      <c r="D20" s="6" t="s">
        <v>73</v>
      </c>
      <c r="E20" s="32">
        <v>7.5</v>
      </c>
    </row>
    <row r="21" spans="1:5" x14ac:dyDescent="0.3">
      <c r="A21" s="5">
        <v>20</v>
      </c>
      <c r="B21" s="6">
        <v>2033240172</v>
      </c>
      <c r="C21" s="6" t="s">
        <v>74</v>
      </c>
      <c r="D21" s="6" t="s">
        <v>75</v>
      </c>
      <c r="E21" s="32">
        <v>8.3000000000000007</v>
      </c>
    </row>
    <row r="22" spans="1:5" x14ac:dyDescent="0.3">
      <c r="A22" s="5">
        <v>21</v>
      </c>
      <c r="B22" s="6">
        <v>2033240177</v>
      </c>
      <c r="C22" s="6" t="s">
        <v>76</v>
      </c>
      <c r="D22" s="6" t="s">
        <v>40</v>
      </c>
      <c r="E22" s="32">
        <v>10</v>
      </c>
    </row>
    <row r="23" spans="1:5" x14ac:dyDescent="0.3">
      <c r="A23" s="5">
        <v>22</v>
      </c>
      <c r="B23" s="6">
        <v>2033240192</v>
      </c>
      <c r="C23" s="6" t="s">
        <v>77</v>
      </c>
      <c r="D23" s="6" t="s">
        <v>78</v>
      </c>
      <c r="E23" s="32">
        <v>10</v>
      </c>
    </row>
    <row r="24" spans="1:5" x14ac:dyDescent="0.3">
      <c r="A24" s="5">
        <v>23</v>
      </c>
      <c r="B24" s="6">
        <v>2033240198</v>
      </c>
      <c r="C24" s="6" t="s">
        <v>79</v>
      </c>
      <c r="D24" s="6" t="s">
        <v>80</v>
      </c>
      <c r="E24" s="32">
        <v>10</v>
      </c>
    </row>
    <row r="25" spans="1:5" x14ac:dyDescent="0.3">
      <c r="A25" s="5">
        <v>24</v>
      </c>
      <c r="B25" s="6">
        <v>2033240199</v>
      </c>
      <c r="C25" s="6" t="s">
        <v>81</v>
      </c>
      <c r="D25" s="6" t="s">
        <v>82</v>
      </c>
      <c r="E25" s="32">
        <v>10</v>
      </c>
    </row>
    <row r="26" spans="1:5" x14ac:dyDescent="0.3">
      <c r="A26" s="5">
        <v>25</v>
      </c>
      <c r="B26" s="6">
        <v>2033240203</v>
      </c>
      <c r="C26" s="6" t="s">
        <v>83</v>
      </c>
      <c r="D26" s="6" t="s">
        <v>84</v>
      </c>
      <c r="E26" s="32">
        <v>10</v>
      </c>
    </row>
    <row r="27" spans="1:5" x14ac:dyDescent="0.3">
      <c r="A27" s="5">
        <v>26</v>
      </c>
      <c r="B27" s="6">
        <v>2033240207</v>
      </c>
      <c r="C27" s="6" t="s">
        <v>85</v>
      </c>
      <c r="D27" s="6" t="s">
        <v>84</v>
      </c>
      <c r="E27" s="32">
        <v>9.1999999999999993</v>
      </c>
    </row>
    <row r="28" spans="1:5" x14ac:dyDescent="0.3">
      <c r="A28" s="5">
        <v>27</v>
      </c>
      <c r="B28" s="6">
        <v>2033240212</v>
      </c>
      <c r="C28" s="6" t="s">
        <v>86</v>
      </c>
      <c r="D28" s="6" t="s">
        <v>87</v>
      </c>
      <c r="E28" s="32">
        <v>10</v>
      </c>
    </row>
    <row r="29" spans="1:5" x14ac:dyDescent="0.3">
      <c r="A29" s="5">
        <v>28</v>
      </c>
      <c r="B29" s="6">
        <v>2033240211</v>
      </c>
      <c r="C29" s="6" t="s">
        <v>88</v>
      </c>
      <c r="D29" s="6" t="s">
        <v>87</v>
      </c>
      <c r="E29" s="32">
        <v>10</v>
      </c>
    </row>
    <row r="30" spans="1:5" x14ac:dyDescent="0.3">
      <c r="A30" s="5">
        <v>29</v>
      </c>
      <c r="B30" s="6">
        <v>2033240261</v>
      </c>
      <c r="C30" s="6" t="s">
        <v>89</v>
      </c>
      <c r="D30" s="6" t="s">
        <v>32</v>
      </c>
      <c r="E30" s="32">
        <v>8.3000000000000007</v>
      </c>
    </row>
    <row r="31" spans="1:5" x14ac:dyDescent="0.3">
      <c r="A31" s="5">
        <v>30</v>
      </c>
      <c r="B31" s="6">
        <v>2033240286</v>
      </c>
      <c r="C31" s="6" t="s">
        <v>90</v>
      </c>
      <c r="D31" s="6" t="s">
        <v>42</v>
      </c>
      <c r="E31" s="32">
        <v>10</v>
      </c>
    </row>
    <row r="32" spans="1:5" x14ac:dyDescent="0.3">
      <c r="A32" s="5">
        <v>31</v>
      </c>
      <c r="B32" s="6">
        <v>2033240289</v>
      </c>
      <c r="C32" s="6" t="s">
        <v>91</v>
      </c>
      <c r="D32" s="6" t="s">
        <v>42</v>
      </c>
      <c r="E32" s="32">
        <v>9.1999999999999993</v>
      </c>
    </row>
    <row r="33" spans="1:5" x14ac:dyDescent="0.3">
      <c r="A33" s="5">
        <v>32</v>
      </c>
      <c r="B33" s="6">
        <v>2033240292</v>
      </c>
      <c r="C33" s="6" t="s">
        <v>92</v>
      </c>
      <c r="D33" s="6" t="s">
        <v>93</v>
      </c>
      <c r="E33" s="32">
        <v>9.1999999999999993</v>
      </c>
    </row>
    <row r="34" spans="1:5" x14ac:dyDescent="0.3">
      <c r="A34" s="5">
        <v>33</v>
      </c>
      <c r="B34" s="6">
        <v>2033240300</v>
      </c>
      <c r="C34" s="6" t="s">
        <v>94</v>
      </c>
      <c r="D34" s="6" t="s">
        <v>95</v>
      </c>
      <c r="E34" s="32">
        <v>6.7</v>
      </c>
    </row>
    <row r="35" spans="1:5" x14ac:dyDescent="0.3">
      <c r="A35" s="5">
        <v>34</v>
      </c>
      <c r="B35" s="6">
        <v>2033240322</v>
      </c>
      <c r="C35" s="6" t="s">
        <v>96</v>
      </c>
      <c r="D35" s="6" t="s">
        <v>97</v>
      </c>
      <c r="E35" s="32">
        <v>8.3000000000000007</v>
      </c>
    </row>
    <row r="36" spans="1:5" x14ac:dyDescent="0.3">
      <c r="A36" s="5">
        <v>35</v>
      </c>
      <c r="B36" s="6">
        <v>2033240332</v>
      </c>
      <c r="C36" s="6" t="s">
        <v>98</v>
      </c>
      <c r="D36" s="6" t="s">
        <v>99</v>
      </c>
      <c r="E36" s="32">
        <v>9.1999999999999993</v>
      </c>
    </row>
    <row r="37" spans="1:5" x14ac:dyDescent="0.3">
      <c r="A37" s="5">
        <v>36</v>
      </c>
      <c r="B37" s="6">
        <v>2033240344</v>
      </c>
      <c r="C37" s="6" t="s">
        <v>100</v>
      </c>
      <c r="D37" s="6" t="s">
        <v>101</v>
      </c>
      <c r="E37" s="32">
        <v>9.1999999999999993</v>
      </c>
    </row>
    <row r="38" spans="1:5" x14ac:dyDescent="0.3">
      <c r="A38" s="5">
        <v>37</v>
      </c>
      <c r="B38" s="6">
        <v>2033240352</v>
      </c>
      <c r="C38" s="6" t="s">
        <v>102</v>
      </c>
      <c r="D38" s="6" t="s">
        <v>103</v>
      </c>
      <c r="E38" s="32">
        <v>8.3000000000000007</v>
      </c>
    </row>
    <row r="39" spans="1:5" x14ac:dyDescent="0.3">
      <c r="A39" s="5">
        <v>38</v>
      </c>
      <c r="B39" s="6">
        <v>2033240363</v>
      </c>
      <c r="C39" s="6" t="s">
        <v>104</v>
      </c>
      <c r="D39" s="6" t="s">
        <v>105</v>
      </c>
      <c r="E39" s="32">
        <v>8.3000000000000007</v>
      </c>
    </row>
    <row r="40" spans="1:5" x14ac:dyDescent="0.3">
      <c r="A40" s="5">
        <v>39</v>
      </c>
      <c r="B40" s="6">
        <v>2033240376</v>
      </c>
      <c r="C40" s="6" t="s">
        <v>106</v>
      </c>
      <c r="D40" s="6" t="s">
        <v>107</v>
      </c>
      <c r="E40" s="32">
        <v>8.3000000000000007</v>
      </c>
    </row>
    <row r="41" spans="1:5" x14ac:dyDescent="0.3">
      <c r="A41" s="5">
        <v>40</v>
      </c>
      <c r="B41" s="6">
        <v>2033240287</v>
      </c>
      <c r="C41" s="6" t="s">
        <v>41</v>
      </c>
      <c r="D41" s="6" t="s">
        <v>42</v>
      </c>
      <c r="E41" s="32">
        <v>5</v>
      </c>
    </row>
    <row r="42" spans="1:5" x14ac:dyDescent="0.3">
      <c r="A42" s="5">
        <v>41</v>
      </c>
      <c r="B42" s="6"/>
      <c r="C42" s="6"/>
      <c r="D42" s="6"/>
      <c r="E42" s="32"/>
    </row>
    <row r="43" spans="1:5" x14ac:dyDescent="0.3">
      <c r="A43" s="5">
        <v>42</v>
      </c>
      <c r="B43" s="6"/>
      <c r="C43" s="6"/>
      <c r="D43" s="6"/>
      <c r="E43" s="32"/>
    </row>
    <row r="44" spans="1:5" x14ac:dyDescent="0.3">
      <c r="A44" s="5">
        <v>43</v>
      </c>
      <c r="B44" s="6"/>
      <c r="C44" s="6"/>
      <c r="D44" s="6"/>
      <c r="E44" s="32"/>
    </row>
    <row r="45" spans="1:5" x14ac:dyDescent="0.3">
      <c r="A45" s="5">
        <v>44</v>
      </c>
      <c r="B45" s="6"/>
      <c r="C45" s="6"/>
      <c r="D45" s="6"/>
      <c r="E45" s="32"/>
    </row>
    <row r="46" spans="1:5" x14ac:dyDescent="0.3">
      <c r="A46" s="5">
        <v>45</v>
      </c>
      <c r="B46" s="6"/>
      <c r="C46" s="6"/>
      <c r="D46" s="6"/>
      <c r="E46" s="32"/>
    </row>
    <row r="47" spans="1:5" x14ac:dyDescent="0.3">
      <c r="A47" s="5">
        <v>46</v>
      </c>
      <c r="B47" s="6"/>
      <c r="C47" s="6"/>
      <c r="D47" s="6"/>
      <c r="E47" s="32"/>
    </row>
    <row r="48" spans="1:5" x14ac:dyDescent="0.3">
      <c r="A48" s="5">
        <v>47</v>
      </c>
      <c r="B48" s="6"/>
      <c r="C48" s="6"/>
      <c r="D48" s="6"/>
      <c r="E48" s="32"/>
    </row>
    <row r="49" spans="1:5" x14ac:dyDescent="0.3">
      <c r="A49" s="5">
        <v>48</v>
      </c>
      <c r="B49" s="6"/>
      <c r="C49" s="6"/>
      <c r="D49" s="6"/>
      <c r="E49" s="32"/>
    </row>
    <row r="50" spans="1:5" x14ac:dyDescent="0.3">
      <c r="A50" s="5">
        <v>49</v>
      </c>
      <c r="B50" s="6"/>
      <c r="C50" s="6"/>
      <c r="D50" s="6"/>
      <c r="E50" s="32"/>
    </row>
    <row r="51" spans="1:5" x14ac:dyDescent="0.3">
      <c r="A51" s="5">
        <v>50</v>
      </c>
      <c r="B51" s="6"/>
      <c r="C51" s="6"/>
      <c r="D51" s="6"/>
      <c r="E51" s="32"/>
    </row>
    <row r="52" spans="1:5" x14ac:dyDescent="0.3">
      <c r="A52" s="5">
        <v>51</v>
      </c>
      <c r="B52" s="6"/>
      <c r="C52" s="6"/>
      <c r="D52" s="6"/>
      <c r="E52" s="32"/>
    </row>
    <row r="53" spans="1:5" x14ac:dyDescent="0.3">
      <c r="A53" s="5">
        <v>52</v>
      </c>
      <c r="B53" s="6"/>
      <c r="C53" s="6"/>
      <c r="D53" s="6"/>
      <c r="E53" s="32"/>
    </row>
    <row r="54" spans="1:5" x14ac:dyDescent="0.3">
      <c r="A54" s="5">
        <v>53</v>
      </c>
      <c r="B54" s="6"/>
      <c r="C54" s="6"/>
      <c r="D54" s="6"/>
      <c r="E54" s="32"/>
    </row>
    <row r="55" spans="1:5" x14ac:dyDescent="0.3">
      <c r="A55" s="5">
        <v>54</v>
      </c>
      <c r="B55" s="6"/>
      <c r="C55" s="6"/>
      <c r="D55" s="6"/>
      <c r="E55" s="32"/>
    </row>
    <row r="56" spans="1:5" x14ac:dyDescent="0.3">
      <c r="A56" s="5">
        <v>55</v>
      </c>
      <c r="B56" s="6"/>
      <c r="C56" s="6"/>
      <c r="D56" s="6"/>
      <c r="E56" s="32"/>
    </row>
  </sheetData>
  <sheetProtection algorithmName="SHA-512" hashValue="s6J5fUebWHuW/D8L+lqNsV0Z1adDBHbRn2WThmXBN7ba6T93Coq1eyOpx3DyL7BwPS0NNAqQyvgsBsNsNO+krA==" saltValue="gOmK2L4LBzsbO3trdkxrnA==" spinCount="100000" sheet="1" objects="1" scenarios="1"/>
  <conditionalFormatting sqref="E2:E56">
    <cfRule type="cellIs" dxfId="13" priority="1" operator="lessThanOrEqual">
      <formula>0</formula>
    </cfRule>
    <cfRule type="cellIs" dxfId="12" priority="3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zoomScaleNormal="100" workbookViewId="0">
      <pane xSplit="4" ySplit="3" topLeftCell="E33" activePane="bottomRight" state="frozen"/>
      <selection pane="topRight" activeCell="E1" sqref="E1"/>
      <selection pane="bottomLeft" activeCell="A4" sqref="A4"/>
      <selection pane="bottomRight" activeCell="E4" sqref="E4:L43"/>
    </sheetView>
  </sheetViews>
  <sheetFormatPr defaultColWidth="20" defaultRowHeight="15.6" x14ac:dyDescent="0.3"/>
  <cols>
    <col min="1" max="1" width="6.109375" style="10" customWidth="1"/>
    <col min="2" max="2" width="13.5546875" style="10" bestFit="1" customWidth="1"/>
    <col min="3" max="3" width="21.6640625" style="10" customWidth="1"/>
    <col min="4" max="4" width="9.6640625" style="10" customWidth="1"/>
    <col min="5" max="5" width="12.88671875" style="10" bestFit="1" customWidth="1"/>
    <col min="6" max="6" width="6.6640625" style="10" bestFit="1" customWidth="1"/>
    <col min="7" max="12" width="8.44140625" style="10" bestFit="1" customWidth="1"/>
    <col min="13" max="13" width="9.109375" style="10" bestFit="1" customWidth="1"/>
    <col min="14" max="16384" width="20" style="10"/>
  </cols>
  <sheetData>
    <row r="1" spans="1:13" ht="24" customHeight="1" x14ac:dyDescent="0.3">
      <c r="A1" s="39"/>
      <c r="B1" s="40"/>
      <c r="C1" s="40"/>
      <c r="D1" s="41"/>
      <c r="E1" s="8" t="s">
        <v>31</v>
      </c>
      <c r="F1" s="38" t="s">
        <v>5</v>
      </c>
      <c r="G1" s="38"/>
      <c r="H1" s="8"/>
      <c r="I1" s="38" t="s">
        <v>6</v>
      </c>
      <c r="J1" s="38"/>
      <c r="K1" s="38" t="s">
        <v>7</v>
      </c>
      <c r="L1" s="38"/>
      <c r="M1" s="37" t="s">
        <v>8</v>
      </c>
    </row>
    <row r="2" spans="1:13" ht="18.75" customHeight="1" x14ac:dyDescent="0.3">
      <c r="A2" s="42"/>
      <c r="B2" s="43"/>
      <c r="C2" s="43"/>
      <c r="D2" s="44"/>
      <c r="E2" s="8" t="s">
        <v>9</v>
      </c>
      <c r="F2" s="8" t="s">
        <v>10</v>
      </c>
      <c r="G2" s="8" t="s">
        <v>11</v>
      </c>
      <c r="H2" s="8" t="s">
        <v>9</v>
      </c>
      <c r="I2" s="8" t="s">
        <v>9</v>
      </c>
      <c r="J2" s="8" t="s">
        <v>11</v>
      </c>
      <c r="K2" s="8" t="s">
        <v>9</v>
      </c>
      <c r="L2" s="8" t="s">
        <v>11</v>
      </c>
      <c r="M2" s="37"/>
    </row>
    <row r="3" spans="1:13" ht="24" customHeight="1" x14ac:dyDescent="0.3">
      <c r="A3" s="21" t="s">
        <v>0</v>
      </c>
      <c r="B3" s="22" t="s">
        <v>1</v>
      </c>
      <c r="C3" s="23" t="s">
        <v>2</v>
      </c>
      <c r="D3" s="23" t="s">
        <v>3</v>
      </c>
      <c r="E3" s="24">
        <v>2</v>
      </c>
      <c r="F3" s="25">
        <v>1.5</v>
      </c>
      <c r="G3" s="25">
        <v>0.5</v>
      </c>
      <c r="H3" s="25">
        <v>1</v>
      </c>
      <c r="I3" s="25">
        <v>1.5</v>
      </c>
      <c r="J3" s="25">
        <v>0.5</v>
      </c>
      <c r="K3" s="25">
        <v>2.5</v>
      </c>
      <c r="L3" s="25">
        <v>0.5</v>
      </c>
      <c r="M3" s="17">
        <v>10</v>
      </c>
    </row>
    <row r="4" spans="1:13" x14ac:dyDescent="0.3">
      <c r="A4" s="9">
        <v>1</v>
      </c>
      <c r="B4" s="33">
        <f>'Chuyên Cần'!B2</f>
        <v>2033240006</v>
      </c>
      <c r="C4" s="34" t="str">
        <f>'Chuyên Cần'!C2</f>
        <v>Bùi Thiên</v>
      </c>
      <c r="D4" s="34" t="str">
        <f>'Chuyên Cần'!D2</f>
        <v>Ân</v>
      </c>
      <c r="E4" s="11">
        <v>2</v>
      </c>
      <c r="F4" s="11">
        <v>1.5</v>
      </c>
      <c r="G4" s="11">
        <v>0.5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2">
        <f>ROUND(SUM(E4:L4),1)</f>
        <v>5</v>
      </c>
    </row>
    <row r="5" spans="1:13" x14ac:dyDescent="0.3">
      <c r="A5" s="9">
        <v>2</v>
      </c>
      <c r="B5" s="33">
        <f>'Chuyên Cần'!B3</f>
        <v>2033240012</v>
      </c>
      <c r="C5" s="34" t="str">
        <f>'Chuyên Cần'!C3</f>
        <v>Nguyễn Hà</v>
      </c>
      <c r="D5" s="34" t="str">
        <f>'Chuyên Cần'!D3</f>
        <v>Anh</v>
      </c>
      <c r="E5" s="31">
        <v>2</v>
      </c>
      <c r="F5" s="31">
        <v>1.4</v>
      </c>
      <c r="G5" s="31">
        <v>0.5</v>
      </c>
      <c r="H5" s="31">
        <v>1</v>
      </c>
      <c r="I5" s="31">
        <v>1.35</v>
      </c>
      <c r="J5" s="31">
        <v>0.45</v>
      </c>
      <c r="K5" s="31">
        <v>0.45</v>
      </c>
      <c r="L5" s="31">
        <v>0.45</v>
      </c>
      <c r="M5" s="12">
        <f t="shared" ref="M5:M58" si="0">ROUND(SUM(E5:L5),1)</f>
        <v>7.6</v>
      </c>
    </row>
    <row r="6" spans="1:13" x14ac:dyDescent="0.3">
      <c r="A6" s="9">
        <v>3</v>
      </c>
      <c r="B6" s="33">
        <f>'Chuyên Cần'!B4</f>
        <v>2033240023</v>
      </c>
      <c r="C6" s="34" t="str">
        <f>'Chuyên Cần'!C4</f>
        <v>Trương Hoàng</v>
      </c>
      <c r="D6" s="34" t="str">
        <f>'Chuyên Cần'!D4</f>
        <v>Bách</v>
      </c>
      <c r="E6" s="31">
        <v>1.25</v>
      </c>
      <c r="F6" s="31">
        <v>0.625</v>
      </c>
      <c r="G6" s="31">
        <v>0.125</v>
      </c>
      <c r="H6" s="31">
        <v>0.25</v>
      </c>
      <c r="I6" s="31">
        <v>0</v>
      </c>
      <c r="J6" s="31">
        <v>0</v>
      </c>
      <c r="K6" s="31">
        <v>0.5</v>
      </c>
      <c r="L6" s="31">
        <v>0</v>
      </c>
      <c r="M6" s="12">
        <f t="shared" si="0"/>
        <v>2.8</v>
      </c>
    </row>
    <row r="7" spans="1:13" x14ac:dyDescent="0.3">
      <c r="A7" s="9">
        <v>4</v>
      </c>
      <c r="B7" s="33">
        <f>'Chuyên Cần'!B5</f>
        <v>2033240024</v>
      </c>
      <c r="C7" s="34" t="str">
        <f>'Chuyên Cần'!C5</f>
        <v>Đinh Nguyễn Việt</v>
      </c>
      <c r="D7" s="34" t="str">
        <f>'Chuyên Cần'!D5</f>
        <v>Bảo</v>
      </c>
      <c r="E7" s="31">
        <v>2</v>
      </c>
      <c r="F7" s="31">
        <v>1.5</v>
      </c>
      <c r="G7" s="31">
        <v>0.5</v>
      </c>
      <c r="H7" s="31">
        <v>1</v>
      </c>
      <c r="I7" s="31">
        <v>1.5</v>
      </c>
      <c r="J7" s="31">
        <v>0.5</v>
      </c>
      <c r="K7" s="31">
        <v>1.25</v>
      </c>
      <c r="L7" s="31">
        <v>0.5</v>
      </c>
      <c r="M7" s="12">
        <f t="shared" si="0"/>
        <v>8.8000000000000007</v>
      </c>
    </row>
    <row r="8" spans="1:13" x14ac:dyDescent="0.3">
      <c r="A8" s="9">
        <v>5</v>
      </c>
      <c r="B8" s="33">
        <f>'Chuyên Cần'!B6</f>
        <v>2033240028</v>
      </c>
      <c r="C8" s="34" t="str">
        <f>'Chuyên Cần'!C6</f>
        <v>Nguyễn Duy</v>
      </c>
      <c r="D8" s="34" t="str">
        <f>'Chuyên Cần'!D6</f>
        <v>Bảo</v>
      </c>
      <c r="E8" s="31">
        <v>1.5</v>
      </c>
      <c r="F8" s="31">
        <v>1.05</v>
      </c>
      <c r="G8" s="31">
        <v>0.25</v>
      </c>
      <c r="H8" s="31">
        <v>0.5</v>
      </c>
      <c r="I8" s="31">
        <v>0</v>
      </c>
      <c r="J8" s="31">
        <v>0</v>
      </c>
      <c r="K8" s="31">
        <v>0</v>
      </c>
      <c r="L8" s="31">
        <v>0</v>
      </c>
      <c r="M8" s="12">
        <f t="shared" si="0"/>
        <v>3.3</v>
      </c>
    </row>
    <row r="9" spans="1:13" x14ac:dyDescent="0.3">
      <c r="A9" s="9">
        <v>6</v>
      </c>
      <c r="B9" s="33">
        <f>'Chuyên Cần'!B7</f>
        <v>2033240031</v>
      </c>
      <c r="C9" s="34" t="str">
        <f>'Chuyên Cần'!C7</f>
        <v>Nguyễn Quốc</v>
      </c>
      <c r="D9" s="34" t="str">
        <f>'Chuyên Cần'!D7</f>
        <v>Bảo</v>
      </c>
      <c r="E9" s="31">
        <v>2</v>
      </c>
      <c r="F9" s="31">
        <v>1.5</v>
      </c>
      <c r="G9" s="31">
        <v>0.5</v>
      </c>
      <c r="H9" s="31">
        <v>1</v>
      </c>
      <c r="I9" s="31">
        <v>0.25</v>
      </c>
      <c r="J9" s="31">
        <v>8.3333333333333329E-2</v>
      </c>
      <c r="K9" s="31">
        <v>8.3333333333333329E-2</v>
      </c>
      <c r="L9" s="31">
        <v>8.3333333333333329E-2</v>
      </c>
      <c r="M9" s="12">
        <f t="shared" si="0"/>
        <v>5.5</v>
      </c>
    </row>
    <row r="10" spans="1:13" x14ac:dyDescent="0.3">
      <c r="A10" s="9">
        <v>7</v>
      </c>
      <c r="B10" s="33">
        <f>'Chuyên Cần'!B8</f>
        <v>2033240032</v>
      </c>
      <c r="C10" s="34" t="str">
        <f>'Chuyên Cần'!C8</f>
        <v>Trần Gia</v>
      </c>
      <c r="D10" s="34" t="str">
        <f>'Chuyên Cần'!D8</f>
        <v>Bảo</v>
      </c>
      <c r="E10" s="31">
        <v>2</v>
      </c>
      <c r="F10" s="31">
        <v>1.5</v>
      </c>
      <c r="G10" s="31">
        <v>0.5</v>
      </c>
      <c r="H10" s="31">
        <v>1</v>
      </c>
      <c r="I10" s="31">
        <v>1.5</v>
      </c>
      <c r="J10" s="31">
        <v>0.5</v>
      </c>
      <c r="K10" s="31">
        <v>0.5</v>
      </c>
      <c r="L10" s="31">
        <v>0.5</v>
      </c>
      <c r="M10" s="12">
        <f t="shared" si="0"/>
        <v>8</v>
      </c>
    </row>
    <row r="11" spans="1:13" x14ac:dyDescent="0.3">
      <c r="A11" s="9">
        <v>8</v>
      </c>
      <c r="B11" s="33">
        <f>'Chuyên Cần'!B9</f>
        <v>2033240034</v>
      </c>
      <c r="C11" s="34" t="str">
        <f>'Chuyên Cần'!C9</f>
        <v>Võ Gia</v>
      </c>
      <c r="D11" s="34" t="str">
        <f>'Chuyên Cần'!D9</f>
        <v>Bảo</v>
      </c>
      <c r="E11" s="31">
        <v>2</v>
      </c>
      <c r="F11" s="31">
        <v>1.3</v>
      </c>
      <c r="G11" s="31">
        <v>0.5</v>
      </c>
      <c r="H11" s="31">
        <v>1</v>
      </c>
      <c r="I11" s="31">
        <v>0</v>
      </c>
      <c r="J11" s="31">
        <v>0</v>
      </c>
      <c r="K11" s="31">
        <v>0</v>
      </c>
      <c r="L11" s="31">
        <v>0</v>
      </c>
      <c r="M11" s="12">
        <f t="shared" si="0"/>
        <v>4.8</v>
      </c>
    </row>
    <row r="12" spans="1:13" x14ac:dyDescent="0.3">
      <c r="A12" s="9">
        <v>9</v>
      </c>
      <c r="B12" s="33">
        <f>'Chuyên Cần'!B10</f>
        <v>2033240040</v>
      </c>
      <c r="C12" s="34" t="str">
        <f>'Chuyên Cần'!C10</f>
        <v>Nguyễn Thị Thùy</v>
      </c>
      <c r="D12" s="34" t="str">
        <f>'Chuyên Cần'!D10</f>
        <v>Châu</v>
      </c>
      <c r="E12" s="31">
        <v>1.6</v>
      </c>
      <c r="F12" s="31">
        <v>1.1499999999999999</v>
      </c>
      <c r="G12" s="31">
        <v>0.39999999999999997</v>
      </c>
      <c r="H12" s="31">
        <v>0.79999999999999993</v>
      </c>
      <c r="I12" s="31">
        <v>1.2</v>
      </c>
      <c r="J12" s="31">
        <v>0.39999999999999997</v>
      </c>
      <c r="K12" s="31">
        <v>0.39999999999999997</v>
      </c>
      <c r="L12" s="31">
        <v>0.39999999999999997</v>
      </c>
      <c r="M12" s="12">
        <f t="shared" si="0"/>
        <v>6.4</v>
      </c>
    </row>
    <row r="13" spans="1:13" x14ac:dyDescent="0.3">
      <c r="A13" s="9">
        <v>10</v>
      </c>
      <c r="B13" s="33">
        <f>'Chuyên Cần'!B11</f>
        <v>2033240044</v>
      </c>
      <c r="C13" s="34" t="str">
        <f>'Chuyên Cần'!C11</f>
        <v>Nguyễn Văn</v>
      </c>
      <c r="D13" s="34" t="str">
        <f>'Chuyên Cần'!D11</f>
        <v>Chung</v>
      </c>
      <c r="E13" s="31">
        <v>1</v>
      </c>
      <c r="F13" s="31">
        <v>1</v>
      </c>
      <c r="G13" s="31">
        <v>0</v>
      </c>
      <c r="H13" s="31">
        <v>0</v>
      </c>
      <c r="I13" s="31">
        <v>1.35</v>
      </c>
      <c r="J13" s="31">
        <v>0.45</v>
      </c>
      <c r="K13" s="31">
        <v>0.95</v>
      </c>
      <c r="L13" s="31">
        <v>0.45</v>
      </c>
      <c r="M13" s="12">
        <f t="shared" si="0"/>
        <v>5.2</v>
      </c>
    </row>
    <row r="14" spans="1:13" x14ac:dyDescent="0.3">
      <c r="A14" s="9">
        <v>11</v>
      </c>
      <c r="B14" s="33">
        <f>'Chuyên Cần'!B12</f>
        <v>2033240076</v>
      </c>
      <c r="C14" s="34" t="str">
        <f>'Chuyên Cần'!C12</f>
        <v>Lưu Bảo</v>
      </c>
      <c r="D14" s="34" t="str">
        <f>'Chuyên Cần'!D12</f>
        <v>Duy</v>
      </c>
      <c r="E14" s="31">
        <v>2</v>
      </c>
      <c r="F14" s="31">
        <v>1.25</v>
      </c>
      <c r="G14" s="31">
        <v>0.5</v>
      </c>
      <c r="H14" s="31">
        <v>1</v>
      </c>
      <c r="I14" s="31">
        <v>1.5</v>
      </c>
      <c r="J14" s="31">
        <v>0.5</v>
      </c>
      <c r="K14" s="31">
        <v>2.25</v>
      </c>
      <c r="L14" s="31">
        <v>0.5</v>
      </c>
      <c r="M14" s="12">
        <f t="shared" si="0"/>
        <v>9.5</v>
      </c>
    </row>
    <row r="15" spans="1:13" x14ac:dyDescent="0.3">
      <c r="A15" s="9">
        <v>12</v>
      </c>
      <c r="B15" s="33">
        <f>'Chuyên Cần'!B13</f>
        <v>2033240085</v>
      </c>
      <c r="C15" s="34" t="str">
        <f>'Chuyên Cần'!C13</f>
        <v>Hoàng Phong</v>
      </c>
      <c r="D15" s="34" t="str">
        <f>'Chuyên Cần'!D13</f>
        <v>Giang</v>
      </c>
      <c r="E15" s="31">
        <v>1.4</v>
      </c>
      <c r="F15" s="31">
        <v>1.2</v>
      </c>
      <c r="G15" s="31">
        <v>0.19999999999999998</v>
      </c>
      <c r="H15" s="31">
        <v>0.39999999999999997</v>
      </c>
      <c r="I15" s="31">
        <v>1.5</v>
      </c>
      <c r="J15" s="31">
        <v>0.5</v>
      </c>
      <c r="K15" s="31">
        <v>2.5</v>
      </c>
      <c r="L15" s="31">
        <v>0.5</v>
      </c>
      <c r="M15" s="12">
        <f t="shared" si="0"/>
        <v>8.1999999999999993</v>
      </c>
    </row>
    <row r="16" spans="1:13" x14ac:dyDescent="0.3">
      <c r="A16" s="9">
        <v>13</v>
      </c>
      <c r="B16" s="33">
        <f>'Chuyên Cần'!B14</f>
        <v>2033240107</v>
      </c>
      <c r="C16" s="34" t="str">
        <f>'Chuyên Cần'!C14</f>
        <v>Nguyễn Lân</v>
      </c>
      <c r="D16" s="34" t="str">
        <f>'Chuyên Cần'!D14</f>
        <v>Hoàng</v>
      </c>
      <c r="E16" s="31">
        <v>1.7999999999999998</v>
      </c>
      <c r="F16" s="31">
        <v>1.4</v>
      </c>
      <c r="G16" s="31">
        <v>0.39999999999999997</v>
      </c>
      <c r="H16" s="31">
        <v>0.79999999999999993</v>
      </c>
      <c r="I16" s="31">
        <v>1.5</v>
      </c>
      <c r="J16" s="31">
        <v>0.5</v>
      </c>
      <c r="K16" s="31">
        <v>1.5</v>
      </c>
      <c r="L16" s="31">
        <v>0.5</v>
      </c>
      <c r="M16" s="12">
        <f t="shared" si="0"/>
        <v>8.4</v>
      </c>
    </row>
    <row r="17" spans="1:13" x14ac:dyDescent="0.3">
      <c r="A17" s="9">
        <v>14</v>
      </c>
      <c r="B17" s="33">
        <f>'Chuyên Cần'!B15</f>
        <v>2033240131</v>
      </c>
      <c r="C17" s="34" t="str">
        <f>'Chuyên Cần'!C15</f>
        <v>Nguyễn Thị Thanh</v>
      </c>
      <c r="D17" s="34" t="str">
        <f>'Chuyên Cần'!D15</f>
        <v>Huyền</v>
      </c>
      <c r="E17" s="31">
        <v>1.7000000000000002</v>
      </c>
      <c r="F17" s="31">
        <v>1.35</v>
      </c>
      <c r="G17" s="31">
        <v>0.35000000000000003</v>
      </c>
      <c r="H17" s="31">
        <v>0.70000000000000007</v>
      </c>
      <c r="I17" s="31">
        <v>1.5</v>
      </c>
      <c r="J17" s="31">
        <v>0.5</v>
      </c>
      <c r="K17" s="31">
        <v>1.25</v>
      </c>
      <c r="L17" s="31">
        <v>0.5</v>
      </c>
      <c r="M17" s="12">
        <f t="shared" si="0"/>
        <v>7.9</v>
      </c>
    </row>
    <row r="18" spans="1:13" x14ac:dyDescent="0.3">
      <c r="A18" s="9">
        <v>15</v>
      </c>
      <c r="B18" s="33">
        <f>'Chuyên Cần'!B16</f>
        <v>2033240132</v>
      </c>
      <c r="C18" s="34" t="str">
        <f>'Chuyên Cần'!C16</f>
        <v>Trần Nguyễn Vỹ</v>
      </c>
      <c r="D18" s="34" t="str">
        <f>'Chuyên Cần'!D16</f>
        <v>Kha</v>
      </c>
      <c r="E18" s="31">
        <v>2</v>
      </c>
      <c r="F18" s="31">
        <v>1.5</v>
      </c>
      <c r="G18" s="31">
        <v>0.5</v>
      </c>
      <c r="H18" s="31">
        <v>1</v>
      </c>
      <c r="I18" s="31">
        <v>1.5</v>
      </c>
      <c r="J18" s="31">
        <v>0.5</v>
      </c>
      <c r="K18" s="31">
        <v>1.5</v>
      </c>
      <c r="L18" s="31">
        <v>0.5</v>
      </c>
      <c r="M18" s="12">
        <f t="shared" si="0"/>
        <v>9</v>
      </c>
    </row>
    <row r="19" spans="1:13" x14ac:dyDescent="0.3">
      <c r="A19" s="9">
        <v>16</v>
      </c>
      <c r="B19" s="33">
        <f>'Chuyên Cần'!B17</f>
        <v>2033240138</v>
      </c>
      <c r="C19" s="34" t="str">
        <f>'Chuyên Cần'!C17</f>
        <v>Nguyễn Dzuy</v>
      </c>
      <c r="D19" s="34" t="str">
        <f>'Chuyên Cần'!D17</f>
        <v>Khang</v>
      </c>
      <c r="E19" s="31">
        <v>2</v>
      </c>
      <c r="F19" s="31">
        <v>1.5</v>
      </c>
      <c r="G19" s="31">
        <v>0.5</v>
      </c>
      <c r="H19" s="31">
        <v>1</v>
      </c>
      <c r="I19" s="31">
        <v>1.5</v>
      </c>
      <c r="J19" s="31">
        <v>0.5</v>
      </c>
      <c r="K19" s="31">
        <v>2.5</v>
      </c>
      <c r="L19" s="31">
        <v>0.5</v>
      </c>
      <c r="M19" s="12">
        <f t="shared" si="0"/>
        <v>10</v>
      </c>
    </row>
    <row r="20" spans="1:13" x14ac:dyDescent="0.3">
      <c r="A20" s="9">
        <v>17</v>
      </c>
      <c r="B20" s="33">
        <f>'Chuyên Cần'!B18</f>
        <v>2033240143</v>
      </c>
      <c r="C20" s="34" t="str">
        <f>'Chuyên Cần'!C18</f>
        <v>Lê Minh</v>
      </c>
      <c r="D20" s="34" t="str">
        <f>'Chuyên Cần'!D18</f>
        <v>Khanh</v>
      </c>
      <c r="E20" s="31">
        <v>2</v>
      </c>
      <c r="F20" s="31">
        <v>1.5</v>
      </c>
      <c r="G20" s="31">
        <v>0.5</v>
      </c>
      <c r="H20" s="31">
        <v>1</v>
      </c>
      <c r="I20" s="31">
        <v>1.5</v>
      </c>
      <c r="J20" s="31">
        <v>0.5</v>
      </c>
      <c r="K20" s="31">
        <v>2.5</v>
      </c>
      <c r="L20" s="31">
        <v>0.5</v>
      </c>
      <c r="M20" s="12">
        <f t="shared" si="0"/>
        <v>10</v>
      </c>
    </row>
    <row r="21" spans="1:13" x14ac:dyDescent="0.3">
      <c r="A21" s="9">
        <v>18</v>
      </c>
      <c r="B21" s="33">
        <f>'Chuyên Cần'!B19</f>
        <v>2033240160</v>
      </c>
      <c r="C21" s="34" t="str">
        <f>'Chuyên Cần'!C19</f>
        <v>Lê Minh</v>
      </c>
      <c r="D21" s="34" t="str">
        <f>'Chuyên Cần'!D19</f>
        <v>Khôi</v>
      </c>
      <c r="E21" s="31">
        <v>1</v>
      </c>
      <c r="F21" s="31">
        <v>0.75</v>
      </c>
      <c r="G21" s="31">
        <v>0</v>
      </c>
      <c r="H21" s="31">
        <v>0</v>
      </c>
      <c r="I21" s="31">
        <v>1.4</v>
      </c>
      <c r="J21" s="31">
        <v>0.46666666666666662</v>
      </c>
      <c r="K21" s="31">
        <v>1.2666666666666666</v>
      </c>
      <c r="L21" s="31">
        <v>0.46666666666666662</v>
      </c>
      <c r="M21" s="12">
        <f t="shared" si="0"/>
        <v>5.4</v>
      </c>
    </row>
    <row r="22" spans="1:13" x14ac:dyDescent="0.3">
      <c r="A22" s="9">
        <v>19</v>
      </c>
      <c r="B22" s="33">
        <f>'Chuyên Cần'!B20</f>
        <v>2033240164</v>
      </c>
      <c r="C22" s="34" t="str">
        <f>'Chuyên Cần'!C20</f>
        <v>Phạm Gia</v>
      </c>
      <c r="D22" s="34" t="str">
        <f>'Chuyên Cần'!D20</f>
        <v>Kiên</v>
      </c>
      <c r="E22" s="31">
        <v>1</v>
      </c>
      <c r="F22" s="31">
        <v>0.75</v>
      </c>
      <c r="G22" s="31">
        <v>0</v>
      </c>
      <c r="H22" s="31">
        <v>0</v>
      </c>
      <c r="I22" s="31">
        <v>0.625</v>
      </c>
      <c r="J22" s="31">
        <v>0.20833333333333334</v>
      </c>
      <c r="K22" s="31">
        <v>0.95833333333333337</v>
      </c>
      <c r="L22" s="31">
        <v>0.20833333333333334</v>
      </c>
      <c r="M22" s="12">
        <f t="shared" si="0"/>
        <v>3.8</v>
      </c>
    </row>
    <row r="23" spans="1:13" x14ac:dyDescent="0.3">
      <c r="A23" s="9">
        <v>20</v>
      </c>
      <c r="B23" s="33">
        <f>'Chuyên Cần'!B21</f>
        <v>2033240172</v>
      </c>
      <c r="C23" s="34" t="str">
        <f>'Chuyên Cần'!C21</f>
        <v>Phạm Gia Hoàng</v>
      </c>
      <c r="D23" s="34" t="str">
        <f>'Chuyên Cần'!D21</f>
        <v>Lâm</v>
      </c>
      <c r="E23" s="31">
        <v>1.9</v>
      </c>
      <c r="F23" s="31">
        <v>1.35</v>
      </c>
      <c r="G23" s="31">
        <v>0.45</v>
      </c>
      <c r="H23" s="31">
        <v>0.9</v>
      </c>
      <c r="I23" s="31">
        <v>1.5</v>
      </c>
      <c r="J23" s="31">
        <v>0.5</v>
      </c>
      <c r="K23" s="31">
        <v>1</v>
      </c>
      <c r="L23" s="31">
        <v>0.5</v>
      </c>
      <c r="M23" s="12">
        <f t="shared" si="0"/>
        <v>8.1</v>
      </c>
    </row>
    <row r="24" spans="1:13" x14ac:dyDescent="0.3">
      <c r="A24" s="9">
        <v>21</v>
      </c>
      <c r="B24" s="33">
        <f>'Chuyên Cần'!B22</f>
        <v>2033240177</v>
      </c>
      <c r="C24" s="34" t="str">
        <f>'Chuyên Cần'!C22</f>
        <v>Nguyễn Hồng</v>
      </c>
      <c r="D24" s="34" t="str">
        <f>'Chuyên Cần'!D22</f>
        <v>Linh</v>
      </c>
      <c r="E24" s="31">
        <v>2</v>
      </c>
      <c r="F24" s="31">
        <v>1.5</v>
      </c>
      <c r="G24" s="31">
        <v>0.5</v>
      </c>
      <c r="H24" s="31">
        <v>1</v>
      </c>
      <c r="I24" s="31">
        <v>1.5</v>
      </c>
      <c r="J24" s="31">
        <v>0.5</v>
      </c>
      <c r="K24" s="31">
        <v>2.5</v>
      </c>
      <c r="L24" s="31">
        <v>0.5</v>
      </c>
      <c r="M24" s="12">
        <f t="shared" si="0"/>
        <v>10</v>
      </c>
    </row>
    <row r="25" spans="1:13" x14ac:dyDescent="0.3">
      <c r="A25" s="9">
        <v>22</v>
      </c>
      <c r="B25" s="33">
        <f>'Chuyên Cần'!B23</f>
        <v>2033240192</v>
      </c>
      <c r="C25" s="34" t="str">
        <f>'Chuyên Cần'!C23</f>
        <v>Đinh Tuyết Mộng Cẩm</v>
      </c>
      <c r="D25" s="34" t="str">
        <f>'Chuyên Cần'!D23</f>
        <v>Ly</v>
      </c>
      <c r="E25" s="31">
        <v>1.4</v>
      </c>
      <c r="F25" s="31">
        <v>1.1000000000000001</v>
      </c>
      <c r="G25" s="31">
        <v>0.19999999999999998</v>
      </c>
      <c r="H25" s="31">
        <v>0.39999999999999997</v>
      </c>
      <c r="I25" s="31">
        <v>0</v>
      </c>
      <c r="J25" s="31">
        <v>0</v>
      </c>
      <c r="K25" s="31">
        <v>0</v>
      </c>
      <c r="L25" s="31">
        <v>0</v>
      </c>
      <c r="M25" s="12">
        <f t="shared" si="0"/>
        <v>3.1</v>
      </c>
    </row>
    <row r="26" spans="1:13" x14ac:dyDescent="0.3">
      <c r="A26" s="9">
        <v>23</v>
      </c>
      <c r="B26" s="33">
        <f>'Chuyên Cần'!B24</f>
        <v>2033240198</v>
      </c>
      <c r="C26" s="34" t="str">
        <f>'Chuyên Cần'!C24</f>
        <v>Từ Gia</v>
      </c>
      <c r="D26" s="34" t="str">
        <f>'Chuyên Cần'!D24</f>
        <v>Mẫn</v>
      </c>
      <c r="E26" s="31">
        <v>2</v>
      </c>
      <c r="F26" s="31">
        <v>1.5</v>
      </c>
      <c r="G26" s="31">
        <v>0.5</v>
      </c>
      <c r="H26" s="31">
        <v>1</v>
      </c>
      <c r="I26" s="31">
        <v>1.5</v>
      </c>
      <c r="J26" s="31">
        <v>0.5</v>
      </c>
      <c r="K26" s="31">
        <v>1</v>
      </c>
      <c r="L26" s="31">
        <v>0.5</v>
      </c>
      <c r="M26" s="12">
        <f t="shared" si="0"/>
        <v>8.5</v>
      </c>
    </row>
    <row r="27" spans="1:13" x14ac:dyDescent="0.3">
      <c r="A27" s="9">
        <v>24</v>
      </c>
      <c r="B27" s="33">
        <f>'Chuyên Cần'!B25</f>
        <v>2033240199</v>
      </c>
      <c r="C27" s="34" t="str">
        <f>'Chuyên Cần'!C25</f>
        <v>Nguyễn Hoàng</v>
      </c>
      <c r="D27" s="34" t="str">
        <f>'Chuyên Cần'!D25</f>
        <v>Mạnh</v>
      </c>
      <c r="E27" s="31">
        <v>2</v>
      </c>
      <c r="F27" s="31">
        <v>1.5</v>
      </c>
      <c r="G27" s="31">
        <v>0.5</v>
      </c>
      <c r="H27" s="31">
        <v>1</v>
      </c>
      <c r="I27" s="31">
        <v>1.5</v>
      </c>
      <c r="J27" s="31">
        <v>0.5</v>
      </c>
      <c r="K27" s="31">
        <v>1.25</v>
      </c>
      <c r="L27" s="31">
        <v>0.5</v>
      </c>
      <c r="M27" s="12">
        <f t="shared" si="0"/>
        <v>8.8000000000000007</v>
      </c>
    </row>
    <row r="28" spans="1:13" x14ac:dyDescent="0.3">
      <c r="A28" s="9">
        <v>25</v>
      </c>
      <c r="B28" s="33">
        <f>'Chuyên Cần'!B26</f>
        <v>2033240203</v>
      </c>
      <c r="C28" s="34" t="str">
        <f>'Chuyên Cần'!C26</f>
        <v>Hồ Quang</v>
      </c>
      <c r="D28" s="34" t="str">
        <f>'Chuyên Cần'!D26</f>
        <v>Minh</v>
      </c>
      <c r="E28" s="31">
        <v>1.5</v>
      </c>
      <c r="F28" s="31">
        <v>1.25</v>
      </c>
      <c r="G28" s="31">
        <v>0.25</v>
      </c>
      <c r="H28" s="31">
        <v>0.5</v>
      </c>
      <c r="I28" s="31">
        <v>0.25</v>
      </c>
      <c r="J28" s="31">
        <v>8.3333333333333329E-2</v>
      </c>
      <c r="K28" s="31">
        <v>8.3333333333333329E-2</v>
      </c>
      <c r="L28" s="31">
        <v>8.3333333333333329E-2</v>
      </c>
      <c r="M28" s="12">
        <f t="shared" si="0"/>
        <v>4</v>
      </c>
    </row>
    <row r="29" spans="1:13" x14ac:dyDescent="0.3">
      <c r="A29" s="9">
        <v>26</v>
      </c>
      <c r="B29" s="33">
        <f>'Chuyên Cần'!B27</f>
        <v>2033240207</v>
      </c>
      <c r="C29" s="34" t="str">
        <f>'Chuyên Cần'!C27</f>
        <v>Phan Quang</v>
      </c>
      <c r="D29" s="34" t="str">
        <f>'Chuyên Cần'!D27</f>
        <v>Minh</v>
      </c>
      <c r="E29" s="31">
        <v>1</v>
      </c>
      <c r="F29" s="31">
        <v>0.9</v>
      </c>
      <c r="G29" s="31">
        <v>0</v>
      </c>
      <c r="H29" s="31">
        <v>0</v>
      </c>
      <c r="I29" s="31">
        <v>1.35</v>
      </c>
      <c r="J29" s="31">
        <v>0.45</v>
      </c>
      <c r="K29" s="31">
        <v>0.95</v>
      </c>
      <c r="L29" s="31">
        <v>0.45</v>
      </c>
      <c r="M29" s="12">
        <f t="shared" si="0"/>
        <v>5.0999999999999996</v>
      </c>
    </row>
    <row r="30" spans="1:13" x14ac:dyDescent="0.3">
      <c r="A30" s="9">
        <v>27</v>
      </c>
      <c r="B30" s="33">
        <f>'Chuyên Cần'!B28</f>
        <v>2033240212</v>
      </c>
      <c r="C30" s="34" t="str">
        <f>'Chuyên Cần'!C28</f>
        <v>Nguyễn Đặng Trà</v>
      </c>
      <c r="D30" s="34" t="str">
        <f>'Chuyên Cần'!D28</f>
        <v>My</v>
      </c>
      <c r="E30" s="31">
        <v>2</v>
      </c>
      <c r="F30" s="31">
        <v>1.5</v>
      </c>
      <c r="G30" s="31">
        <v>0.5</v>
      </c>
      <c r="H30" s="31">
        <v>1</v>
      </c>
      <c r="I30" s="31">
        <v>0.25</v>
      </c>
      <c r="J30" s="31">
        <v>8.3333333333333329E-2</v>
      </c>
      <c r="K30" s="31">
        <v>0.58333333333333337</v>
      </c>
      <c r="L30" s="31">
        <v>8.3333333333333329E-2</v>
      </c>
      <c r="M30" s="12">
        <f t="shared" si="0"/>
        <v>6</v>
      </c>
    </row>
    <row r="31" spans="1:13" x14ac:dyDescent="0.3">
      <c r="A31" s="9">
        <v>28</v>
      </c>
      <c r="B31" s="33">
        <f>'Chuyên Cần'!B29</f>
        <v>2033240211</v>
      </c>
      <c r="C31" s="34" t="str">
        <f>'Chuyên Cần'!C29</f>
        <v>Nguyễn Diệu</v>
      </c>
      <c r="D31" s="34" t="str">
        <f>'Chuyên Cần'!D29</f>
        <v>My</v>
      </c>
      <c r="E31" s="31">
        <v>1.9</v>
      </c>
      <c r="F31" s="31">
        <v>1.45</v>
      </c>
      <c r="G31" s="31">
        <v>0.45</v>
      </c>
      <c r="H31" s="31">
        <v>0.9</v>
      </c>
      <c r="I31" s="31">
        <v>0.75</v>
      </c>
      <c r="J31" s="31">
        <v>0.25</v>
      </c>
      <c r="K31" s="31">
        <v>2.25</v>
      </c>
      <c r="L31" s="31">
        <v>0.25</v>
      </c>
      <c r="M31" s="12">
        <f t="shared" si="0"/>
        <v>8.1999999999999993</v>
      </c>
    </row>
    <row r="32" spans="1:13" x14ac:dyDescent="0.3">
      <c r="A32" s="9">
        <v>29</v>
      </c>
      <c r="B32" s="33">
        <f>'Chuyên Cần'!B30</f>
        <v>2033240261</v>
      </c>
      <c r="C32" s="34" t="str">
        <f>'Chuyên Cần'!C30</f>
        <v>Đặng Hoàng</v>
      </c>
      <c r="D32" s="34" t="str">
        <f>'Chuyên Cần'!D30</f>
        <v>Phúc</v>
      </c>
      <c r="E32" s="31">
        <v>2</v>
      </c>
      <c r="F32" s="31">
        <v>1.25</v>
      </c>
      <c r="G32" s="31">
        <v>0.5</v>
      </c>
      <c r="H32" s="31">
        <v>1</v>
      </c>
      <c r="I32" s="31">
        <v>1.5</v>
      </c>
      <c r="J32" s="31">
        <v>0.5</v>
      </c>
      <c r="K32" s="31">
        <v>0.5</v>
      </c>
      <c r="L32" s="31">
        <v>0.5</v>
      </c>
      <c r="M32" s="12">
        <f t="shared" si="0"/>
        <v>7.8</v>
      </c>
    </row>
    <row r="33" spans="1:13" x14ac:dyDescent="0.3">
      <c r="A33" s="9">
        <v>30</v>
      </c>
      <c r="B33" s="33">
        <f>'Chuyên Cần'!B31</f>
        <v>2033240286</v>
      </c>
      <c r="C33" s="34" t="str">
        <f>'Chuyên Cần'!C31</f>
        <v>Bùi Mỹ</v>
      </c>
      <c r="D33" s="34" t="str">
        <f>'Chuyên Cần'!D31</f>
        <v>Quỳnh</v>
      </c>
      <c r="E33" s="31">
        <v>1.25</v>
      </c>
      <c r="F33" s="31">
        <v>1.125</v>
      </c>
      <c r="G33" s="31">
        <v>0.125</v>
      </c>
      <c r="H33" s="31">
        <v>0.25</v>
      </c>
      <c r="I33" s="31">
        <v>1.375</v>
      </c>
      <c r="J33" s="31">
        <v>0.45833333333333331</v>
      </c>
      <c r="K33" s="31">
        <v>2.4583333333333335</v>
      </c>
      <c r="L33" s="31">
        <v>0.45833333333333331</v>
      </c>
      <c r="M33" s="12">
        <f t="shared" si="0"/>
        <v>7.5</v>
      </c>
    </row>
    <row r="34" spans="1:13" x14ac:dyDescent="0.3">
      <c r="A34" s="9">
        <v>31</v>
      </c>
      <c r="B34" s="33">
        <f>'Chuyên Cần'!B32</f>
        <v>2033240289</v>
      </c>
      <c r="C34" s="34" t="str">
        <f>'Chuyên Cần'!C32</f>
        <v>Trà Thị Diễm</v>
      </c>
      <c r="D34" s="34" t="str">
        <f>'Chuyên Cần'!D32</f>
        <v>Quỳnh</v>
      </c>
      <c r="E34" s="31">
        <v>2</v>
      </c>
      <c r="F34" s="31">
        <v>1.5</v>
      </c>
      <c r="G34" s="31">
        <v>0.5</v>
      </c>
      <c r="H34" s="31">
        <v>1</v>
      </c>
      <c r="I34" s="31">
        <v>1.5</v>
      </c>
      <c r="J34" s="31">
        <v>0.5</v>
      </c>
      <c r="K34" s="31">
        <v>1.25</v>
      </c>
      <c r="L34" s="31">
        <v>0.5</v>
      </c>
      <c r="M34" s="12">
        <f t="shared" si="0"/>
        <v>8.8000000000000007</v>
      </c>
    </row>
    <row r="35" spans="1:13" x14ac:dyDescent="0.3">
      <c r="A35" s="9">
        <v>32</v>
      </c>
      <c r="B35" s="33">
        <f>'Chuyên Cần'!B33</f>
        <v>2033240292</v>
      </c>
      <c r="C35" s="34" t="str">
        <f>'Chuyên Cần'!C33</f>
        <v>Lê Tấn</v>
      </c>
      <c r="D35" s="34" t="str">
        <f>'Chuyên Cần'!D33</f>
        <v>Tài</v>
      </c>
      <c r="E35" s="31">
        <v>1.25</v>
      </c>
      <c r="F35" s="31">
        <v>1.0249999999999999</v>
      </c>
      <c r="G35" s="31">
        <v>0.125</v>
      </c>
      <c r="H35" s="31">
        <v>0.25</v>
      </c>
      <c r="I35" s="31">
        <v>1.375</v>
      </c>
      <c r="J35" s="31">
        <v>0.45833333333333331</v>
      </c>
      <c r="K35" s="31">
        <v>0.95833333333333326</v>
      </c>
      <c r="L35" s="31">
        <v>0.45833333333333331</v>
      </c>
      <c r="M35" s="12">
        <f t="shared" si="0"/>
        <v>5.9</v>
      </c>
    </row>
    <row r="36" spans="1:13" x14ac:dyDescent="0.3">
      <c r="A36" s="9">
        <v>33</v>
      </c>
      <c r="B36" s="33">
        <f>'Chuyên Cần'!B34</f>
        <v>2033240300</v>
      </c>
      <c r="C36" s="34" t="str">
        <f>'Chuyên Cần'!C34</f>
        <v>Huỳnh Giang Khánh</v>
      </c>
      <c r="D36" s="34" t="str">
        <f>'Chuyên Cần'!D34</f>
        <v>Tâm</v>
      </c>
      <c r="E36" s="31">
        <v>2</v>
      </c>
      <c r="F36" s="31">
        <v>1.5</v>
      </c>
      <c r="G36" s="31">
        <v>0.5</v>
      </c>
      <c r="H36" s="31">
        <v>1</v>
      </c>
      <c r="I36" s="31">
        <v>0</v>
      </c>
      <c r="J36" s="31">
        <v>0</v>
      </c>
      <c r="K36" s="31">
        <v>0.5</v>
      </c>
      <c r="L36" s="31">
        <v>0</v>
      </c>
      <c r="M36" s="12">
        <f t="shared" si="0"/>
        <v>5.5</v>
      </c>
    </row>
    <row r="37" spans="1:13" x14ac:dyDescent="0.3">
      <c r="A37" s="9">
        <v>34</v>
      </c>
      <c r="B37" s="33">
        <f>'Chuyên Cần'!B35</f>
        <v>2033240322</v>
      </c>
      <c r="C37" s="34" t="str">
        <f>'Chuyên Cần'!C35</f>
        <v>Nguyễn Hoàng Thanh</v>
      </c>
      <c r="D37" s="34" t="str">
        <f>'Chuyên Cần'!D35</f>
        <v>Thiên</v>
      </c>
      <c r="E37" s="31">
        <v>1</v>
      </c>
      <c r="F37" s="31">
        <v>1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12">
        <f t="shared" si="0"/>
        <v>2</v>
      </c>
    </row>
    <row r="38" spans="1:13" x14ac:dyDescent="0.3">
      <c r="A38" s="9">
        <v>35</v>
      </c>
      <c r="B38" s="33">
        <f>'Chuyên Cần'!B36</f>
        <v>2033240332</v>
      </c>
      <c r="C38" s="34" t="str">
        <f>'Chuyên Cần'!C36</f>
        <v>Nguyễn Thị Minh</v>
      </c>
      <c r="D38" s="34" t="str">
        <f>'Chuyên Cần'!D36</f>
        <v>Thư</v>
      </c>
      <c r="E38" s="31">
        <v>2</v>
      </c>
      <c r="F38" s="31">
        <v>1.5</v>
      </c>
      <c r="G38" s="31">
        <v>0.5</v>
      </c>
      <c r="H38" s="31">
        <v>1</v>
      </c>
      <c r="I38" s="31">
        <v>0.375</v>
      </c>
      <c r="J38" s="31">
        <v>0.125</v>
      </c>
      <c r="K38" s="31">
        <v>2.125</v>
      </c>
      <c r="L38" s="31">
        <v>0.125</v>
      </c>
      <c r="M38" s="12">
        <f t="shared" si="0"/>
        <v>7.8</v>
      </c>
    </row>
    <row r="39" spans="1:13" x14ac:dyDescent="0.3">
      <c r="A39" s="9">
        <v>36</v>
      </c>
      <c r="B39" s="33">
        <f>'Chuyên Cần'!B37</f>
        <v>2033240344</v>
      </c>
      <c r="C39" s="34" t="str">
        <f>'Chuyên Cần'!C37</f>
        <v>Vũ Thị Ngọc</v>
      </c>
      <c r="D39" s="34" t="str">
        <f>'Chuyên Cần'!D37</f>
        <v>Trâm</v>
      </c>
      <c r="E39" s="31">
        <v>2</v>
      </c>
      <c r="F39" s="31">
        <v>1.5</v>
      </c>
      <c r="G39" s="31">
        <v>0.5</v>
      </c>
      <c r="H39" s="31">
        <v>1</v>
      </c>
      <c r="I39" s="31">
        <v>0.375</v>
      </c>
      <c r="J39" s="31">
        <v>0.125</v>
      </c>
      <c r="K39" s="31">
        <v>2.125</v>
      </c>
      <c r="L39" s="31">
        <v>0.125</v>
      </c>
      <c r="M39" s="12">
        <f t="shared" si="0"/>
        <v>7.8</v>
      </c>
    </row>
    <row r="40" spans="1:13" x14ac:dyDescent="0.3">
      <c r="A40" s="9">
        <v>37</v>
      </c>
      <c r="B40" s="33">
        <f>'Chuyên Cần'!B38</f>
        <v>2033240352</v>
      </c>
      <c r="C40" s="34" t="str">
        <f>'Chuyên Cần'!C38</f>
        <v>Nguyễn Võ Phượng</v>
      </c>
      <c r="D40" s="34" t="str">
        <f>'Chuyên Cần'!D38</f>
        <v>Trinh</v>
      </c>
      <c r="E40" s="31">
        <v>2</v>
      </c>
      <c r="F40" s="31">
        <v>1.25</v>
      </c>
      <c r="G40" s="31">
        <v>0.5</v>
      </c>
      <c r="H40" s="31">
        <v>1</v>
      </c>
      <c r="I40" s="31">
        <v>0</v>
      </c>
      <c r="J40" s="31">
        <v>0</v>
      </c>
      <c r="K40" s="31">
        <v>0</v>
      </c>
      <c r="L40" s="31">
        <v>0</v>
      </c>
      <c r="M40" s="12">
        <f t="shared" si="0"/>
        <v>4.8</v>
      </c>
    </row>
    <row r="41" spans="1:13" x14ac:dyDescent="0.3">
      <c r="A41" s="9">
        <v>38</v>
      </c>
      <c r="B41" s="33">
        <f>'Chuyên Cần'!B39</f>
        <v>2033240363</v>
      </c>
      <c r="C41" s="34" t="str">
        <f>'Chuyên Cần'!C39</f>
        <v>Lữ Gia</v>
      </c>
      <c r="D41" s="34" t="str">
        <f>'Chuyên Cần'!D39</f>
        <v>Tuấn</v>
      </c>
      <c r="E41" s="31">
        <v>1</v>
      </c>
      <c r="F41" s="31">
        <v>1</v>
      </c>
      <c r="G41" s="31">
        <v>0</v>
      </c>
      <c r="H41" s="31">
        <v>0</v>
      </c>
      <c r="I41" s="31">
        <v>1.5</v>
      </c>
      <c r="J41" s="31">
        <v>0.5</v>
      </c>
      <c r="K41" s="31">
        <v>2.5</v>
      </c>
      <c r="L41" s="31">
        <v>0.5</v>
      </c>
      <c r="M41" s="12">
        <f t="shared" si="0"/>
        <v>7</v>
      </c>
    </row>
    <row r="42" spans="1:13" x14ac:dyDescent="0.3">
      <c r="A42" s="9">
        <v>39</v>
      </c>
      <c r="B42" s="33">
        <f>'Chuyên Cần'!B40</f>
        <v>2033240376</v>
      </c>
      <c r="C42" s="34" t="str">
        <f>'Chuyên Cần'!C40</f>
        <v>Phan Văn</v>
      </c>
      <c r="D42" s="34" t="str">
        <f>'Chuyên Cần'!D40</f>
        <v>Vinh</v>
      </c>
      <c r="E42" s="31">
        <v>1.25</v>
      </c>
      <c r="F42" s="31">
        <v>1.125</v>
      </c>
      <c r="G42" s="31">
        <v>0.125</v>
      </c>
      <c r="H42" s="31">
        <v>0.25</v>
      </c>
      <c r="I42" s="31">
        <v>1.5</v>
      </c>
      <c r="J42" s="31">
        <v>0.5</v>
      </c>
      <c r="K42" s="31">
        <v>1.5</v>
      </c>
      <c r="L42" s="31">
        <v>0.5</v>
      </c>
      <c r="M42" s="12">
        <f t="shared" si="0"/>
        <v>6.8</v>
      </c>
    </row>
    <row r="43" spans="1:13" x14ac:dyDescent="0.3">
      <c r="A43" s="9">
        <v>40</v>
      </c>
      <c r="B43" s="33">
        <f>'Chuyên Cần'!B41</f>
        <v>2033240287</v>
      </c>
      <c r="C43" s="34" t="str">
        <f>'Chuyên Cần'!C41</f>
        <v>Lê Thị Như</v>
      </c>
      <c r="D43" s="34" t="str">
        <f>'Chuyên Cần'!D41</f>
        <v>Quỳnh</v>
      </c>
      <c r="E43" s="31">
        <v>1.2</v>
      </c>
      <c r="F43" s="31">
        <v>0.85</v>
      </c>
      <c r="G43" s="31">
        <v>9.9999999999999992E-2</v>
      </c>
      <c r="H43" s="31">
        <v>0.19999999999999998</v>
      </c>
      <c r="I43" s="31">
        <v>1.5</v>
      </c>
      <c r="J43" s="31">
        <v>0.5</v>
      </c>
      <c r="K43" s="31">
        <v>0.5</v>
      </c>
      <c r="L43" s="31">
        <v>0.5</v>
      </c>
      <c r="M43" s="12">
        <f t="shared" si="0"/>
        <v>5.4</v>
      </c>
    </row>
    <row r="44" spans="1:13" x14ac:dyDescent="0.3">
      <c r="A44" s="9">
        <v>41</v>
      </c>
      <c r="B44" s="33">
        <f>'Chuyên Cần'!B42</f>
        <v>0</v>
      </c>
      <c r="C44" s="34">
        <f>'Chuyên Cần'!C42</f>
        <v>0</v>
      </c>
      <c r="D44" s="34">
        <f>'Chuyên Cần'!D42</f>
        <v>0</v>
      </c>
      <c r="E44" s="31"/>
      <c r="F44" s="31"/>
      <c r="G44" s="31"/>
      <c r="H44" s="31"/>
      <c r="I44" s="31"/>
      <c r="J44" s="31"/>
      <c r="K44" s="31"/>
      <c r="L44" s="31"/>
      <c r="M44" s="12">
        <f t="shared" si="0"/>
        <v>0</v>
      </c>
    </row>
    <row r="45" spans="1:13" x14ac:dyDescent="0.3">
      <c r="A45" s="9">
        <v>42</v>
      </c>
      <c r="B45" s="33">
        <f>'Chuyên Cần'!B43</f>
        <v>0</v>
      </c>
      <c r="C45" s="34">
        <f>'Chuyên Cần'!C43</f>
        <v>0</v>
      </c>
      <c r="D45" s="34">
        <f>'Chuyên Cần'!D43</f>
        <v>0</v>
      </c>
      <c r="E45" s="31"/>
      <c r="F45" s="31"/>
      <c r="G45" s="31"/>
      <c r="H45" s="31"/>
      <c r="I45" s="31"/>
      <c r="J45" s="31"/>
      <c r="K45" s="31"/>
      <c r="L45" s="31"/>
      <c r="M45" s="12">
        <f t="shared" si="0"/>
        <v>0</v>
      </c>
    </row>
    <row r="46" spans="1:13" x14ac:dyDescent="0.3">
      <c r="A46" s="9">
        <v>43</v>
      </c>
      <c r="B46" s="33">
        <f>'Chuyên Cần'!B44</f>
        <v>0</v>
      </c>
      <c r="C46" s="34">
        <f>'Chuyên Cần'!C44</f>
        <v>0</v>
      </c>
      <c r="D46" s="34">
        <f>'Chuyên Cần'!D44</f>
        <v>0</v>
      </c>
      <c r="E46" s="11"/>
      <c r="F46" s="11"/>
      <c r="G46" s="11"/>
      <c r="H46" s="11"/>
      <c r="I46" s="11"/>
      <c r="J46" s="11"/>
      <c r="K46" s="11"/>
      <c r="L46" s="11"/>
      <c r="M46" s="12">
        <f t="shared" si="0"/>
        <v>0</v>
      </c>
    </row>
    <row r="47" spans="1:13" x14ac:dyDescent="0.3">
      <c r="A47" s="9">
        <v>44</v>
      </c>
      <c r="B47" s="33">
        <f>'Chuyên Cần'!B45</f>
        <v>0</v>
      </c>
      <c r="C47" s="34">
        <f>'Chuyên Cần'!C45</f>
        <v>0</v>
      </c>
      <c r="D47" s="34">
        <f>'Chuyên Cần'!D45</f>
        <v>0</v>
      </c>
      <c r="E47" s="11"/>
      <c r="F47" s="11"/>
      <c r="G47" s="11"/>
      <c r="H47" s="11"/>
      <c r="I47" s="11"/>
      <c r="J47" s="11"/>
      <c r="K47" s="11"/>
      <c r="L47" s="11"/>
      <c r="M47" s="12">
        <f t="shared" si="0"/>
        <v>0</v>
      </c>
    </row>
    <row r="48" spans="1:13" x14ac:dyDescent="0.3">
      <c r="A48" s="9">
        <v>45</v>
      </c>
      <c r="B48" s="33">
        <f>'Chuyên Cần'!B46</f>
        <v>0</v>
      </c>
      <c r="C48" s="34">
        <f>'Chuyên Cần'!C46</f>
        <v>0</v>
      </c>
      <c r="D48" s="34">
        <f>'Chuyên Cần'!D46</f>
        <v>0</v>
      </c>
      <c r="E48" s="11"/>
      <c r="F48" s="11"/>
      <c r="G48" s="11"/>
      <c r="H48" s="11"/>
      <c r="I48" s="11"/>
      <c r="J48" s="11"/>
      <c r="K48" s="11"/>
      <c r="L48" s="11"/>
      <c r="M48" s="12">
        <f t="shared" si="0"/>
        <v>0</v>
      </c>
    </row>
    <row r="49" spans="1:13" x14ac:dyDescent="0.3">
      <c r="A49" s="9">
        <v>46</v>
      </c>
      <c r="B49" s="33">
        <f>'Chuyên Cần'!B47</f>
        <v>0</v>
      </c>
      <c r="C49" s="34">
        <f>'Chuyên Cần'!C47</f>
        <v>0</v>
      </c>
      <c r="D49" s="34">
        <f>'Chuyên Cần'!D47</f>
        <v>0</v>
      </c>
      <c r="E49" s="11"/>
      <c r="F49" s="11"/>
      <c r="G49" s="11"/>
      <c r="H49" s="11"/>
      <c r="I49" s="11"/>
      <c r="J49" s="11"/>
      <c r="K49" s="11"/>
      <c r="L49" s="11"/>
      <c r="M49" s="12">
        <f t="shared" si="0"/>
        <v>0</v>
      </c>
    </row>
    <row r="50" spans="1:13" x14ac:dyDescent="0.3">
      <c r="A50" s="9">
        <v>47</v>
      </c>
      <c r="B50" s="33">
        <f>'Chuyên Cần'!B48</f>
        <v>0</v>
      </c>
      <c r="C50" s="34">
        <f>'Chuyên Cần'!C48</f>
        <v>0</v>
      </c>
      <c r="D50" s="34">
        <f>'Chuyên Cần'!D48</f>
        <v>0</v>
      </c>
      <c r="E50" s="11"/>
      <c r="F50" s="11"/>
      <c r="G50" s="11"/>
      <c r="H50" s="11"/>
      <c r="I50" s="11"/>
      <c r="J50" s="11"/>
      <c r="K50" s="11"/>
      <c r="L50" s="11"/>
      <c r="M50" s="12">
        <f t="shared" si="0"/>
        <v>0</v>
      </c>
    </row>
    <row r="51" spans="1:13" x14ac:dyDescent="0.3">
      <c r="A51" s="9">
        <v>48</v>
      </c>
      <c r="B51" s="33">
        <f>'Chuyên Cần'!B49</f>
        <v>0</v>
      </c>
      <c r="C51" s="34">
        <f>'Chuyên Cần'!C49</f>
        <v>0</v>
      </c>
      <c r="D51" s="34">
        <f>'Chuyên Cần'!D49</f>
        <v>0</v>
      </c>
      <c r="E51" s="11"/>
      <c r="F51" s="11"/>
      <c r="G51" s="11"/>
      <c r="H51" s="11"/>
      <c r="I51" s="11"/>
      <c r="J51" s="11"/>
      <c r="K51" s="11"/>
      <c r="L51" s="11"/>
      <c r="M51" s="12">
        <f t="shared" si="0"/>
        <v>0</v>
      </c>
    </row>
    <row r="52" spans="1:13" x14ac:dyDescent="0.3">
      <c r="A52" s="9">
        <v>49</v>
      </c>
      <c r="B52" s="33">
        <f>'Chuyên Cần'!B50</f>
        <v>0</v>
      </c>
      <c r="C52" s="34">
        <f>'Chuyên Cần'!C50</f>
        <v>0</v>
      </c>
      <c r="D52" s="34">
        <f>'Chuyên Cần'!D50</f>
        <v>0</v>
      </c>
      <c r="E52" s="11"/>
      <c r="F52" s="11"/>
      <c r="G52" s="11"/>
      <c r="H52" s="11"/>
      <c r="I52" s="11"/>
      <c r="J52" s="11"/>
      <c r="K52" s="11"/>
      <c r="L52" s="11"/>
      <c r="M52" s="12">
        <f t="shared" si="0"/>
        <v>0</v>
      </c>
    </row>
    <row r="53" spans="1:13" x14ac:dyDescent="0.3">
      <c r="A53" s="9">
        <v>50</v>
      </c>
      <c r="B53" s="33">
        <f>'Chuyên Cần'!B51</f>
        <v>0</v>
      </c>
      <c r="C53" s="34">
        <f>'Chuyên Cần'!C51</f>
        <v>0</v>
      </c>
      <c r="D53" s="34">
        <f>'Chuyên Cần'!D51</f>
        <v>0</v>
      </c>
      <c r="E53" s="11"/>
      <c r="F53" s="11"/>
      <c r="G53" s="11"/>
      <c r="H53" s="11"/>
      <c r="I53" s="11"/>
      <c r="J53" s="11"/>
      <c r="K53" s="11"/>
      <c r="L53" s="11"/>
      <c r="M53" s="12">
        <f t="shared" si="0"/>
        <v>0</v>
      </c>
    </row>
    <row r="54" spans="1:13" x14ac:dyDescent="0.3">
      <c r="A54" s="9">
        <v>51</v>
      </c>
      <c r="B54" s="33">
        <f>'Chuyên Cần'!B52</f>
        <v>0</v>
      </c>
      <c r="C54" s="34">
        <f>'Chuyên Cần'!C52</f>
        <v>0</v>
      </c>
      <c r="D54" s="34">
        <f>'Chuyên Cần'!D52</f>
        <v>0</v>
      </c>
      <c r="E54" s="11"/>
      <c r="F54" s="11"/>
      <c r="G54" s="11"/>
      <c r="H54" s="11"/>
      <c r="I54" s="11"/>
      <c r="J54" s="11"/>
      <c r="K54" s="11"/>
      <c r="L54" s="11"/>
      <c r="M54" s="12">
        <f t="shared" si="0"/>
        <v>0</v>
      </c>
    </row>
    <row r="55" spans="1:13" x14ac:dyDescent="0.3">
      <c r="A55" s="9">
        <v>52</v>
      </c>
      <c r="B55" s="33">
        <f>'Chuyên Cần'!B53</f>
        <v>0</v>
      </c>
      <c r="C55" s="34">
        <f>'Chuyên Cần'!C53</f>
        <v>0</v>
      </c>
      <c r="D55" s="34">
        <f>'Chuyên Cần'!D53</f>
        <v>0</v>
      </c>
      <c r="E55" s="11"/>
      <c r="F55" s="11"/>
      <c r="G55" s="11"/>
      <c r="H55" s="11"/>
      <c r="I55" s="11"/>
      <c r="J55" s="11"/>
      <c r="K55" s="11"/>
      <c r="L55" s="11"/>
      <c r="M55" s="12">
        <f t="shared" si="0"/>
        <v>0</v>
      </c>
    </row>
    <row r="56" spans="1:13" x14ac:dyDescent="0.3">
      <c r="A56" s="9">
        <v>53</v>
      </c>
      <c r="B56" s="33">
        <f>'Chuyên Cần'!B54</f>
        <v>0</v>
      </c>
      <c r="C56" s="34">
        <f>'Chuyên Cần'!C54</f>
        <v>0</v>
      </c>
      <c r="D56" s="34">
        <f>'Chuyên Cần'!D54</f>
        <v>0</v>
      </c>
      <c r="E56" s="11"/>
      <c r="F56" s="11"/>
      <c r="G56" s="11"/>
      <c r="H56" s="11"/>
      <c r="I56" s="11"/>
      <c r="J56" s="11"/>
      <c r="K56" s="11"/>
      <c r="L56" s="11"/>
      <c r="M56" s="12">
        <f t="shared" si="0"/>
        <v>0</v>
      </c>
    </row>
    <row r="57" spans="1:13" x14ac:dyDescent="0.3">
      <c r="A57" s="9">
        <v>54</v>
      </c>
      <c r="B57" s="33">
        <f>'Chuyên Cần'!B55</f>
        <v>0</v>
      </c>
      <c r="C57" s="34">
        <f>'Chuyên Cần'!C55</f>
        <v>0</v>
      </c>
      <c r="D57" s="34">
        <f>'Chuyên Cần'!D55</f>
        <v>0</v>
      </c>
      <c r="E57" s="11"/>
      <c r="F57" s="11"/>
      <c r="G57" s="11"/>
      <c r="H57" s="11"/>
      <c r="I57" s="11"/>
      <c r="J57" s="11"/>
      <c r="K57" s="11"/>
      <c r="L57" s="11"/>
      <c r="M57" s="12">
        <f t="shared" si="0"/>
        <v>0</v>
      </c>
    </row>
    <row r="58" spans="1:13" x14ac:dyDescent="0.3">
      <c r="A58" s="9">
        <v>55</v>
      </c>
      <c r="B58" s="33">
        <f>'Chuyên Cần'!B56</f>
        <v>0</v>
      </c>
      <c r="C58" s="34">
        <f>'Chuyên Cần'!C56</f>
        <v>0</v>
      </c>
      <c r="D58" s="34">
        <f>'Chuyên Cần'!D56</f>
        <v>0</v>
      </c>
      <c r="E58" s="11"/>
      <c r="F58" s="11"/>
      <c r="G58" s="11"/>
      <c r="H58" s="11"/>
      <c r="I58" s="11"/>
      <c r="J58" s="11"/>
      <c r="K58" s="11"/>
      <c r="L58" s="11"/>
      <c r="M58" s="12">
        <f t="shared" si="0"/>
        <v>0</v>
      </c>
    </row>
  </sheetData>
  <sheetProtection algorithmName="SHA-512" hashValue="+6SaQomJgrnX8mywkHUmyeZivMLeo7H8oGIAssfyn7PXnzkCCUImbAXfiFfj3PvyC0Ek4uuyT6oPP6bADeR1BQ==" saltValue="Wu9XACmx/XUplLmM9L4ZvQ==" spinCount="100000" sheet="1" objects="1" scenarios="1"/>
  <mergeCells count="5">
    <mergeCell ref="M1:M2"/>
    <mergeCell ref="F1:G1"/>
    <mergeCell ref="I1:J1"/>
    <mergeCell ref="K1:L1"/>
    <mergeCell ref="A1:D2"/>
  </mergeCells>
  <conditionalFormatting sqref="B4:D58">
    <cfRule type="expression" dxfId="11" priority="2" stopIfTrue="1">
      <formula>IF(MOD($A4,2)=0,TRUE,FALSE)</formula>
    </cfRule>
  </conditionalFormatting>
  <conditionalFormatting sqref="E4:L58">
    <cfRule type="expression" dxfId="10" priority="1">
      <formula>E4&gt;E$3</formula>
    </cfRule>
  </conditionalFormatting>
  <pageMargins left="0.24" right="0.15" top="0.36" bottom="0.31" header="0.3" footer="0.3"/>
  <pageSetup orientation="portrait" r:id="rId1"/>
  <ignoredErrors>
    <ignoredError sqref="B4:D5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9"/>
  <sheetViews>
    <sheetView zoomScaleNormal="100" workbookViewId="0">
      <pane xSplit="5" ySplit="4" topLeftCell="F34" activePane="bottomRight" state="frozen"/>
      <selection pane="topRight" activeCell="F1" sqref="F1"/>
      <selection pane="bottomLeft" activeCell="A5" sqref="A5"/>
      <selection pane="bottomRight" activeCell="K36" sqref="K36"/>
    </sheetView>
  </sheetViews>
  <sheetFormatPr defaultColWidth="9.109375" defaultRowHeight="15.6" x14ac:dyDescent="0.3"/>
  <cols>
    <col min="1" max="1" width="5" style="10" bestFit="1" customWidth="1"/>
    <col min="2" max="2" width="15.44140625" style="10" customWidth="1"/>
    <col min="3" max="3" width="20.33203125" style="10" customWidth="1"/>
    <col min="4" max="4" width="9.44140625" style="10" customWidth="1"/>
    <col min="5" max="5" width="6.44140625" style="10" customWidth="1"/>
    <col min="6" max="10" width="6.33203125" style="10" customWidth="1"/>
    <col min="11" max="11" width="8" style="10" customWidth="1"/>
    <col min="12" max="14" width="6.33203125" style="10" customWidth="1"/>
    <col min="15" max="15" width="9.33203125" style="10" customWidth="1"/>
    <col min="16" max="16" width="10.6640625" style="10" customWidth="1"/>
    <col min="17" max="17" width="9" style="14" customWidth="1"/>
    <col min="18" max="16384" width="9.109375" style="10"/>
  </cols>
  <sheetData>
    <row r="1" spans="1:17" ht="21.75" customHeight="1" x14ac:dyDescent="0.3">
      <c r="A1" s="39"/>
      <c r="B1" s="40"/>
      <c r="C1" s="40"/>
      <c r="D1" s="40"/>
      <c r="E1" s="41"/>
      <c r="F1" s="38" t="s">
        <v>17</v>
      </c>
      <c r="G1" s="38"/>
      <c r="H1" s="38"/>
      <c r="I1" s="38"/>
      <c r="J1" s="38"/>
      <c r="K1" s="38" t="s">
        <v>35</v>
      </c>
      <c r="L1" s="38"/>
      <c r="M1" s="38"/>
      <c r="N1" s="38"/>
      <c r="O1" s="38" t="s">
        <v>36</v>
      </c>
      <c r="P1" s="38"/>
      <c r="Q1" s="37" t="s">
        <v>8</v>
      </c>
    </row>
    <row r="2" spans="1:17" x14ac:dyDescent="0.3">
      <c r="A2" s="42"/>
      <c r="B2" s="43"/>
      <c r="C2" s="43"/>
      <c r="D2" s="43"/>
      <c r="E2" s="44"/>
      <c r="F2" s="47" t="s">
        <v>12</v>
      </c>
      <c r="G2" s="47"/>
      <c r="H2" s="47" t="s">
        <v>9</v>
      </c>
      <c r="I2" s="47"/>
      <c r="J2" s="47"/>
      <c r="K2" s="8" t="s">
        <v>12</v>
      </c>
      <c r="L2" s="38" t="s">
        <v>10</v>
      </c>
      <c r="M2" s="38"/>
      <c r="N2" s="38"/>
      <c r="O2" s="8" t="s">
        <v>9</v>
      </c>
      <c r="P2" s="8" t="s">
        <v>11</v>
      </c>
      <c r="Q2" s="37"/>
    </row>
    <row r="3" spans="1:17" x14ac:dyDescent="0.3">
      <c r="A3" s="45" t="s">
        <v>0</v>
      </c>
      <c r="B3" s="46" t="s">
        <v>1</v>
      </c>
      <c r="C3" s="37" t="s">
        <v>2</v>
      </c>
      <c r="D3" s="37" t="s">
        <v>3</v>
      </c>
      <c r="E3" s="37" t="s">
        <v>18</v>
      </c>
      <c r="F3" s="16" t="s">
        <v>13</v>
      </c>
      <c r="G3" s="16" t="s">
        <v>14</v>
      </c>
      <c r="H3" s="16" t="s">
        <v>14</v>
      </c>
      <c r="I3" s="16" t="s">
        <v>15</v>
      </c>
      <c r="J3" s="16" t="s">
        <v>16</v>
      </c>
      <c r="K3" s="8" t="s">
        <v>13</v>
      </c>
      <c r="L3" s="8" t="s">
        <v>14</v>
      </c>
      <c r="M3" s="8" t="s">
        <v>15</v>
      </c>
      <c r="N3" s="8" t="s">
        <v>16</v>
      </c>
      <c r="O3" s="8"/>
      <c r="P3" s="8"/>
      <c r="Q3" s="17">
        <v>10</v>
      </c>
    </row>
    <row r="4" spans="1:17" ht="27.75" customHeight="1" x14ac:dyDescent="0.3">
      <c r="A4" s="45"/>
      <c r="B4" s="46"/>
      <c r="C4" s="37"/>
      <c r="D4" s="37"/>
      <c r="E4" s="37"/>
      <c r="F4" s="18">
        <v>0.5</v>
      </c>
      <c r="G4" s="18">
        <v>0.5</v>
      </c>
      <c r="H4" s="18">
        <v>1</v>
      </c>
      <c r="I4" s="18">
        <v>2</v>
      </c>
      <c r="J4" s="18">
        <v>1</v>
      </c>
      <c r="K4" s="13">
        <v>0.5</v>
      </c>
      <c r="L4" s="13">
        <v>0.5</v>
      </c>
      <c r="M4" s="13">
        <v>1</v>
      </c>
      <c r="N4" s="13">
        <v>1</v>
      </c>
      <c r="O4" s="19">
        <v>1.5</v>
      </c>
      <c r="P4" s="19">
        <v>0.5</v>
      </c>
      <c r="Q4" s="20"/>
    </row>
    <row r="5" spans="1:17" x14ac:dyDescent="0.3">
      <c r="A5" s="9">
        <v>1</v>
      </c>
      <c r="B5" s="33">
        <f>'Chuyên Cần'!B2</f>
        <v>2033240006</v>
      </c>
      <c r="C5" s="35" t="str">
        <f>'Chuyên Cần'!C2</f>
        <v>Bùi Thiên</v>
      </c>
      <c r="D5" s="34" t="str">
        <f>'Chuyên Cần'!D2</f>
        <v>Ân</v>
      </c>
      <c r="E5" s="11"/>
      <c r="F5" s="31">
        <v>0.125</v>
      </c>
      <c r="G5" s="31">
        <v>0.5</v>
      </c>
      <c r="H5" s="31">
        <v>0</v>
      </c>
      <c r="I5" s="31">
        <v>0.625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12">
        <f t="shared" ref="Q5:Q59" si="0">ROUND(SUM(F5:P5),1)</f>
        <v>1.3</v>
      </c>
    </row>
    <row r="6" spans="1:17" x14ac:dyDescent="0.3">
      <c r="A6" s="9">
        <v>2</v>
      </c>
      <c r="B6" s="33">
        <f>'Chuyên Cần'!B3</f>
        <v>2033240012</v>
      </c>
      <c r="C6" s="35" t="str">
        <f>'Chuyên Cần'!C3</f>
        <v>Nguyễn Hà</v>
      </c>
      <c r="D6" s="34" t="str">
        <f>'Chuyên Cần'!D3</f>
        <v>Anh</v>
      </c>
      <c r="E6" s="11"/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0.5</v>
      </c>
      <c r="M6" s="31">
        <v>1</v>
      </c>
      <c r="N6" s="31">
        <v>1</v>
      </c>
      <c r="O6" s="31">
        <v>0</v>
      </c>
      <c r="P6" s="31">
        <v>0</v>
      </c>
      <c r="Q6" s="12">
        <f t="shared" si="0"/>
        <v>2.5</v>
      </c>
    </row>
    <row r="7" spans="1:17" x14ac:dyDescent="0.3">
      <c r="A7" s="9">
        <v>3</v>
      </c>
      <c r="B7" s="33">
        <f>'Chuyên Cần'!B4</f>
        <v>2033240023</v>
      </c>
      <c r="C7" s="35" t="str">
        <f>'Chuyên Cần'!C4</f>
        <v>Trương Hoàng</v>
      </c>
      <c r="D7" s="34" t="str">
        <f>'Chuyên Cần'!D4</f>
        <v>Bách</v>
      </c>
      <c r="E7" s="11"/>
      <c r="F7" s="31">
        <v>0.25</v>
      </c>
      <c r="G7" s="31">
        <v>0</v>
      </c>
      <c r="H7" s="31">
        <v>0.25</v>
      </c>
      <c r="I7" s="31">
        <v>1</v>
      </c>
      <c r="J7" s="31">
        <v>0.5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12">
        <f t="shared" si="0"/>
        <v>2</v>
      </c>
    </row>
    <row r="8" spans="1:17" x14ac:dyDescent="0.3">
      <c r="A8" s="9">
        <v>4</v>
      </c>
      <c r="B8" s="33">
        <f>'Chuyên Cần'!B5</f>
        <v>2033240024</v>
      </c>
      <c r="C8" s="35" t="str">
        <f>'Chuyên Cần'!C5</f>
        <v>Đinh Nguyễn Việt</v>
      </c>
      <c r="D8" s="34" t="str">
        <f>'Chuyên Cần'!D5</f>
        <v>Bảo</v>
      </c>
      <c r="E8" s="11"/>
      <c r="F8" s="31">
        <v>0.125</v>
      </c>
      <c r="G8" s="31">
        <v>0.5</v>
      </c>
      <c r="H8" s="31">
        <v>0</v>
      </c>
      <c r="I8" s="31">
        <v>1.625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12">
        <f t="shared" si="0"/>
        <v>2.2999999999999998</v>
      </c>
    </row>
    <row r="9" spans="1:17" x14ac:dyDescent="0.3">
      <c r="A9" s="9">
        <v>5</v>
      </c>
      <c r="B9" s="33">
        <f>'Chuyên Cần'!B6</f>
        <v>2033240028</v>
      </c>
      <c r="C9" s="35" t="str">
        <f>'Chuyên Cần'!C6</f>
        <v>Nguyễn Duy</v>
      </c>
      <c r="D9" s="34" t="str">
        <f>'Chuyên Cần'!D6</f>
        <v>Bảo</v>
      </c>
      <c r="E9" s="11"/>
      <c r="F9" s="31">
        <v>0.25</v>
      </c>
      <c r="G9" s="31">
        <v>0.25</v>
      </c>
      <c r="H9" s="31">
        <v>0.5</v>
      </c>
      <c r="I9" s="31">
        <v>1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12">
        <f t="shared" si="0"/>
        <v>2</v>
      </c>
    </row>
    <row r="10" spans="1:17" x14ac:dyDescent="0.3">
      <c r="A10" s="9">
        <v>6</v>
      </c>
      <c r="B10" s="33">
        <f>'Chuyên Cần'!B7</f>
        <v>2033240031</v>
      </c>
      <c r="C10" s="35" t="str">
        <f>'Chuyên Cần'!C7</f>
        <v>Nguyễn Quốc</v>
      </c>
      <c r="D10" s="34" t="str">
        <f>'Chuyên Cần'!D7</f>
        <v>Bảo</v>
      </c>
      <c r="E10" s="11"/>
      <c r="F10" s="31">
        <v>0.25</v>
      </c>
      <c r="G10" s="31">
        <v>0.5</v>
      </c>
      <c r="H10" s="31">
        <v>1</v>
      </c>
      <c r="I10" s="31">
        <v>0.75</v>
      </c>
      <c r="J10" s="31">
        <v>1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12">
        <f t="shared" si="0"/>
        <v>3.5</v>
      </c>
    </row>
    <row r="11" spans="1:17" x14ac:dyDescent="0.3">
      <c r="A11" s="9">
        <v>7</v>
      </c>
      <c r="B11" s="33">
        <f>'Chuyên Cần'!B8</f>
        <v>2033240032</v>
      </c>
      <c r="C11" s="35" t="str">
        <f>'Chuyên Cần'!C8</f>
        <v>Trần Gia</v>
      </c>
      <c r="D11" s="34" t="str">
        <f>'Chuyên Cần'!D8</f>
        <v>Bảo</v>
      </c>
      <c r="E11" s="11"/>
      <c r="F11" s="31">
        <v>0</v>
      </c>
      <c r="G11" s="31">
        <v>0.5</v>
      </c>
      <c r="H11" s="31">
        <v>1</v>
      </c>
      <c r="I11" s="31">
        <v>1.5</v>
      </c>
      <c r="J11" s="31">
        <v>1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12">
        <f t="shared" si="0"/>
        <v>4</v>
      </c>
    </row>
    <row r="12" spans="1:17" x14ac:dyDescent="0.3">
      <c r="A12" s="9">
        <v>8</v>
      </c>
      <c r="B12" s="33">
        <f>'Chuyên Cần'!B9</f>
        <v>2033240034</v>
      </c>
      <c r="C12" s="35" t="str">
        <f>'Chuyên Cần'!C9</f>
        <v>Võ Gia</v>
      </c>
      <c r="D12" s="34" t="str">
        <f>'Chuyên Cần'!D9</f>
        <v>Bảo</v>
      </c>
      <c r="E12" s="11"/>
      <c r="F12" s="31">
        <v>0</v>
      </c>
      <c r="G12" s="31">
        <v>0.5</v>
      </c>
      <c r="H12" s="31">
        <v>0</v>
      </c>
      <c r="I12" s="31">
        <v>0.5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12">
        <f t="shared" si="0"/>
        <v>1</v>
      </c>
    </row>
    <row r="13" spans="1:17" x14ac:dyDescent="0.3">
      <c r="A13" s="9">
        <v>9</v>
      </c>
      <c r="B13" s="33">
        <f>'Chuyên Cần'!B10</f>
        <v>2033240040</v>
      </c>
      <c r="C13" s="35" t="str">
        <f>'Chuyên Cần'!C10</f>
        <v>Nguyễn Thị Thùy</v>
      </c>
      <c r="D13" s="34" t="str">
        <f>'Chuyên Cần'!D10</f>
        <v>Châu</v>
      </c>
      <c r="E13" s="11"/>
      <c r="F13" s="31">
        <v>0.375</v>
      </c>
      <c r="G13" s="31">
        <v>0.5</v>
      </c>
      <c r="H13" s="31">
        <v>1</v>
      </c>
      <c r="I13" s="31">
        <v>1.875</v>
      </c>
      <c r="J13" s="31">
        <v>0</v>
      </c>
      <c r="K13" s="31">
        <v>0</v>
      </c>
      <c r="L13" s="31">
        <v>0.5</v>
      </c>
      <c r="M13" s="31">
        <v>0.5</v>
      </c>
      <c r="N13" s="31">
        <v>1</v>
      </c>
      <c r="O13" s="31">
        <v>0</v>
      </c>
      <c r="P13" s="31">
        <v>0</v>
      </c>
      <c r="Q13" s="12">
        <f t="shared" si="0"/>
        <v>5.8</v>
      </c>
    </row>
    <row r="14" spans="1:17" x14ac:dyDescent="0.3">
      <c r="A14" s="9">
        <v>10</v>
      </c>
      <c r="B14" s="33">
        <f>'Chuyên Cần'!B11</f>
        <v>2033240044</v>
      </c>
      <c r="C14" s="35" t="str">
        <f>'Chuyên Cần'!C11</f>
        <v>Nguyễn Văn</v>
      </c>
      <c r="D14" s="34" t="str">
        <f>'Chuyên Cần'!D11</f>
        <v>Chung</v>
      </c>
      <c r="E14" s="11"/>
      <c r="F14" s="31">
        <v>0.5</v>
      </c>
      <c r="G14" s="31">
        <v>0.4</v>
      </c>
      <c r="H14" s="31">
        <v>0.8</v>
      </c>
      <c r="I14" s="31">
        <v>1.7000000000000002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12">
        <f t="shared" si="0"/>
        <v>3.4</v>
      </c>
    </row>
    <row r="15" spans="1:17" x14ac:dyDescent="0.3">
      <c r="A15" s="9">
        <v>11</v>
      </c>
      <c r="B15" s="33">
        <f>'Chuyên Cần'!B12</f>
        <v>2033240076</v>
      </c>
      <c r="C15" s="35" t="str">
        <f>'Chuyên Cần'!C12</f>
        <v>Lưu Bảo</v>
      </c>
      <c r="D15" s="34" t="str">
        <f>'Chuyên Cần'!D12</f>
        <v>Duy</v>
      </c>
      <c r="E15" s="11"/>
      <c r="F15" s="31">
        <v>0.5</v>
      </c>
      <c r="G15" s="31">
        <v>0.5</v>
      </c>
      <c r="H15" s="31">
        <v>0.5</v>
      </c>
      <c r="I15" s="31">
        <v>2</v>
      </c>
      <c r="J15" s="31">
        <v>0.25</v>
      </c>
      <c r="K15" s="31">
        <v>0.5</v>
      </c>
      <c r="L15" s="31">
        <v>0</v>
      </c>
      <c r="M15" s="31">
        <v>0</v>
      </c>
      <c r="N15" s="31">
        <v>0</v>
      </c>
      <c r="O15" s="31">
        <v>0.25</v>
      </c>
      <c r="P15" s="31">
        <v>0</v>
      </c>
      <c r="Q15" s="12">
        <f t="shared" si="0"/>
        <v>4.5</v>
      </c>
    </row>
    <row r="16" spans="1:17" x14ac:dyDescent="0.3">
      <c r="A16" s="9">
        <v>12</v>
      </c>
      <c r="B16" s="33">
        <f>'Chuyên Cần'!B13</f>
        <v>2033240085</v>
      </c>
      <c r="C16" s="35" t="str">
        <f>'Chuyên Cần'!C13</f>
        <v>Hoàng Phong</v>
      </c>
      <c r="D16" s="34" t="str">
        <f>'Chuyên Cần'!D13</f>
        <v>Giang</v>
      </c>
      <c r="E16" s="11"/>
      <c r="F16" s="31">
        <v>0.5</v>
      </c>
      <c r="G16" s="31">
        <v>0.25</v>
      </c>
      <c r="H16" s="31">
        <v>1</v>
      </c>
      <c r="I16" s="31">
        <v>1.25</v>
      </c>
      <c r="J16" s="31">
        <v>1</v>
      </c>
      <c r="K16" s="31">
        <v>0.5</v>
      </c>
      <c r="L16" s="31">
        <v>0.5</v>
      </c>
      <c r="M16" s="31">
        <v>0.75</v>
      </c>
      <c r="N16" s="31">
        <v>1</v>
      </c>
      <c r="O16" s="31">
        <v>0</v>
      </c>
      <c r="P16" s="31">
        <v>0</v>
      </c>
      <c r="Q16" s="12">
        <f t="shared" si="0"/>
        <v>6.8</v>
      </c>
    </row>
    <row r="17" spans="1:17" x14ac:dyDescent="0.3">
      <c r="A17" s="9">
        <v>13</v>
      </c>
      <c r="B17" s="33">
        <f>'Chuyên Cần'!B14</f>
        <v>2033240107</v>
      </c>
      <c r="C17" s="35" t="str">
        <f>'Chuyên Cần'!C14</f>
        <v>Nguyễn Lân</v>
      </c>
      <c r="D17" s="34" t="str">
        <f>'Chuyên Cần'!D14</f>
        <v>Hoàng</v>
      </c>
      <c r="E17" s="11"/>
      <c r="F17" s="31">
        <v>0.5</v>
      </c>
      <c r="G17" s="31">
        <v>0.125</v>
      </c>
      <c r="H17" s="31">
        <v>0.25</v>
      </c>
      <c r="I17" s="31">
        <v>0.625</v>
      </c>
      <c r="J17" s="31">
        <v>1</v>
      </c>
      <c r="K17" s="31">
        <v>0.5</v>
      </c>
      <c r="L17" s="31">
        <v>0.5</v>
      </c>
      <c r="M17" s="31">
        <v>0.75</v>
      </c>
      <c r="N17" s="31">
        <v>1</v>
      </c>
      <c r="O17" s="31">
        <v>0</v>
      </c>
      <c r="P17" s="31">
        <v>0</v>
      </c>
      <c r="Q17" s="12">
        <f t="shared" si="0"/>
        <v>5.3</v>
      </c>
    </row>
    <row r="18" spans="1:17" x14ac:dyDescent="0.3">
      <c r="A18" s="9">
        <v>14</v>
      </c>
      <c r="B18" s="33">
        <f>'Chuyên Cần'!B15</f>
        <v>2033240131</v>
      </c>
      <c r="C18" s="35" t="str">
        <f>'Chuyên Cần'!C15</f>
        <v>Nguyễn Thị Thanh</v>
      </c>
      <c r="D18" s="34" t="str">
        <f>'Chuyên Cần'!D15</f>
        <v>Huyền</v>
      </c>
      <c r="E18" s="11"/>
      <c r="F18" s="31">
        <v>0.25</v>
      </c>
      <c r="G18" s="31">
        <v>0.5</v>
      </c>
      <c r="H18" s="31">
        <v>1</v>
      </c>
      <c r="I18" s="31">
        <v>1.75</v>
      </c>
      <c r="J18" s="31">
        <v>0.75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12">
        <f t="shared" si="0"/>
        <v>4.3</v>
      </c>
    </row>
    <row r="19" spans="1:17" x14ac:dyDescent="0.3">
      <c r="A19" s="9">
        <v>15</v>
      </c>
      <c r="B19" s="33">
        <f>'Chuyên Cần'!B16</f>
        <v>2033240132</v>
      </c>
      <c r="C19" s="35" t="str">
        <f>'Chuyên Cần'!C16</f>
        <v>Trần Nguyễn Vỹ</v>
      </c>
      <c r="D19" s="34" t="str">
        <f>'Chuyên Cần'!D16</f>
        <v>Kha</v>
      </c>
      <c r="E19" s="11"/>
      <c r="F19" s="31">
        <v>0.5</v>
      </c>
      <c r="G19" s="31">
        <v>0.5</v>
      </c>
      <c r="H19" s="31">
        <v>1</v>
      </c>
      <c r="I19" s="31">
        <v>1.5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12">
        <f t="shared" si="0"/>
        <v>3.5</v>
      </c>
    </row>
    <row r="20" spans="1:17" x14ac:dyDescent="0.3">
      <c r="A20" s="9">
        <v>16</v>
      </c>
      <c r="B20" s="33">
        <f>'Chuyên Cần'!B17</f>
        <v>2033240138</v>
      </c>
      <c r="C20" s="35" t="str">
        <f>'Chuyên Cần'!C17</f>
        <v>Nguyễn Dzuy</v>
      </c>
      <c r="D20" s="34" t="str">
        <f>'Chuyên Cần'!D17</f>
        <v>Khang</v>
      </c>
      <c r="E20" s="11"/>
      <c r="F20" s="31">
        <v>0.5</v>
      </c>
      <c r="G20" s="31">
        <v>0.5</v>
      </c>
      <c r="H20" s="31">
        <v>0.5</v>
      </c>
      <c r="I20" s="31">
        <v>2</v>
      </c>
      <c r="J20" s="31">
        <v>1</v>
      </c>
      <c r="K20" s="31">
        <v>0.5</v>
      </c>
      <c r="L20" s="31">
        <v>0.33333333333333331</v>
      </c>
      <c r="M20" s="31">
        <v>1</v>
      </c>
      <c r="N20" s="31">
        <v>0.66666666666666663</v>
      </c>
      <c r="O20" s="31">
        <v>0</v>
      </c>
      <c r="P20" s="31">
        <v>0</v>
      </c>
      <c r="Q20" s="12">
        <f t="shared" si="0"/>
        <v>7</v>
      </c>
    </row>
    <row r="21" spans="1:17" x14ac:dyDescent="0.3">
      <c r="A21" s="9">
        <v>17</v>
      </c>
      <c r="B21" s="33">
        <f>'Chuyên Cần'!B18</f>
        <v>2033240143</v>
      </c>
      <c r="C21" s="35" t="str">
        <f>'Chuyên Cần'!C18</f>
        <v>Lê Minh</v>
      </c>
      <c r="D21" s="34" t="str">
        <f>'Chuyên Cần'!D18</f>
        <v>Khanh</v>
      </c>
      <c r="E21" s="11"/>
      <c r="F21" s="31">
        <v>0.5</v>
      </c>
      <c r="G21" s="31">
        <v>0.5</v>
      </c>
      <c r="H21" s="31">
        <v>1</v>
      </c>
      <c r="I21" s="31">
        <v>2</v>
      </c>
      <c r="J21" s="31">
        <v>1</v>
      </c>
      <c r="K21" s="31">
        <v>0.5</v>
      </c>
      <c r="L21" s="31">
        <v>0.5</v>
      </c>
      <c r="M21" s="31">
        <v>0.8</v>
      </c>
      <c r="N21" s="31">
        <v>1</v>
      </c>
      <c r="O21" s="31">
        <v>0.5</v>
      </c>
      <c r="P21" s="31">
        <v>0.5</v>
      </c>
      <c r="Q21" s="12">
        <f t="shared" si="0"/>
        <v>8.8000000000000007</v>
      </c>
    </row>
    <row r="22" spans="1:17" x14ac:dyDescent="0.3">
      <c r="A22" s="9">
        <v>18</v>
      </c>
      <c r="B22" s="33">
        <f>'Chuyên Cần'!B19</f>
        <v>2033240160</v>
      </c>
      <c r="C22" s="35" t="str">
        <f>'Chuyên Cần'!C19</f>
        <v>Lê Minh</v>
      </c>
      <c r="D22" s="34" t="str">
        <f>'Chuyên Cần'!D19</f>
        <v>Khôi</v>
      </c>
      <c r="E22" s="11"/>
      <c r="F22" s="31">
        <v>0.5</v>
      </c>
      <c r="G22" s="31">
        <v>0.5</v>
      </c>
      <c r="H22" s="31">
        <v>1</v>
      </c>
      <c r="I22" s="31">
        <v>1.5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12">
        <f t="shared" si="0"/>
        <v>3.5</v>
      </c>
    </row>
    <row r="23" spans="1:17" x14ac:dyDescent="0.3">
      <c r="A23" s="9">
        <v>19</v>
      </c>
      <c r="B23" s="33">
        <f>'Chuyên Cần'!B20</f>
        <v>2033240164</v>
      </c>
      <c r="C23" s="35" t="str">
        <f>'Chuyên Cần'!C20</f>
        <v>Phạm Gia</v>
      </c>
      <c r="D23" s="34" t="str">
        <f>'Chuyên Cần'!D20</f>
        <v>Kiên</v>
      </c>
      <c r="E23" s="11"/>
      <c r="F23" s="31">
        <v>0</v>
      </c>
      <c r="G23" s="31">
        <v>0.25</v>
      </c>
      <c r="H23" s="31">
        <v>0</v>
      </c>
      <c r="I23" s="31">
        <v>0.75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12">
        <f t="shared" si="0"/>
        <v>1</v>
      </c>
    </row>
    <row r="24" spans="1:17" x14ac:dyDescent="0.3">
      <c r="A24" s="9">
        <v>20</v>
      </c>
      <c r="B24" s="33">
        <f>'Chuyên Cần'!B21</f>
        <v>2033240172</v>
      </c>
      <c r="C24" s="35" t="str">
        <f>'Chuyên Cần'!C21</f>
        <v>Phạm Gia Hoàng</v>
      </c>
      <c r="D24" s="34" t="str">
        <f>'Chuyên Cần'!D21</f>
        <v>Lâm</v>
      </c>
      <c r="E24" s="11"/>
      <c r="F24" s="31">
        <v>0.5</v>
      </c>
      <c r="G24" s="31">
        <v>0.5</v>
      </c>
      <c r="H24" s="31">
        <v>1</v>
      </c>
      <c r="I24" s="31">
        <v>1.5</v>
      </c>
      <c r="J24" s="31">
        <v>0</v>
      </c>
      <c r="K24" s="31">
        <v>0</v>
      </c>
      <c r="L24" s="31">
        <v>0.16666666666666666</v>
      </c>
      <c r="M24" s="31">
        <v>0</v>
      </c>
      <c r="N24" s="31">
        <v>0.33333333333333331</v>
      </c>
      <c r="O24" s="31">
        <v>0</v>
      </c>
      <c r="P24" s="31">
        <v>0</v>
      </c>
      <c r="Q24" s="12">
        <f t="shared" si="0"/>
        <v>4</v>
      </c>
    </row>
    <row r="25" spans="1:17" x14ac:dyDescent="0.3">
      <c r="A25" s="9">
        <v>21</v>
      </c>
      <c r="B25" s="33">
        <f>'Chuyên Cần'!B22</f>
        <v>2033240177</v>
      </c>
      <c r="C25" s="35" t="str">
        <f>'Chuyên Cần'!C22</f>
        <v>Nguyễn Hồng</v>
      </c>
      <c r="D25" s="34" t="str">
        <f>'Chuyên Cần'!D22</f>
        <v>Linh</v>
      </c>
      <c r="E25" s="11"/>
      <c r="F25" s="31">
        <v>0.5</v>
      </c>
      <c r="G25" s="31">
        <v>0.5</v>
      </c>
      <c r="H25" s="31">
        <v>0</v>
      </c>
      <c r="I25" s="31">
        <v>1.5</v>
      </c>
      <c r="J25" s="31">
        <v>0</v>
      </c>
      <c r="K25" s="31">
        <v>0.5</v>
      </c>
      <c r="L25" s="31">
        <v>0.25</v>
      </c>
      <c r="M25" s="31">
        <v>0.75</v>
      </c>
      <c r="N25" s="31">
        <v>0.5</v>
      </c>
      <c r="O25" s="31">
        <v>0.5</v>
      </c>
      <c r="P25" s="31">
        <v>0</v>
      </c>
      <c r="Q25" s="12">
        <f t="shared" si="0"/>
        <v>5</v>
      </c>
    </row>
    <row r="26" spans="1:17" ht="31.2" x14ac:dyDescent="0.3">
      <c r="A26" s="9">
        <v>22</v>
      </c>
      <c r="B26" s="33">
        <f>'Chuyên Cần'!B23</f>
        <v>2033240192</v>
      </c>
      <c r="C26" s="35" t="str">
        <f>'Chuyên Cần'!C23</f>
        <v>Đinh Tuyết Mộng Cẩm</v>
      </c>
      <c r="D26" s="34" t="str">
        <f>'Chuyên Cần'!D23</f>
        <v>Ly</v>
      </c>
      <c r="E26" s="11"/>
      <c r="F26" s="31">
        <v>0.5</v>
      </c>
      <c r="G26" s="31">
        <v>0.5</v>
      </c>
      <c r="H26" s="31">
        <v>0.25</v>
      </c>
      <c r="I26" s="31">
        <v>1.25</v>
      </c>
      <c r="J26" s="31">
        <v>0</v>
      </c>
      <c r="K26" s="31">
        <v>0.5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12">
        <f t="shared" si="0"/>
        <v>3</v>
      </c>
    </row>
    <row r="27" spans="1:17" x14ac:dyDescent="0.3">
      <c r="A27" s="9">
        <v>23</v>
      </c>
      <c r="B27" s="33">
        <f>'Chuyên Cần'!B24</f>
        <v>2033240198</v>
      </c>
      <c r="C27" s="35" t="str">
        <f>'Chuyên Cần'!C24</f>
        <v>Từ Gia</v>
      </c>
      <c r="D27" s="34" t="str">
        <f>'Chuyên Cần'!D24</f>
        <v>Mẫn</v>
      </c>
      <c r="E27" s="11"/>
      <c r="F27" s="31">
        <v>0.5</v>
      </c>
      <c r="G27" s="31">
        <v>0.5</v>
      </c>
      <c r="H27" s="31">
        <v>1</v>
      </c>
      <c r="I27" s="31">
        <v>1</v>
      </c>
      <c r="J27" s="31">
        <v>0</v>
      </c>
      <c r="K27" s="31">
        <v>0.5</v>
      </c>
      <c r="L27" s="31">
        <v>0</v>
      </c>
      <c r="M27" s="31">
        <v>0</v>
      </c>
      <c r="N27" s="31">
        <v>0</v>
      </c>
      <c r="O27" s="31">
        <v>0.5</v>
      </c>
      <c r="P27" s="31">
        <v>0</v>
      </c>
      <c r="Q27" s="12">
        <f t="shared" si="0"/>
        <v>4</v>
      </c>
    </row>
    <row r="28" spans="1:17" x14ac:dyDescent="0.3">
      <c r="A28" s="9">
        <v>24</v>
      </c>
      <c r="B28" s="33">
        <f>'Chuyên Cần'!B25</f>
        <v>2033240199</v>
      </c>
      <c r="C28" s="35" t="str">
        <f>'Chuyên Cần'!C25</f>
        <v>Nguyễn Hoàng</v>
      </c>
      <c r="D28" s="34" t="str">
        <f>'Chuyên Cần'!D25</f>
        <v>Mạnh</v>
      </c>
      <c r="E28" s="11"/>
      <c r="F28" s="31">
        <v>0.5</v>
      </c>
      <c r="G28" s="31">
        <v>0.5</v>
      </c>
      <c r="H28" s="31">
        <v>1</v>
      </c>
      <c r="I28" s="31">
        <v>1.8</v>
      </c>
      <c r="J28" s="31">
        <v>0.9</v>
      </c>
      <c r="K28" s="31">
        <v>0.5</v>
      </c>
      <c r="L28" s="31">
        <v>0.5</v>
      </c>
      <c r="M28" s="31">
        <v>1</v>
      </c>
      <c r="N28" s="31">
        <v>1</v>
      </c>
      <c r="O28" s="31">
        <v>0.5</v>
      </c>
      <c r="P28" s="31">
        <v>0</v>
      </c>
      <c r="Q28" s="12">
        <f t="shared" si="0"/>
        <v>8.1999999999999993</v>
      </c>
    </row>
    <row r="29" spans="1:17" x14ac:dyDescent="0.3">
      <c r="A29" s="9">
        <v>25</v>
      </c>
      <c r="B29" s="33">
        <f>'Chuyên Cần'!B26</f>
        <v>2033240203</v>
      </c>
      <c r="C29" s="35" t="str">
        <f>'Chuyên Cần'!C26</f>
        <v>Hồ Quang</v>
      </c>
      <c r="D29" s="34" t="str">
        <f>'Chuyên Cần'!D26</f>
        <v>Minh</v>
      </c>
      <c r="E29" s="11"/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1.5</v>
      </c>
      <c r="P29" s="31">
        <v>0</v>
      </c>
      <c r="Q29" s="12">
        <f t="shared" si="0"/>
        <v>1.5</v>
      </c>
    </row>
    <row r="30" spans="1:17" x14ac:dyDescent="0.3">
      <c r="A30" s="9">
        <v>26</v>
      </c>
      <c r="B30" s="33">
        <f>'Chuyên Cần'!B27</f>
        <v>2033240207</v>
      </c>
      <c r="C30" s="35" t="str">
        <f>'Chuyên Cần'!C27</f>
        <v>Phan Quang</v>
      </c>
      <c r="D30" s="34" t="str">
        <f>'Chuyên Cần'!D27</f>
        <v>Minh</v>
      </c>
      <c r="E30" s="11"/>
      <c r="F30" s="31">
        <v>0.25</v>
      </c>
      <c r="G30" s="31">
        <v>0</v>
      </c>
      <c r="H30" s="31">
        <v>0</v>
      </c>
      <c r="I30" s="31">
        <v>0.25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12">
        <f t="shared" si="0"/>
        <v>0.5</v>
      </c>
    </row>
    <row r="31" spans="1:17" x14ac:dyDescent="0.3">
      <c r="A31" s="9">
        <v>27</v>
      </c>
      <c r="B31" s="33">
        <f>'Chuyên Cần'!B28</f>
        <v>2033240212</v>
      </c>
      <c r="C31" s="35" t="str">
        <f>'Chuyên Cần'!C28</f>
        <v>Nguyễn Đặng Trà</v>
      </c>
      <c r="D31" s="34" t="str">
        <f>'Chuyên Cần'!D28</f>
        <v>My</v>
      </c>
      <c r="E31" s="11"/>
      <c r="F31" s="31">
        <v>0.5</v>
      </c>
      <c r="G31" s="31">
        <v>0.5</v>
      </c>
      <c r="H31" s="31">
        <v>0.5</v>
      </c>
      <c r="I31" s="31">
        <v>1</v>
      </c>
      <c r="J31" s="31">
        <v>0</v>
      </c>
      <c r="K31" s="31">
        <v>0.5</v>
      </c>
      <c r="L31" s="31">
        <v>0.39999999999999997</v>
      </c>
      <c r="M31" s="31">
        <v>0.9</v>
      </c>
      <c r="N31" s="31">
        <v>0.79999999999999993</v>
      </c>
      <c r="O31" s="31">
        <v>0.5</v>
      </c>
      <c r="P31" s="31">
        <v>0</v>
      </c>
      <c r="Q31" s="12">
        <f t="shared" si="0"/>
        <v>5.6</v>
      </c>
    </row>
    <row r="32" spans="1:17" x14ac:dyDescent="0.3">
      <c r="A32" s="9">
        <v>28</v>
      </c>
      <c r="B32" s="33">
        <f>'Chuyên Cần'!B29</f>
        <v>2033240211</v>
      </c>
      <c r="C32" s="35" t="str">
        <f>'Chuyên Cần'!C29</f>
        <v>Nguyễn Diệu</v>
      </c>
      <c r="D32" s="34" t="str">
        <f>'Chuyên Cần'!D29</f>
        <v>My</v>
      </c>
      <c r="E32" s="11"/>
      <c r="F32" s="31">
        <v>0</v>
      </c>
      <c r="G32" s="31">
        <v>0</v>
      </c>
      <c r="H32" s="31">
        <v>0.25</v>
      </c>
      <c r="I32" s="31">
        <v>0</v>
      </c>
      <c r="J32" s="31">
        <v>0</v>
      </c>
      <c r="K32" s="31">
        <v>0.25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12">
        <f t="shared" si="0"/>
        <v>0.5</v>
      </c>
    </row>
    <row r="33" spans="1:17" x14ac:dyDescent="0.3">
      <c r="A33" s="9">
        <v>29</v>
      </c>
      <c r="B33" s="33">
        <f>'Chuyên Cần'!B30</f>
        <v>2033240261</v>
      </c>
      <c r="C33" s="35" t="str">
        <f>'Chuyên Cần'!C30</f>
        <v>Đặng Hoàng</v>
      </c>
      <c r="D33" s="34" t="str">
        <f>'Chuyên Cần'!D30</f>
        <v>Phúc</v>
      </c>
      <c r="E33" s="11"/>
      <c r="F33" s="31">
        <v>0</v>
      </c>
      <c r="G33" s="31">
        <v>0.25</v>
      </c>
      <c r="H33" s="31">
        <v>0</v>
      </c>
      <c r="I33" s="31">
        <v>0.5</v>
      </c>
      <c r="J33" s="31">
        <v>0.5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12">
        <f t="shared" si="0"/>
        <v>1.3</v>
      </c>
    </row>
    <row r="34" spans="1:17" x14ac:dyDescent="0.3">
      <c r="A34" s="9">
        <v>30</v>
      </c>
      <c r="B34" s="33">
        <f>'Chuyên Cần'!B31</f>
        <v>2033240286</v>
      </c>
      <c r="C34" s="35" t="str">
        <f>'Chuyên Cần'!C31</f>
        <v>Bùi Mỹ</v>
      </c>
      <c r="D34" s="34" t="str">
        <f>'Chuyên Cần'!D31</f>
        <v>Quỳnh</v>
      </c>
      <c r="E34" s="11"/>
      <c r="F34" s="31">
        <v>0.5</v>
      </c>
      <c r="G34" s="31">
        <v>0.5</v>
      </c>
      <c r="H34" s="31">
        <v>1</v>
      </c>
      <c r="I34" s="31">
        <v>1.8</v>
      </c>
      <c r="J34" s="31">
        <v>0.8</v>
      </c>
      <c r="K34" s="31">
        <v>0.5</v>
      </c>
      <c r="L34" s="31">
        <v>0.5</v>
      </c>
      <c r="M34" s="31">
        <v>1</v>
      </c>
      <c r="N34" s="31">
        <v>1</v>
      </c>
      <c r="O34" s="31">
        <v>0</v>
      </c>
      <c r="P34" s="31">
        <v>0</v>
      </c>
      <c r="Q34" s="12">
        <f t="shared" si="0"/>
        <v>7.6</v>
      </c>
    </row>
    <row r="35" spans="1:17" x14ac:dyDescent="0.3">
      <c r="A35" s="9">
        <v>31</v>
      </c>
      <c r="B35" s="33">
        <f>'Chuyên Cần'!B32</f>
        <v>2033240289</v>
      </c>
      <c r="C35" s="35" t="str">
        <f>'Chuyên Cần'!C32</f>
        <v>Trà Thị Diễm</v>
      </c>
      <c r="D35" s="34" t="str">
        <f>'Chuyên Cần'!D32</f>
        <v>Quỳnh</v>
      </c>
      <c r="E35" s="11"/>
      <c r="F35" s="31">
        <v>0.5</v>
      </c>
      <c r="G35" s="31">
        <v>0.5</v>
      </c>
      <c r="H35" s="31">
        <v>1</v>
      </c>
      <c r="I35" s="31">
        <v>2</v>
      </c>
      <c r="J35" s="31">
        <v>0.8</v>
      </c>
      <c r="K35" s="31">
        <v>0.5</v>
      </c>
      <c r="L35" s="31">
        <v>0.33333333333333331</v>
      </c>
      <c r="M35" s="31">
        <v>1</v>
      </c>
      <c r="N35" s="31">
        <v>0.66666666666666663</v>
      </c>
      <c r="O35" s="31">
        <v>0.5</v>
      </c>
      <c r="P35" s="31">
        <v>0</v>
      </c>
      <c r="Q35" s="12">
        <f t="shared" si="0"/>
        <v>7.8</v>
      </c>
    </row>
    <row r="36" spans="1:17" x14ac:dyDescent="0.3">
      <c r="A36" s="9">
        <v>32</v>
      </c>
      <c r="B36" s="33">
        <f>'Chuyên Cần'!B33</f>
        <v>2033240292</v>
      </c>
      <c r="C36" s="35" t="str">
        <f>'Chuyên Cần'!C33</f>
        <v>Lê Tấn</v>
      </c>
      <c r="D36" s="34" t="str">
        <f>'Chuyên Cần'!D33</f>
        <v>Tài</v>
      </c>
      <c r="E36" s="11"/>
      <c r="F36" s="31">
        <v>0.5</v>
      </c>
      <c r="G36" s="31">
        <v>0.5</v>
      </c>
      <c r="H36" s="31">
        <v>1</v>
      </c>
      <c r="I36" s="31">
        <v>2</v>
      </c>
      <c r="J36" s="31">
        <v>1</v>
      </c>
      <c r="K36" s="31">
        <v>0.5</v>
      </c>
      <c r="L36" s="31">
        <v>0.5</v>
      </c>
      <c r="M36" s="31">
        <v>0</v>
      </c>
      <c r="N36" s="31">
        <v>1</v>
      </c>
      <c r="O36" s="31">
        <v>0</v>
      </c>
      <c r="P36" s="31">
        <v>0</v>
      </c>
      <c r="Q36" s="12">
        <f t="shared" si="0"/>
        <v>7</v>
      </c>
    </row>
    <row r="37" spans="1:17" x14ac:dyDescent="0.3">
      <c r="A37" s="9">
        <v>33</v>
      </c>
      <c r="B37" s="33">
        <f>'Chuyên Cần'!B34</f>
        <v>2033240300</v>
      </c>
      <c r="C37" s="35" t="str">
        <f>'Chuyên Cần'!C34</f>
        <v>Huỳnh Giang Khánh</v>
      </c>
      <c r="D37" s="34" t="str">
        <f>'Chuyên Cần'!D34</f>
        <v>Tâm</v>
      </c>
      <c r="E37" s="11"/>
      <c r="F37" s="31">
        <v>0.5</v>
      </c>
      <c r="G37" s="31">
        <v>0.5</v>
      </c>
      <c r="H37" s="31">
        <v>1</v>
      </c>
      <c r="I37" s="31">
        <v>2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12">
        <f t="shared" si="0"/>
        <v>4</v>
      </c>
    </row>
    <row r="38" spans="1:17" x14ac:dyDescent="0.3">
      <c r="A38" s="9">
        <v>34</v>
      </c>
      <c r="B38" s="33">
        <f>'Chuyên Cần'!B35</f>
        <v>2033240322</v>
      </c>
      <c r="C38" s="35" t="str">
        <f>'Chuyên Cần'!C35</f>
        <v>Nguyễn Hoàng Thanh</v>
      </c>
      <c r="D38" s="34" t="str">
        <f>'Chuyên Cần'!D35</f>
        <v>Thiên</v>
      </c>
      <c r="E38" s="11"/>
      <c r="F38" s="31">
        <v>0.5</v>
      </c>
      <c r="G38" s="31">
        <v>0.125</v>
      </c>
      <c r="H38" s="31">
        <v>0.25</v>
      </c>
      <c r="I38" s="31">
        <v>0.625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12">
        <f t="shared" si="0"/>
        <v>1.5</v>
      </c>
    </row>
    <row r="39" spans="1:17" x14ac:dyDescent="0.3">
      <c r="A39" s="9">
        <v>35</v>
      </c>
      <c r="B39" s="33">
        <f>'Chuyên Cần'!B36</f>
        <v>2033240332</v>
      </c>
      <c r="C39" s="35" t="str">
        <f>'Chuyên Cần'!C36</f>
        <v>Nguyễn Thị Minh</v>
      </c>
      <c r="D39" s="34" t="str">
        <f>'Chuyên Cần'!D36</f>
        <v>Thư</v>
      </c>
      <c r="E39" s="11"/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0.5</v>
      </c>
      <c r="L39" s="31">
        <v>0</v>
      </c>
      <c r="M39" s="31">
        <v>1</v>
      </c>
      <c r="N39" s="31">
        <v>0</v>
      </c>
      <c r="O39" s="31">
        <v>0.5</v>
      </c>
      <c r="P39" s="31">
        <v>0</v>
      </c>
      <c r="Q39" s="12">
        <f t="shared" si="0"/>
        <v>2</v>
      </c>
    </row>
    <row r="40" spans="1:17" x14ac:dyDescent="0.3">
      <c r="A40" s="9">
        <v>36</v>
      </c>
      <c r="B40" s="33">
        <f>'Chuyên Cần'!B37</f>
        <v>2033240344</v>
      </c>
      <c r="C40" s="35" t="str">
        <f>'Chuyên Cần'!C37</f>
        <v>Vũ Thị Ngọc</v>
      </c>
      <c r="D40" s="34" t="str">
        <f>'Chuyên Cần'!D37</f>
        <v>Trâm</v>
      </c>
      <c r="E40" s="11"/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0.5</v>
      </c>
      <c r="L40" s="31">
        <v>0</v>
      </c>
      <c r="M40" s="31">
        <v>1</v>
      </c>
      <c r="N40" s="31">
        <v>0</v>
      </c>
      <c r="O40" s="31">
        <v>0.5</v>
      </c>
      <c r="P40" s="31">
        <v>0</v>
      </c>
      <c r="Q40" s="12">
        <f t="shared" si="0"/>
        <v>2</v>
      </c>
    </row>
    <row r="41" spans="1:17" x14ac:dyDescent="0.3">
      <c r="A41" s="9">
        <v>37</v>
      </c>
      <c r="B41" s="33">
        <f>'Chuyên Cần'!B38</f>
        <v>2033240352</v>
      </c>
      <c r="C41" s="35" t="str">
        <f>'Chuyên Cần'!C38</f>
        <v>Nguyễn Võ Phượng</v>
      </c>
      <c r="D41" s="34" t="str">
        <f>'Chuyên Cần'!D38</f>
        <v>Trinh</v>
      </c>
      <c r="E41" s="11"/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0.5</v>
      </c>
      <c r="L41" s="31">
        <v>0</v>
      </c>
      <c r="M41" s="31">
        <v>1</v>
      </c>
      <c r="N41" s="31">
        <v>0</v>
      </c>
      <c r="O41" s="31">
        <v>0.5</v>
      </c>
      <c r="P41" s="31">
        <v>0</v>
      </c>
      <c r="Q41" s="12">
        <f t="shared" si="0"/>
        <v>2</v>
      </c>
    </row>
    <row r="42" spans="1:17" x14ac:dyDescent="0.3">
      <c r="A42" s="9">
        <v>38</v>
      </c>
      <c r="B42" s="33">
        <f>'Chuyên Cần'!B39</f>
        <v>2033240363</v>
      </c>
      <c r="C42" s="35" t="str">
        <f>'Chuyên Cần'!C39</f>
        <v>Lữ Gia</v>
      </c>
      <c r="D42" s="34" t="str">
        <f>'Chuyên Cần'!D39</f>
        <v>Tuấn</v>
      </c>
      <c r="E42" s="11"/>
      <c r="F42" s="31">
        <v>0.5</v>
      </c>
      <c r="G42" s="31">
        <v>0.5</v>
      </c>
      <c r="H42" s="31">
        <v>1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12">
        <f t="shared" si="0"/>
        <v>4</v>
      </c>
    </row>
    <row r="43" spans="1:17" x14ac:dyDescent="0.3">
      <c r="A43" s="9">
        <v>39</v>
      </c>
      <c r="B43" s="33">
        <f>'Chuyên Cần'!B40</f>
        <v>2033240376</v>
      </c>
      <c r="C43" s="35" t="str">
        <f>'Chuyên Cần'!C40</f>
        <v>Phan Văn</v>
      </c>
      <c r="D43" s="34" t="str">
        <f>'Chuyên Cần'!D40</f>
        <v>Vinh</v>
      </c>
      <c r="E43" s="11"/>
      <c r="F43" s="31">
        <v>0.5</v>
      </c>
      <c r="G43" s="31">
        <v>0</v>
      </c>
      <c r="H43" s="31">
        <v>0</v>
      </c>
      <c r="I43" s="31">
        <v>0.5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12">
        <f t="shared" si="0"/>
        <v>1</v>
      </c>
    </row>
    <row r="44" spans="1:17" x14ac:dyDescent="0.3">
      <c r="A44" s="9">
        <v>40</v>
      </c>
      <c r="B44" s="33">
        <f>'Chuyên Cần'!B41</f>
        <v>2033240287</v>
      </c>
      <c r="C44" s="35" t="str">
        <f>'Chuyên Cần'!C41</f>
        <v>Lê Thị Như</v>
      </c>
      <c r="D44" s="34" t="str">
        <f>'Chuyên Cần'!D41</f>
        <v>Quỳnh</v>
      </c>
      <c r="E44" s="11"/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12">
        <f t="shared" si="0"/>
        <v>0</v>
      </c>
    </row>
    <row r="45" spans="1:17" x14ac:dyDescent="0.3">
      <c r="A45" s="9">
        <v>41</v>
      </c>
      <c r="B45" s="33">
        <f>'Chuyên Cần'!B42</f>
        <v>0</v>
      </c>
      <c r="C45" s="35">
        <f>'Chuyên Cần'!C42</f>
        <v>0</v>
      </c>
      <c r="D45" s="34">
        <f>'Chuyên Cần'!D42</f>
        <v>0</v>
      </c>
      <c r="E45" s="1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12">
        <f t="shared" si="0"/>
        <v>0</v>
      </c>
    </row>
    <row r="46" spans="1:17" x14ac:dyDescent="0.3">
      <c r="A46" s="9">
        <v>42</v>
      </c>
      <c r="B46" s="33">
        <f>'Chuyên Cần'!B43</f>
        <v>0</v>
      </c>
      <c r="C46" s="35">
        <f>'Chuyên Cần'!C43</f>
        <v>0</v>
      </c>
      <c r="D46" s="34">
        <f>'Chuyên Cần'!D43</f>
        <v>0</v>
      </c>
      <c r="E46" s="1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12">
        <f t="shared" si="0"/>
        <v>0</v>
      </c>
    </row>
    <row r="47" spans="1:17" x14ac:dyDescent="0.3">
      <c r="A47" s="9">
        <v>43</v>
      </c>
      <c r="B47" s="33">
        <f>'Chuyên Cần'!B44</f>
        <v>0</v>
      </c>
      <c r="C47" s="35">
        <f>'Chuyên Cần'!C44</f>
        <v>0</v>
      </c>
      <c r="D47" s="34">
        <f>'Chuyên Cần'!D44</f>
        <v>0</v>
      </c>
      <c r="E47" s="1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12">
        <f t="shared" si="0"/>
        <v>0</v>
      </c>
    </row>
    <row r="48" spans="1:17" x14ac:dyDescent="0.3">
      <c r="A48" s="9">
        <v>44</v>
      </c>
      <c r="B48" s="33">
        <f>'Chuyên Cần'!B45</f>
        <v>0</v>
      </c>
      <c r="C48" s="35">
        <f>'Chuyên Cần'!C45</f>
        <v>0</v>
      </c>
      <c r="D48" s="34">
        <f>'Chuyên Cần'!D45</f>
        <v>0</v>
      </c>
      <c r="E48" s="1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12">
        <f t="shared" si="0"/>
        <v>0</v>
      </c>
    </row>
    <row r="49" spans="1:17" x14ac:dyDescent="0.3">
      <c r="A49" s="9">
        <v>45</v>
      </c>
      <c r="B49" s="33">
        <f>'Chuyên Cần'!B46</f>
        <v>0</v>
      </c>
      <c r="C49" s="35">
        <f>'Chuyên Cần'!C46</f>
        <v>0</v>
      </c>
      <c r="D49" s="34">
        <f>'Chuyên Cần'!D46</f>
        <v>0</v>
      </c>
      <c r="E49" s="1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12">
        <f t="shared" si="0"/>
        <v>0</v>
      </c>
    </row>
    <row r="50" spans="1:17" x14ac:dyDescent="0.3">
      <c r="A50" s="9">
        <v>46</v>
      </c>
      <c r="B50" s="33">
        <f>'Chuyên Cần'!B47</f>
        <v>0</v>
      </c>
      <c r="C50" s="35">
        <f>'Chuyên Cần'!C47</f>
        <v>0</v>
      </c>
      <c r="D50" s="34">
        <f>'Chuyên Cần'!D47</f>
        <v>0</v>
      </c>
      <c r="E50" s="1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12">
        <f t="shared" si="0"/>
        <v>0</v>
      </c>
    </row>
    <row r="51" spans="1:17" x14ac:dyDescent="0.3">
      <c r="A51" s="9">
        <v>47</v>
      </c>
      <c r="B51" s="33">
        <f>'Chuyên Cần'!B48</f>
        <v>0</v>
      </c>
      <c r="C51" s="35">
        <f>'Chuyên Cần'!C48</f>
        <v>0</v>
      </c>
      <c r="D51" s="34">
        <f>'Chuyên Cần'!D48</f>
        <v>0</v>
      </c>
      <c r="E51" s="1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12">
        <f t="shared" si="0"/>
        <v>0</v>
      </c>
    </row>
    <row r="52" spans="1:17" x14ac:dyDescent="0.3">
      <c r="A52" s="9">
        <v>48</v>
      </c>
      <c r="B52" s="33">
        <f>'Chuyên Cần'!B49</f>
        <v>0</v>
      </c>
      <c r="C52" s="35">
        <f>'Chuyên Cần'!C49</f>
        <v>0</v>
      </c>
      <c r="D52" s="34">
        <f>'Chuyên Cần'!D49</f>
        <v>0</v>
      </c>
      <c r="E52" s="1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12">
        <f t="shared" si="0"/>
        <v>0</v>
      </c>
    </row>
    <row r="53" spans="1:17" x14ac:dyDescent="0.3">
      <c r="A53" s="9">
        <v>49</v>
      </c>
      <c r="B53" s="33">
        <f>'Chuyên Cần'!B50</f>
        <v>0</v>
      </c>
      <c r="C53" s="35">
        <f>'Chuyên Cần'!C50</f>
        <v>0</v>
      </c>
      <c r="D53" s="34">
        <f>'Chuyên Cần'!D50</f>
        <v>0</v>
      </c>
      <c r="E53" s="1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12">
        <f t="shared" si="0"/>
        <v>0</v>
      </c>
    </row>
    <row r="54" spans="1:17" x14ac:dyDescent="0.3">
      <c r="A54" s="9">
        <v>50</v>
      </c>
      <c r="B54" s="33">
        <f>'Chuyên Cần'!B51</f>
        <v>0</v>
      </c>
      <c r="C54" s="35">
        <f>'Chuyên Cần'!C51</f>
        <v>0</v>
      </c>
      <c r="D54" s="34">
        <f>'Chuyên Cần'!D51</f>
        <v>0</v>
      </c>
      <c r="E54" s="1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12">
        <f t="shared" si="0"/>
        <v>0</v>
      </c>
    </row>
    <row r="55" spans="1:17" x14ac:dyDescent="0.3">
      <c r="A55" s="9">
        <v>51</v>
      </c>
      <c r="B55" s="33">
        <f>'Chuyên Cần'!B52</f>
        <v>0</v>
      </c>
      <c r="C55" s="35">
        <f>'Chuyên Cần'!C52</f>
        <v>0</v>
      </c>
      <c r="D55" s="34">
        <f>'Chuyên Cần'!D52</f>
        <v>0</v>
      </c>
      <c r="E55" s="1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12">
        <f t="shared" si="0"/>
        <v>0</v>
      </c>
    </row>
    <row r="56" spans="1:17" x14ac:dyDescent="0.3">
      <c r="A56" s="9">
        <v>52</v>
      </c>
      <c r="B56" s="33">
        <f>'Chuyên Cần'!B53</f>
        <v>0</v>
      </c>
      <c r="C56" s="35">
        <f>'Chuyên Cần'!C53</f>
        <v>0</v>
      </c>
      <c r="D56" s="34">
        <f>'Chuyên Cần'!D53</f>
        <v>0</v>
      </c>
      <c r="E56" s="1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12">
        <f t="shared" si="0"/>
        <v>0</v>
      </c>
    </row>
    <row r="57" spans="1:17" x14ac:dyDescent="0.3">
      <c r="A57" s="9">
        <v>53</v>
      </c>
      <c r="B57" s="33">
        <f>'Chuyên Cần'!B54</f>
        <v>0</v>
      </c>
      <c r="C57" s="35">
        <f>'Chuyên Cần'!C54</f>
        <v>0</v>
      </c>
      <c r="D57" s="34">
        <f>'Chuyên Cần'!D54</f>
        <v>0</v>
      </c>
      <c r="E57" s="1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12">
        <f t="shared" si="0"/>
        <v>0</v>
      </c>
    </row>
    <row r="58" spans="1:17" x14ac:dyDescent="0.3">
      <c r="A58" s="9">
        <v>54</v>
      </c>
      <c r="B58" s="33">
        <f>'Chuyên Cần'!B55</f>
        <v>0</v>
      </c>
      <c r="C58" s="35">
        <f>'Chuyên Cần'!C55</f>
        <v>0</v>
      </c>
      <c r="D58" s="34">
        <f>'Chuyên Cần'!D55</f>
        <v>0</v>
      </c>
      <c r="E58" s="1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12">
        <f t="shared" si="0"/>
        <v>0</v>
      </c>
    </row>
    <row r="59" spans="1:17" x14ac:dyDescent="0.3">
      <c r="A59" s="9">
        <v>55</v>
      </c>
      <c r="B59" s="33">
        <f>'Chuyên Cần'!B56</f>
        <v>0</v>
      </c>
      <c r="C59" s="35">
        <f>'Chuyên Cần'!C56</f>
        <v>0</v>
      </c>
      <c r="D59" s="34">
        <f>'Chuyên Cần'!D56</f>
        <v>0</v>
      </c>
      <c r="E59" s="1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12">
        <f t="shared" si="0"/>
        <v>0</v>
      </c>
    </row>
  </sheetData>
  <sheetProtection algorithmName="SHA-512" hashValue="VTtBQa/JpLRkFMSRdulAUB5rEs6bKClAbqukpmWlsaD1Mx24i9QBGX9eukgyL8Tqa4IvmoL2sWDNicxrHrtEfA==" saltValue="OR4JySZsztBrsfllw+aTDg==" spinCount="100000" sheet="1" objects="1" scenarios="1"/>
  <mergeCells count="13">
    <mergeCell ref="Q1:Q2"/>
    <mergeCell ref="H2:J2"/>
    <mergeCell ref="F2:G2"/>
    <mergeCell ref="F1:J1"/>
    <mergeCell ref="K1:N1"/>
    <mergeCell ref="L2:N2"/>
    <mergeCell ref="A3:A4"/>
    <mergeCell ref="B3:B4"/>
    <mergeCell ref="C3:C4"/>
    <mergeCell ref="D3:D4"/>
    <mergeCell ref="O1:P1"/>
    <mergeCell ref="E3:E4"/>
    <mergeCell ref="A1:E2"/>
  </mergeCells>
  <conditionalFormatting sqref="B5:D59">
    <cfRule type="expression" dxfId="9" priority="2" stopIfTrue="1">
      <formula>IF(MOD($A5,2)=0,TRUE,FALSE)</formula>
    </cfRule>
  </conditionalFormatting>
  <conditionalFormatting sqref="F4:J4">
    <cfRule type="expression" dxfId="8" priority="8" stopIfTrue="1">
      <formula>IF(MOD(#REF!,2)=0,TRUE,FALSE)</formula>
    </cfRule>
  </conditionalFormatting>
  <conditionalFormatting sqref="F5:P59">
    <cfRule type="expression" dxfId="7" priority="1">
      <formula>F5&gt;F$4</formula>
    </cfRule>
  </conditionalFormatting>
  <conditionalFormatting sqref="K4:P4">
    <cfRule type="containsBlanks" dxfId="6" priority="5" stopIfTrue="1">
      <formula>LEN(TRIM(K4))=0</formula>
    </cfRule>
  </conditionalFormatting>
  <pageMargins left="0.7" right="0.7" top="0.75" bottom="0.75" header="0.3" footer="0.3"/>
  <pageSetup orientation="portrait" r:id="rId1"/>
  <ignoredErrors>
    <ignoredError sqref="B5:D5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9"/>
  <sheetViews>
    <sheetView topLeftCell="A27" zoomScale="85" zoomScaleNormal="85" workbookViewId="0">
      <selection activeCell="F45" sqref="F45"/>
    </sheetView>
  </sheetViews>
  <sheetFormatPr defaultColWidth="9.109375" defaultRowHeight="15.6" x14ac:dyDescent="0.3"/>
  <cols>
    <col min="1" max="1" width="9.109375" style="10"/>
    <col min="2" max="2" width="15.88671875" style="10" customWidth="1"/>
    <col min="3" max="3" width="23.6640625" style="10" customWidth="1"/>
    <col min="4" max="5" width="9.109375" style="10"/>
    <col min="6" max="6" width="11" style="10" customWidth="1"/>
    <col min="7" max="7" width="9.44140625" style="10" customWidth="1"/>
    <col min="8" max="14" width="7.6640625" style="10" customWidth="1"/>
    <col min="15" max="15" width="12.6640625" style="10" customWidth="1"/>
    <col min="16" max="16384" width="9.109375" style="10"/>
  </cols>
  <sheetData>
    <row r="1" spans="1:15" ht="24" customHeight="1" x14ac:dyDescent="0.3">
      <c r="A1" s="47"/>
      <c r="B1" s="47"/>
      <c r="C1" s="47"/>
      <c r="D1" s="47"/>
      <c r="E1" s="47"/>
      <c r="F1" s="17" t="s">
        <v>4</v>
      </c>
      <c r="G1" s="48" t="s">
        <v>5</v>
      </c>
      <c r="H1" s="48"/>
      <c r="I1" s="48"/>
      <c r="J1" s="48"/>
      <c r="K1" s="48"/>
      <c r="L1" s="48"/>
      <c r="M1" s="48"/>
      <c r="N1" s="48"/>
      <c r="O1" s="37" t="s">
        <v>8</v>
      </c>
    </row>
    <row r="2" spans="1:15" ht="24" customHeight="1" x14ac:dyDescent="0.3">
      <c r="A2" s="47"/>
      <c r="B2" s="47"/>
      <c r="C2" s="47"/>
      <c r="D2" s="47"/>
      <c r="E2" s="47"/>
      <c r="F2" s="21" t="s">
        <v>19</v>
      </c>
      <c r="G2" s="17" t="s">
        <v>12</v>
      </c>
      <c r="H2" s="48" t="s">
        <v>19</v>
      </c>
      <c r="I2" s="48"/>
      <c r="J2" s="48"/>
      <c r="K2" s="48"/>
      <c r="L2" s="48"/>
      <c r="M2" s="48"/>
      <c r="N2" s="48"/>
      <c r="O2" s="37"/>
    </row>
    <row r="3" spans="1:15" ht="21.75" customHeight="1" x14ac:dyDescent="0.3">
      <c r="A3" s="45" t="s">
        <v>0</v>
      </c>
      <c r="B3" s="46" t="s">
        <v>1</v>
      </c>
      <c r="C3" s="37" t="s">
        <v>2</v>
      </c>
      <c r="D3" s="37" t="s">
        <v>3</v>
      </c>
      <c r="E3" s="37" t="s">
        <v>18</v>
      </c>
      <c r="F3" s="26"/>
      <c r="G3" s="8" t="s">
        <v>13</v>
      </c>
      <c r="H3" s="8" t="s">
        <v>14</v>
      </c>
      <c r="I3" s="8" t="s">
        <v>15</v>
      </c>
      <c r="J3" s="8" t="s">
        <v>16</v>
      </c>
      <c r="K3" s="8" t="s">
        <v>20</v>
      </c>
      <c r="L3" s="8" t="s">
        <v>21</v>
      </c>
      <c r="M3" s="8" t="s">
        <v>22</v>
      </c>
      <c r="N3" s="8" t="s">
        <v>23</v>
      </c>
      <c r="O3" s="27"/>
    </row>
    <row r="4" spans="1:15" ht="21" customHeight="1" x14ac:dyDescent="0.3">
      <c r="A4" s="45"/>
      <c r="B4" s="46"/>
      <c r="C4" s="37"/>
      <c r="D4" s="37"/>
      <c r="E4" s="37"/>
      <c r="F4" s="28">
        <v>2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7">
        <v>10</v>
      </c>
    </row>
    <row r="5" spans="1:15" ht="20.25" customHeight="1" x14ac:dyDescent="0.3">
      <c r="A5" s="9">
        <v>1</v>
      </c>
      <c r="B5" s="33">
        <f>'Chuyên Cần'!B2</f>
        <v>2033240006</v>
      </c>
      <c r="C5" s="34" t="str">
        <f>'Chuyên Cần'!C2</f>
        <v>Bùi Thiên</v>
      </c>
      <c r="D5" s="34" t="str">
        <f>'Chuyên Cần'!D2</f>
        <v>Ân</v>
      </c>
      <c r="E5" s="11"/>
      <c r="F5" s="11">
        <v>2</v>
      </c>
      <c r="G5" s="11">
        <v>1</v>
      </c>
      <c r="H5" s="11">
        <v>1</v>
      </c>
      <c r="I5" s="11">
        <v>1</v>
      </c>
      <c r="J5" s="11">
        <v>1</v>
      </c>
      <c r="K5" s="11">
        <v>0</v>
      </c>
      <c r="L5" s="11">
        <v>0</v>
      </c>
      <c r="M5" s="11">
        <v>0</v>
      </c>
      <c r="N5" s="11">
        <v>0.5</v>
      </c>
      <c r="O5" s="12">
        <f>ROUND(SUM(G5:N5),1)</f>
        <v>4.5</v>
      </c>
    </row>
    <row r="6" spans="1:15" ht="20.25" customHeight="1" x14ac:dyDescent="0.3">
      <c r="A6" s="9">
        <v>2</v>
      </c>
      <c r="B6" s="33">
        <f>'Chuyên Cần'!B3</f>
        <v>2033240012</v>
      </c>
      <c r="C6" s="34" t="str">
        <f>'Chuyên Cần'!C3</f>
        <v>Nguyễn Hà</v>
      </c>
      <c r="D6" s="34" t="str">
        <f>'Chuyên Cần'!D3</f>
        <v>Anh</v>
      </c>
      <c r="E6" s="11"/>
      <c r="F6" s="31">
        <v>1.9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12">
        <f>ROUND(SUM(F6:N6),1)</f>
        <v>9.9</v>
      </c>
    </row>
    <row r="7" spans="1:15" ht="20.25" customHeight="1" x14ac:dyDescent="0.3">
      <c r="A7" s="9">
        <v>3</v>
      </c>
      <c r="B7" s="33">
        <f>'Chuyên Cần'!B4</f>
        <v>2033240023</v>
      </c>
      <c r="C7" s="34" t="str">
        <f>'Chuyên Cần'!C4</f>
        <v>Trương Hoàng</v>
      </c>
      <c r="D7" s="34" t="str">
        <f>'Chuyên Cần'!D4</f>
        <v>Bách</v>
      </c>
      <c r="E7" s="11"/>
      <c r="F7" s="31">
        <v>1</v>
      </c>
      <c r="G7" s="31">
        <v>1</v>
      </c>
      <c r="H7" s="31">
        <v>0.5</v>
      </c>
      <c r="I7" s="31">
        <v>0.5</v>
      </c>
      <c r="J7" s="31">
        <v>0.75</v>
      </c>
      <c r="K7" s="31">
        <v>0.5</v>
      </c>
      <c r="L7" s="31">
        <v>0</v>
      </c>
      <c r="M7" s="31">
        <v>0</v>
      </c>
      <c r="N7" s="31">
        <v>0</v>
      </c>
      <c r="O7" s="12">
        <f t="shared" ref="O7:O59" si="0">ROUND(SUM(F7:N7),1)</f>
        <v>4.3</v>
      </c>
    </row>
    <row r="8" spans="1:15" ht="20.25" customHeight="1" x14ac:dyDescent="0.3">
      <c r="A8" s="9">
        <v>4</v>
      </c>
      <c r="B8" s="33">
        <f>'Chuyên Cần'!B5</f>
        <v>2033240024</v>
      </c>
      <c r="C8" s="34" t="str">
        <f>'Chuyên Cần'!C5</f>
        <v>Đinh Nguyễn Việt</v>
      </c>
      <c r="D8" s="34" t="str">
        <f>'Chuyên Cần'!D5</f>
        <v>Bảo</v>
      </c>
      <c r="E8" s="11"/>
      <c r="F8" s="31">
        <v>2</v>
      </c>
      <c r="G8" s="31">
        <v>1</v>
      </c>
      <c r="H8" s="31">
        <v>0.5</v>
      </c>
      <c r="I8" s="31">
        <v>1</v>
      </c>
      <c r="J8" s="31">
        <v>1</v>
      </c>
      <c r="K8" s="31">
        <v>0</v>
      </c>
      <c r="L8" s="31">
        <v>0</v>
      </c>
      <c r="M8" s="31">
        <v>0.5</v>
      </c>
      <c r="N8" s="31">
        <v>1</v>
      </c>
      <c r="O8" s="12">
        <f t="shared" si="0"/>
        <v>7</v>
      </c>
    </row>
    <row r="9" spans="1:15" ht="20.25" customHeight="1" x14ac:dyDescent="0.3">
      <c r="A9" s="9">
        <v>5</v>
      </c>
      <c r="B9" s="33">
        <f>'Chuyên Cần'!B6</f>
        <v>2033240028</v>
      </c>
      <c r="C9" s="34" t="str">
        <f>'Chuyên Cần'!C6</f>
        <v>Nguyễn Duy</v>
      </c>
      <c r="D9" s="34" t="str">
        <f>'Chuyên Cần'!D6</f>
        <v>Bảo</v>
      </c>
      <c r="E9" s="11"/>
      <c r="F9" s="31">
        <v>0</v>
      </c>
      <c r="G9" s="31">
        <v>1</v>
      </c>
      <c r="H9" s="31">
        <v>1</v>
      </c>
      <c r="I9" s="31">
        <v>0.5</v>
      </c>
      <c r="J9" s="31">
        <v>1</v>
      </c>
      <c r="K9" s="31">
        <v>1</v>
      </c>
      <c r="L9" s="31">
        <v>0</v>
      </c>
      <c r="M9" s="31">
        <v>0</v>
      </c>
      <c r="N9" s="31">
        <v>0</v>
      </c>
      <c r="O9" s="12">
        <f t="shared" si="0"/>
        <v>4.5</v>
      </c>
    </row>
    <row r="10" spans="1:15" ht="20.25" customHeight="1" x14ac:dyDescent="0.3">
      <c r="A10" s="9">
        <v>6</v>
      </c>
      <c r="B10" s="33">
        <f>'Chuyên Cần'!B7</f>
        <v>2033240031</v>
      </c>
      <c r="C10" s="34" t="str">
        <f>'Chuyên Cần'!C7</f>
        <v>Nguyễn Quốc</v>
      </c>
      <c r="D10" s="34" t="str">
        <f>'Chuyên Cần'!D7</f>
        <v>Bảo</v>
      </c>
      <c r="E10" s="11"/>
      <c r="F10" s="31">
        <v>1</v>
      </c>
      <c r="G10" s="31">
        <v>1</v>
      </c>
      <c r="H10" s="31">
        <v>0.8</v>
      </c>
      <c r="I10" s="31">
        <v>1</v>
      </c>
      <c r="J10" s="31">
        <v>0.5</v>
      </c>
      <c r="K10" s="31">
        <v>1</v>
      </c>
      <c r="L10" s="31">
        <v>0.25</v>
      </c>
      <c r="M10" s="31">
        <v>0</v>
      </c>
      <c r="N10" s="31">
        <v>0</v>
      </c>
      <c r="O10" s="12">
        <f t="shared" si="0"/>
        <v>5.6</v>
      </c>
    </row>
    <row r="11" spans="1:15" ht="20.25" customHeight="1" x14ac:dyDescent="0.3">
      <c r="A11" s="9">
        <v>7</v>
      </c>
      <c r="B11" s="33">
        <f>'Chuyên Cần'!B8</f>
        <v>2033240032</v>
      </c>
      <c r="C11" s="34" t="str">
        <f>'Chuyên Cần'!C8</f>
        <v>Trần Gia</v>
      </c>
      <c r="D11" s="34" t="str">
        <f>'Chuyên Cần'!D8</f>
        <v>Bảo</v>
      </c>
      <c r="E11" s="11"/>
      <c r="F11" s="31">
        <v>1</v>
      </c>
      <c r="G11" s="31">
        <v>1</v>
      </c>
      <c r="H11" s="31">
        <v>1</v>
      </c>
      <c r="I11" s="31">
        <v>0</v>
      </c>
      <c r="J11" s="31">
        <v>1</v>
      </c>
      <c r="K11" s="31">
        <v>1</v>
      </c>
      <c r="L11" s="31">
        <v>0</v>
      </c>
      <c r="M11" s="31">
        <v>0</v>
      </c>
      <c r="N11" s="31">
        <v>1</v>
      </c>
      <c r="O11" s="12">
        <f t="shared" si="0"/>
        <v>6</v>
      </c>
    </row>
    <row r="12" spans="1:15" ht="20.25" customHeight="1" x14ac:dyDescent="0.3">
      <c r="A12" s="9">
        <v>8</v>
      </c>
      <c r="B12" s="33">
        <f>'Chuyên Cần'!B9</f>
        <v>2033240034</v>
      </c>
      <c r="C12" s="34" t="str">
        <f>'Chuyên Cần'!C9</f>
        <v>Võ Gia</v>
      </c>
      <c r="D12" s="34" t="str">
        <f>'Chuyên Cần'!D9</f>
        <v>Bảo</v>
      </c>
      <c r="E12" s="11"/>
      <c r="F12" s="31">
        <v>0</v>
      </c>
      <c r="G12" s="31">
        <v>1</v>
      </c>
      <c r="H12" s="31">
        <v>1</v>
      </c>
      <c r="I12" s="31">
        <v>0.5</v>
      </c>
      <c r="J12" s="31">
        <v>1</v>
      </c>
      <c r="K12" s="31">
        <v>0</v>
      </c>
      <c r="L12" s="31">
        <v>0</v>
      </c>
      <c r="M12" s="31">
        <v>0</v>
      </c>
      <c r="N12" s="31">
        <v>0</v>
      </c>
      <c r="O12" s="12">
        <f t="shared" si="0"/>
        <v>3.5</v>
      </c>
    </row>
    <row r="13" spans="1:15" ht="20.25" customHeight="1" x14ac:dyDescent="0.3">
      <c r="A13" s="9">
        <v>9</v>
      </c>
      <c r="B13" s="33">
        <f>'Chuyên Cần'!B10</f>
        <v>2033240040</v>
      </c>
      <c r="C13" s="34" t="str">
        <f>'Chuyên Cần'!C10</f>
        <v>Nguyễn Thị Thùy</v>
      </c>
      <c r="D13" s="34" t="str">
        <f>'Chuyên Cần'!D10</f>
        <v>Châu</v>
      </c>
      <c r="E13" s="11"/>
      <c r="F13" s="31">
        <v>1.8</v>
      </c>
      <c r="G13" s="31">
        <v>1</v>
      </c>
      <c r="H13" s="31">
        <v>1</v>
      </c>
      <c r="I13" s="31">
        <v>1</v>
      </c>
      <c r="J13" s="31">
        <v>0.25</v>
      </c>
      <c r="K13" s="31">
        <v>0.25</v>
      </c>
      <c r="L13" s="31">
        <v>0.25</v>
      </c>
      <c r="M13" s="31">
        <v>0</v>
      </c>
      <c r="N13" s="31">
        <v>0</v>
      </c>
      <c r="O13" s="12">
        <f t="shared" si="0"/>
        <v>5.6</v>
      </c>
    </row>
    <row r="14" spans="1:15" ht="20.25" customHeight="1" x14ac:dyDescent="0.3">
      <c r="A14" s="9">
        <v>10</v>
      </c>
      <c r="B14" s="33">
        <f>'Chuyên Cần'!B11</f>
        <v>2033240044</v>
      </c>
      <c r="C14" s="34" t="str">
        <f>'Chuyên Cần'!C11</f>
        <v>Nguyễn Văn</v>
      </c>
      <c r="D14" s="34" t="str">
        <f>'Chuyên Cần'!D11</f>
        <v>Chung</v>
      </c>
      <c r="E14" s="11"/>
      <c r="F14" s="31">
        <v>0</v>
      </c>
      <c r="G14" s="31">
        <v>1</v>
      </c>
      <c r="H14" s="31">
        <v>0.8</v>
      </c>
      <c r="I14" s="31">
        <v>1</v>
      </c>
      <c r="J14" s="31">
        <v>1</v>
      </c>
      <c r="K14" s="31">
        <v>1</v>
      </c>
      <c r="L14" s="31">
        <v>1</v>
      </c>
      <c r="M14" s="31">
        <v>0</v>
      </c>
      <c r="N14" s="31">
        <v>0</v>
      </c>
      <c r="O14" s="12">
        <f t="shared" si="0"/>
        <v>5.8</v>
      </c>
    </row>
    <row r="15" spans="1:15" ht="20.25" customHeight="1" x14ac:dyDescent="0.3">
      <c r="A15" s="9">
        <v>11</v>
      </c>
      <c r="B15" s="33">
        <f>'Chuyên Cần'!B12</f>
        <v>2033240076</v>
      </c>
      <c r="C15" s="34" t="str">
        <f>'Chuyên Cần'!C12</f>
        <v>Lưu Bảo</v>
      </c>
      <c r="D15" s="34" t="str">
        <f>'Chuyên Cần'!D12</f>
        <v>Duy</v>
      </c>
      <c r="E15" s="11"/>
      <c r="F15" s="31">
        <v>0.5</v>
      </c>
      <c r="G15" s="31">
        <v>1</v>
      </c>
      <c r="H15" s="31">
        <v>1</v>
      </c>
      <c r="I15" s="31">
        <v>1</v>
      </c>
      <c r="J15" s="31">
        <v>1</v>
      </c>
      <c r="K15" s="31">
        <v>1</v>
      </c>
      <c r="L15" s="31">
        <v>0</v>
      </c>
      <c r="M15" s="31">
        <v>0</v>
      </c>
      <c r="N15" s="31">
        <v>0.5</v>
      </c>
      <c r="O15" s="12">
        <f t="shared" si="0"/>
        <v>6</v>
      </c>
    </row>
    <row r="16" spans="1:15" ht="20.25" customHeight="1" x14ac:dyDescent="0.3">
      <c r="A16" s="9">
        <v>12</v>
      </c>
      <c r="B16" s="33">
        <f>'Chuyên Cần'!B13</f>
        <v>2033240085</v>
      </c>
      <c r="C16" s="34" t="str">
        <f>'Chuyên Cần'!C13</f>
        <v>Hoàng Phong</v>
      </c>
      <c r="D16" s="34" t="str">
        <f>'Chuyên Cần'!D13</f>
        <v>Giang</v>
      </c>
      <c r="E16" s="11"/>
      <c r="F16" s="31">
        <v>0</v>
      </c>
      <c r="G16" s="31">
        <v>1</v>
      </c>
      <c r="H16" s="31">
        <v>1</v>
      </c>
      <c r="I16" s="31">
        <v>1</v>
      </c>
      <c r="J16" s="31">
        <v>1</v>
      </c>
      <c r="K16" s="31">
        <v>1</v>
      </c>
      <c r="L16" s="31">
        <v>0</v>
      </c>
      <c r="M16" s="31">
        <v>0</v>
      </c>
      <c r="N16" s="31">
        <v>0.5</v>
      </c>
      <c r="O16" s="12">
        <f t="shared" si="0"/>
        <v>5.5</v>
      </c>
    </row>
    <row r="17" spans="1:15" ht="20.25" customHeight="1" x14ac:dyDescent="0.3">
      <c r="A17" s="9">
        <v>13</v>
      </c>
      <c r="B17" s="33">
        <f>'Chuyên Cần'!B14</f>
        <v>2033240107</v>
      </c>
      <c r="C17" s="34" t="str">
        <f>'Chuyên Cần'!C14</f>
        <v>Nguyễn Lân</v>
      </c>
      <c r="D17" s="34" t="str">
        <f>'Chuyên Cần'!D14</f>
        <v>Hoàng</v>
      </c>
      <c r="E17" s="11"/>
      <c r="F17" s="31">
        <v>0</v>
      </c>
      <c r="G17" s="31">
        <v>1</v>
      </c>
      <c r="H17" s="31">
        <v>1</v>
      </c>
      <c r="I17" s="31">
        <v>1</v>
      </c>
      <c r="J17" s="31">
        <v>1</v>
      </c>
      <c r="K17" s="31">
        <v>1</v>
      </c>
      <c r="L17" s="31">
        <v>0</v>
      </c>
      <c r="M17" s="31">
        <v>0</v>
      </c>
      <c r="N17" s="31">
        <v>0.5</v>
      </c>
      <c r="O17" s="12">
        <f t="shared" si="0"/>
        <v>5.5</v>
      </c>
    </row>
    <row r="18" spans="1:15" ht="20.25" customHeight="1" x14ac:dyDescent="0.3">
      <c r="A18" s="9">
        <v>14</v>
      </c>
      <c r="B18" s="33">
        <f>'Chuyên Cần'!B15</f>
        <v>2033240131</v>
      </c>
      <c r="C18" s="34" t="str">
        <f>'Chuyên Cần'!C15</f>
        <v>Nguyễn Thị Thanh</v>
      </c>
      <c r="D18" s="34" t="str">
        <f>'Chuyên Cần'!D15</f>
        <v>Huyền</v>
      </c>
      <c r="E18" s="11"/>
      <c r="F18" s="31">
        <v>1.9</v>
      </c>
      <c r="G18" s="31">
        <v>1</v>
      </c>
      <c r="H18" s="31">
        <v>0.5</v>
      </c>
      <c r="I18" s="31">
        <v>1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12">
        <f t="shared" si="0"/>
        <v>4.4000000000000004</v>
      </c>
    </row>
    <row r="19" spans="1:15" ht="20.25" customHeight="1" x14ac:dyDescent="0.3">
      <c r="A19" s="9">
        <v>15</v>
      </c>
      <c r="B19" s="33">
        <f>'Chuyên Cần'!B16</f>
        <v>2033240132</v>
      </c>
      <c r="C19" s="34" t="str">
        <f>'Chuyên Cần'!C16</f>
        <v>Trần Nguyễn Vỹ</v>
      </c>
      <c r="D19" s="34" t="str">
        <f>'Chuyên Cần'!D16</f>
        <v>Kha</v>
      </c>
      <c r="E19" s="11"/>
      <c r="F19" s="31">
        <v>2</v>
      </c>
      <c r="G19" s="31">
        <v>1</v>
      </c>
      <c r="H19" s="31">
        <v>0.5</v>
      </c>
      <c r="I19" s="31">
        <v>1</v>
      </c>
      <c r="J19" s="31">
        <v>1</v>
      </c>
      <c r="K19" s="31">
        <v>1</v>
      </c>
      <c r="L19" s="31">
        <v>0</v>
      </c>
      <c r="M19" s="31">
        <v>0</v>
      </c>
      <c r="N19" s="31">
        <v>0</v>
      </c>
      <c r="O19" s="12">
        <f t="shared" si="0"/>
        <v>6.5</v>
      </c>
    </row>
    <row r="20" spans="1:15" ht="20.25" customHeight="1" x14ac:dyDescent="0.3">
      <c r="A20" s="9">
        <v>16</v>
      </c>
      <c r="B20" s="33">
        <f>'Chuyên Cần'!B17</f>
        <v>2033240138</v>
      </c>
      <c r="C20" s="34" t="str">
        <f>'Chuyên Cần'!C17</f>
        <v>Nguyễn Dzuy</v>
      </c>
      <c r="D20" s="34" t="str">
        <f>'Chuyên Cần'!D17</f>
        <v>Khang</v>
      </c>
      <c r="E20" s="11"/>
      <c r="F20" s="31">
        <v>2</v>
      </c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1">
        <v>1</v>
      </c>
      <c r="M20" s="31">
        <v>0</v>
      </c>
      <c r="N20" s="31">
        <v>0</v>
      </c>
      <c r="O20" s="12">
        <f t="shared" si="0"/>
        <v>8</v>
      </c>
    </row>
    <row r="21" spans="1:15" ht="20.25" customHeight="1" x14ac:dyDescent="0.3">
      <c r="A21" s="9">
        <v>17</v>
      </c>
      <c r="B21" s="33">
        <f>'Chuyên Cần'!B18</f>
        <v>2033240143</v>
      </c>
      <c r="C21" s="34" t="str">
        <f>'Chuyên Cần'!C18</f>
        <v>Lê Minh</v>
      </c>
      <c r="D21" s="34" t="str">
        <f>'Chuyên Cần'!D18</f>
        <v>Khanh</v>
      </c>
      <c r="E21" s="11"/>
      <c r="F21" s="31">
        <v>2</v>
      </c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0.5</v>
      </c>
      <c r="N21" s="31">
        <v>0.5</v>
      </c>
      <c r="O21" s="12">
        <f t="shared" si="0"/>
        <v>9</v>
      </c>
    </row>
    <row r="22" spans="1:15" ht="20.25" customHeight="1" x14ac:dyDescent="0.3">
      <c r="A22" s="9">
        <v>18</v>
      </c>
      <c r="B22" s="33">
        <f>'Chuyên Cần'!B19</f>
        <v>2033240160</v>
      </c>
      <c r="C22" s="34" t="str">
        <f>'Chuyên Cần'!C19</f>
        <v>Lê Minh</v>
      </c>
      <c r="D22" s="34" t="str">
        <f>'Chuyên Cần'!D19</f>
        <v>Khôi</v>
      </c>
      <c r="E22" s="11"/>
      <c r="F22" s="31">
        <v>1</v>
      </c>
      <c r="G22" s="31">
        <v>1</v>
      </c>
      <c r="H22" s="31">
        <v>1</v>
      </c>
      <c r="I22" s="31">
        <v>1</v>
      </c>
      <c r="J22" s="31">
        <v>0.5</v>
      </c>
      <c r="K22" s="31">
        <v>1</v>
      </c>
      <c r="L22" s="31">
        <v>0</v>
      </c>
      <c r="M22" s="31">
        <v>0</v>
      </c>
      <c r="N22" s="31">
        <v>0</v>
      </c>
      <c r="O22" s="12">
        <f t="shared" si="0"/>
        <v>5.5</v>
      </c>
    </row>
    <row r="23" spans="1:15" ht="20.25" customHeight="1" x14ac:dyDescent="0.3">
      <c r="A23" s="9">
        <v>19</v>
      </c>
      <c r="B23" s="33">
        <f>'Chuyên Cần'!B20</f>
        <v>2033240164</v>
      </c>
      <c r="C23" s="34" t="str">
        <f>'Chuyên Cần'!C20</f>
        <v>Phạm Gia</v>
      </c>
      <c r="D23" s="34" t="str">
        <f>'Chuyên Cần'!D20</f>
        <v>Kiên</v>
      </c>
      <c r="E23" s="11"/>
      <c r="F23" s="31">
        <v>2</v>
      </c>
      <c r="G23" s="31">
        <v>1</v>
      </c>
      <c r="H23" s="31">
        <v>1</v>
      </c>
      <c r="I23" s="31">
        <v>0</v>
      </c>
      <c r="J23" s="31">
        <v>0.5</v>
      </c>
      <c r="K23" s="31">
        <v>1</v>
      </c>
      <c r="L23" s="31">
        <v>0</v>
      </c>
      <c r="M23" s="31">
        <v>0</v>
      </c>
      <c r="N23" s="31">
        <v>0</v>
      </c>
      <c r="O23" s="12">
        <f t="shared" si="0"/>
        <v>5.5</v>
      </c>
    </row>
    <row r="24" spans="1:15" ht="20.25" customHeight="1" x14ac:dyDescent="0.3">
      <c r="A24" s="9">
        <v>20</v>
      </c>
      <c r="B24" s="33">
        <f>'Chuyên Cần'!B21</f>
        <v>2033240172</v>
      </c>
      <c r="C24" s="34" t="str">
        <f>'Chuyên Cần'!C21</f>
        <v>Phạm Gia Hoàng</v>
      </c>
      <c r="D24" s="34" t="str">
        <f>'Chuyên Cần'!D21</f>
        <v>Lâm</v>
      </c>
      <c r="E24" s="11"/>
      <c r="F24" s="31">
        <v>2</v>
      </c>
      <c r="G24" s="31">
        <v>1</v>
      </c>
      <c r="H24" s="31">
        <v>1</v>
      </c>
      <c r="I24" s="31">
        <v>1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12">
        <f t="shared" si="0"/>
        <v>5</v>
      </c>
    </row>
    <row r="25" spans="1:15" ht="20.25" customHeight="1" x14ac:dyDescent="0.3">
      <c r="A25" s="9">
        <v>21</v>
      </c>
      <c r="B25" s="33">
        <f>'Chuyên Cần'!B22</f>
        <v>2033240177</v>
      </c>
      <c r="C25" s="34" t="str">
        <f>'Chuyên Cần'!C22</f>
        <v>Nguyễn Hồng</v>
      </c>
      <c r="D25" s="34" t="str">
        <f>'Chuyên Cần'!D22</f>
        <v>Linh</v>
      </c>
      <c r="E25" s="11"/>
      <c r="F25" s="31">
        <v>1</v>
      </c>
      <c r="G25" s="31">
        <v>1</v>
      </c>
      <c r="H25" s="31">
        <v>0.5</v>
      </c>
      <c r="I25" s="31">
        <v>1</v>
      </c>
      <c r="J25" s="31">
        <v>1</v>
      </c>
      <c r="K25" s="31">
        <v>1</v>
      </c>
      <c r="L25" s="31">
        <v>0</v>
      </c>
      <c r="M25" s="31">
        <v>1</v>
      </c>
      <c r="N25" s="31">
        <v>0</v>
      </c>
      <c r="O25" s="12">
        <f t="shared" si="0"/>
        <v>6.5</v>
      </c>
    </row>
    <row r="26" spans="1:15" ht="20.25" customHeight="1" x14ac:dyDescent="0.3">
      <c r="A26" s="9">
        <v>22</v>
      </c>
      <c r="B26" s="33">
        <f>'Chuyên Cần'!B23</f>
        <v>2033240192</v>
      </c>
      <c r="C26" s="34" t="str">
        <f>'Chuyên Cần'!C23</f>
        <v>Đinh Tuyết Mộng Cẩm</v>
      </c>
      <c r="D26" s="34" t="str">
        <f>'Chuyên Cần'!D23</f>
        <v>Ly</v>
      </c>
      <c r="E26" s="11"/>
      <c r="F26" s="31">
        <v>1.8</v>
      </c>
      <c r="G26" s="31">
        <v>1</v>
      </c>
      <c r="H26" s="31">
        <v>0.9</v>
      </c>
      <c r="I26" s="31">
        <v>1</v>
      </c>
      <c r="J26" s="31">
        <v>0.8</v>
      </c>
      <c r="K26" s="31">
        <v>1</v>
      </c>
      <c r="L26" s="31">
        <v>0</v>
      </c>
      <c r="M26" s="31">
        <v>0</v>
      </c>
      <c r="N26" s="31">
        <v>0</v>
      </c>
      <c r="O26" s="12">
        <f t="shared" si="0"/>
        <v>6.5</v>
      </c>
    </row>
    <row r="27" spans="1:15" ht="20.25" customHeight="1" x14ac:dyDescent="0.3">
      <c r="A27" s="9">
        <v>23</v>
      </c>
      <c r="B27" s="33">
        <f>'Chuyên Cần'!B24</f>
        <v>2033240198</v>
      </c>
      <c r="C27" s="34" t="str">
        <f>'Chuyên Cần'!C24</f>
        <v>Từ Gia</v>
      </c>
      <c r="D27" s="34" t="str">
        <f>'Chuyên Cần'!D24</f>
        <v>Mẫn</v>
      </c>
      <c r="E27" s="11"/>
      <c r="F27" s="31">
        <v>2</v>
      </c>
      <c r="G27" s="31">
        <v>1</v>
      </c>
      <c r="H27" s="31">
        <v>1</v>
      </c>
      <c r="I27" s="31">
        <v>1</v>
      </c>
      <c r="J27" s="31">
        <v>0.5</v>
      </c>
      <c r="K27" s="31">
        <v>1</v>
      </c>
      <c r="L27" s="31">
        <v>0.5</v>
      </c>
      <c r="M27" s="31">
        <v>0</v>
      </c>
      <c r="N27" s="31">
        <v>0</v>
      </c>
      <c r="O27" s="12">
        <f t="shared" si="0"/>
        <v>7</v>
      </c>
    </row>
    <row r="28" spans="1:15" ht="20.25" customHeight="1" x14ac:dyDescent="0.3">
      <c r="A28" s="9">
        <v>24</v>
      </c>
      <c r="B28" s="33">
        <f>'Chuyên Cần'!B25</f>
        <v>2033240199</v>
      </c>
      <c r="C28" s="34" t="str">
        <f>'Chuyên Cần'!C25</f>
        <v>Nguyễn Hoàng</v>
      </c>
      <c r="D28" s="34" t="str">
        <f>'Chuyên Cần'!D25</f>
        <v>Mạnh</v>
      </c>
      <c r="E28" s="11"/>
      <c r="F28" s="31">
        <v>1.9</v>
      </c>
      <c r="G28" s="31">
        <v>1</v>
      </c>
      <c r="H28" s="31">
        <v>0</v>
      </c>
      <c r="I28" s="31">
        <v>1</v>
      </c>
      <c r="J28" s="31">
        <v>1</v>
      </c>
      <c r="K28" s="31">
        <v>0</v>
      </c>
      <c r="L28" s="31">
        <v>0</v>
      </c>
      <c r="M28" s="31">
        <v>0</v>
      </c>
      <c r="N28" s="31">
        <v>0.3</v>
      </c>
      <c r="O28" s="12">
        <f t="shared" si="0"/>
        <v>5.2</v>
      </c>
    </row>
    <row r="29" spans="1:15" ht="20.25" customHeight="1" x14ac:dyDescent="0.3">
      <c r="A29" s="9">
        <v>25</v>
      </c>
      <c r="B29" s="33">
        <f>'Chuyên Cần'!B26</f>
        <v>2033240203</v>
      </c>
      <c r="C29" s="34" t="str">
        <f>'Chuyên Cần'!C26</f>
        <v>Hồ Quang</v>
      </c>
      <c r="D29" s="34" t="str">
        <f>'Chuyên Cần'!D26</f>
        <v>Minh</v>
      </c>
      <c r="E29" s="11"/>
      <c r="F29" s="31">
        <v>0</v>
      </c>
      <c r="G29" s="31">
        <v>1</v>
      </c>
      <c r="H29" s="31">
        <v>0</v>
      </c>
      <c r="I29" s="31">
        <v>1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12">
        <f t="shared" si="0"/>
        <v>2</v>
      </c>
    </row>
    <row r="30" spans="1:15" ht="20.25" customHeight="1" x14ac:dyDescent="0.3">
      <c r="A30" s="9">
        <v>26</v>
      </c>
      <c r="B30" s="33">
        <f>'Chuyên Cần'!B27</f>
        <v>2033240207</v>
      </c>
      <c r="C30" s="34" t="str">
        <f>'Chuyên Cần'!C27</f>
        <v>Phan Quang</v>
      </c>
      <c r="D30" s="34" t="str">
        <f>'Chuyên Cần'!D27</f>
        <v>Minh</v>
      </c>
      <c r="E30" s="11"/>
      <c r="F30" s="31">
        <v>0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0.5</v>
      </c>
      <c r="M30" s="31">
        <v>0</v>
      </c>
      <c r="N30" s="31">
        <v>0</v>
      </c>
      <c r="O30" s="12">
        <f t="shared" si="0"/>
        <v>5.5</v>
      </c>
    </row>
    <row r="31" spans="1:15" ht="20.25" customHeight="1" x14ac:dyDescent="0.3">
      <c r="A31" s="9">
        <v>27</v>
      </c>
      <c r="B31" s="33">
        <f>'Chuyên Cần'!B28</f>
        <v>2033240212</v>
      </c>
      <c r="C31" s="34" t="str">
        <f>'Chuyên Cần'!C28</f>
        <v>Nguyễn Đặng Trà</v>
      </c>
      <c r="D31" s="34" t="str">
        <f>'Chuyên Cần'!D28</f>
        <v>My</v>
      </c>
      <c r="E31" s="11"/>
      <c r="F31" s="31">
        <v>2</v>
      </c>
      <c r="G31" s="31">
        <v>1</v>
      </c>
      <c r="H31" s="31">
        <v>1</v>
      </c>
      <c r="I31" s="31">
        <v>1</v>
      </c>
      <c r="J31" s="31">
        <v>0</v>
      </c>
      <c r="K31" s="31">
        <v>1</v>
      </c>
      <c r="L31" s="31">
        <v>0.5</v>
      </c>
      <c r="M31" s="31">
        <v>1</v>
      </c>
      <c r="N31" s="31">
        <v>1</v>
      </c>
      <c r="O31" s="12">
        <f t="shared" si="0"/>
        <v>8.5</v>
      </c>
    </row>
    <row r="32" spans="1:15" ht="20.25" customHeight="1" x14ac:dyDescent="0.3">
      <c r="A32" s="9">
        <v>28</v>
      </c>
      <c r="B32" s="33">
        <f>'Chuyên Cần'!B29</f>
        <v>2033240211</v>
      </c>
      <c r="C32" s="34" t="str">
        <f>'Chuyên Cần'!C29</f>
        <v>Nguyễn Diệu</v>
      </c>
      <c r="D32" s="34" t="str">
        <f>'Chuyên Cần'!D29</f>
        <v>My</v>
      </c>
      <c r="E32" s="11"/>
      <c r="F32" s="31">
        <v>2</v>
      </c>
      <c r="G32" s="31">
        <v>1</v>
      </c>
      <c r="H32" s="31">
        <v>1</v>
      </c>
      <c r="I32" s="31">
        <v>1</v>
      </c>
      <c r="J32" s="31">
        <v>0.5</v>
      </c>
      <c r="K32" s="31">
        <v>0.5</v>
      </c>
      <c r="L32" s="31">
        <v>0</v>
      </c>
      <c r="M32" s="31">
        <v>1</v>
      </c>
      <c r="N32" s="31">
        <v>1</v>
      </c>
      <c r="O32" s="12">
        <f t="shared" si="0"/>
        <v>8</v>
      </c>
    </row>
    <row r="33" spans="1:15" ht="20.25" customHeight="1" x14ac:dyDescent="0.3">
      <c r="A33" s="9">
        <v>29</v>
      </c>
      <c r="B33" s="33">
        <f>'Chuyên Cần'!B30</f>
        <v>2033240261</v>
      </c>
      <c r="C33" s="34" t="str">
        <f>'Chuyên Cần'!C30</f>
        <v>Đặng Hoàng</v>
      </c>
      <c r="D33" s="34" t="str">
        <f>'Chuyên Cần'!D30</f>
        <v>Phúc</v>
      </c>
      <c r="E33" s="11"/>
      <c r="F33" s="31">
        <v>0</v>
      </c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0.5</v>
      </c>
      <c r="N33" s="31">
        <v>0</v>
      </c>
      <c r="O33" s="12">
        <f t="shared" si="0"/>
        <v>6.5</v>
      </c>
    </row>
    <row r="34" spans="1:15" ht="20.25" customHeight="1" x14ac:dyDescent="0.3">
      <c r="A34" s="9">
        <v>30</v>
      </c>
      <c r="B34" s="33">
        <f>'Chuyên Cần'!B31</f>
        <v>2033240286</v>
      </c>
      <c r="C34" s="34" t="str">
        <f>'Chuyên Cần'!C31</f>
        <v>Bùi Mỹ</v>
      </c>
      <c r="D34" s="34" t="str">
        <f>'Chuyên Cần'!D31</f>
        <v>Quỳnh</v>
      </c>
      <c r="E34" s="11"/>
      <c r="F34" s="31">
        <v>2</v>
      </c>
      <c r="G34" s="31">
        <v>1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v>1</v>
      </c>
      <c r="N34" s="31">
        <v>1</v>
      </c>
      <c r="O34" s="12">
        <f t="shared" si="0"/>
        <v>10</v>
      </c>
    </row>
    <row r="35" spans="1:15" ht="20.25" customHeight="1" x14ac:dyDescent="0.3">
      <c r="A35" s="9">
        <v>31</v>
      </c>
      <c r="B35" s="33">
        <f>'Chuyên Cần'!B32</f>
        <v>2033240289</v>
      </c>
      <c r="C35" s="34" t="str">
        <f>'Chuyên Cần'!C32</f>
        <v>Trà Thị Diễm</v>
      </c>
      <c r="D35" s="34" t="str">
        <f>'Chuyên Cần'!D32</f>
        <v>Quỳnh</v>
      </c>
      <c r="E35" s="11"/>
      <c r="F35" s="31">
        <v>2</v>
      </c>
      <c r="G35" s="31">
        <v>1</v>
      </c>
      <c r="H35" s="31">
        <v>0.25</v>
      </c>
      <c r="I35" s="31">
        <v>1</v>
      </c>
      <c r="J35" s="31">
        <v>1</v>
      </c>
      <c r="K35" s="31">
        <v>0.5</v>
      </c>
      <c r="L35" s="31">
        <v>1</v>
      </c>
      <c r="M35" s="31">
        <v>1</v>
      </c>
      <c r="N35" s="31">
        <v>0.8</v>
      </c>
      <c r="O35" s="12">
        <f t="shared" si="0"/>
        <v>8.6</v>
      </c>
    </row>
    <row r="36" spans="1:15" ht="20.25" customHeight="1" x14ac:dyDescent="0.3">
      <c r="A36" s="9">
        <v>32</v>
      </c>
      <c r="B36" s="33">
        <f>'Chuyên Cần'!B33</f>
        <v>2033240292</v>
      </c>
      <c r="C36" s="34" t="str">
        <f>'Chuyên Cần'!C33</f>
        <v>Lê Tấn</v>
      </c>
      <c r="D36" s="34" t="str">
        <f>'Chuyên Cần'!D33</f>
        <v>Tài</v>
      </c>
      <c r="E36" s="11"/>
      <c r="F36" s="31">
        <v>1</v>
      </c>
      <c r="G36" s="31">
        <v>1</v>
      </c>
      <c r="H36" s="31">
        <v>0</v>
      </c>
      <c r="I36" s="31">
        <v>1</v>
      </c>
      <c r="J36" s="31">
        <v>1</v>
      </c>
      <c r="K36" s="31">
        <v>1</v>
      </c>
      <c r="L36" s="31">
        <v>0</v>
      </c>
      <c r="M36" s="31">
        <v>0</v>
      </c>
      <c r="N36" s="31">
        <v>0</v>
      </c>
      <c r="O36" s="12">
        <f t="shared" si="0"/>
        <v>5</v>
      </c>
    </row>
    <row r="37" spans="1:15" ht="20.25" customHeight="1" x14ac:dyDescent="0.3">
      <c r="A37" s="9">
        <v>33</v>
      </c>
      <c r="B37" s="33">
        <f>'Chuyên Cần'!B34</f>
        <v>2033240300</v>
      </c>
      <c r="C37" s="34" t="str">
        <f>'Chuyên Cần'!C34</f>
        <v>Huỳnh Giang Khánh</v>
      </c>
      <c r="D37" s="34" t="str">
        <f>'Chuyên Cần'!D34</f>
        <v>Tâm</v>
      </c>
      <c r="E37" s="11"/>
      <c r="F37" s="31">
        <v>0</v>
      </c>
      <c r="G37" s="31">
        <v>1</v>
      </c>
      <c r="H37" s="31">
        <v>1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12">
        <f t="shared" si="0"/>
        <v>2</v>
      </c>
    </row>
    <row r="38" spans="1:15" ht="20.25" customHeight="1" x14ac:dyDescent="0.3">
      <c r="A38" s="9">
        <v>34</v>
      </c>
      <c r="B38" s="33">
        <f>'Chuyên Cần'!B35</f>
        <v>2033240322</v>
      </c>
      <c r="C38" s="34" t="str">
        <f>'Chuyên Cần'!C35</f>
        <v>Nguyễn Hoàng Thanh</v>
      </c>
      <c r="D38" s="34" t="str">
        <f>'Chuyên Cần'!D35</f>
        <v>Thiên</v>
      </c>
      <c r="E38" s="11"/>
      <c r="F38" s="31">
        <v>0.5</v>
      </c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1</v>
      </c>
      <c r="M38" s="31">
        <v>0.5</v>
      </c>
      <c r="N38" s="31">
        <v>0</v>
      </c>
      <c r="O38" s="12">
        <f t="shared" si="0"/>
        <v>7</v>
      </c>
    </row>
    <row r="39" spans="1:15" ht="20.25" customHeight="1" x14ac:dyDescent="0.3">
      <c r="A39" s="9">
        <v>35</v>
      </c>
      <c r="B39" s="33">
        <f>'Chuyên Cần'!B36</f>
        <v>2033240332</v>
      </c>
      <c r="C39" s="34" t="str">
        <f>'Chuyên Cần'!C36</f>
        <v>Nguyễn Thị Minh</v>
      </c>
      <c r="D39" s="34" t="str">
        <f>'Chuyên Cần'!D36</f>
        <v>Thư</v>
      </c>
      <c r="E39" s="11"/>
      <c r="F39" s="31">
        <v>1.8</v>
      </c>
      <c r="G39" s="31">
        <v>1</v>
      </c>
      <c r="H39" s="31">
        <v>1</v>
      </c>
      <c r="I39" s="31">
        <v>1</v>
      </c>
      <c r="J39" s="31">
        <v>0</v>
      </c>
      <c r="K39" s="31">
        <v>1</v>
      </c>
      <c r="L39" s="31">
        <v>0.5</v>
      </c>
      <c r="M39" s="31">
        <v>1</v>
      </c>
      <c r="N39" s="31">
        <v>0</v>
      </c>
      <c r="O39" s="12">
        <f t="shared" si="0"/>
        <v>7.3</v>
      </c>
    </row>
    <row r="40" spans="1:15" ht="20.25" customHeight="1" x14ac:dyDescent="0.3">
      <c r="A40" s="9">
        <v>36</v>
      </c>
      <c r="B40" s="33">
        <f>'Chuyên Cần'!B37</f>
        <v>2033240344</v>
      </c>
      <c r="C40" s="34" t="str">
        <f>'Chuyên Cần'!C37</f>
        <v>Vũ Thị Ngọc</v>
      </c>
      <c r="D40" s="34" t="str">
        <f>'Chuyên Cần'!D37</f>
        <v>Trâm</v>
      </c>
      <c r="E40" s="11"/>
      <c r="F40" s="31">
        <v>1.8</v>
      </c>
      <c r="G40" s="31">
        <v>1</v>
      </c>
      <c r="H40" s="31">
        <v>1</v>
      </c>
      <c r="I40" s="31">
        <v>1</v>
      </c>
      <c r="J40" s="31">
        <v>1</v>
      </c>
      <c r="K40" s="31">
        <v>1</v>
      </c>
      <c r="L40" s="31">
        <v>0</v>
      </c>
      <c r="M40" s="31">
        <v>1</v>
      </c>
      <c r="N40" s="31">
        <v>0</v>
      </c>
      <c r="O40" s="12">
        <f t="shared" si="0"/>
        <v>7.8</v>
      </c>
    </row>
    <row r="41" spans="1:15" ht="20.25" customHeight="1" x14ac:dyDescent="0.3">
      <c r="A41" s="9">
        <v>37</v>
      </c>
      <c r="B41" s="33">
        <f>'Chuyên Cần'!B38</f>
        <v>2033240352</v>
      </c>
      <c r="C41" s="34" t="str">
        <f>'Chuyên Cần'!C38</f>
        <v>Nguyễn Võ Phượng</v>
      </c>
      <c r="D41" s="34" t="str">
        <f>'Chuyên Cần'!D38</f>
        <v>Trinh</v>
      </c>
      <c r="E41" s="11"/>
      <c r="F41" s="31">
        <v>1</v>
      </c>
      <c r="G41" s="31">
        <v>1</v>
      </c>
      <c r="H41" s="31">
        <v>1</v>
      </c>
      <c r="I41" s="31">
        <v>1</v>
      </c>
      <c r="J41" s="31">
        <v>0</v>
      </c>
      <c r="K41" s="31">
        <v>1</v>
      </c>
      <c r="L41" s="31">
        <v>0.5</v>
      </c>
      <c r="M41" s="31">
        <v>1</v>
      </c>
      <c r="N41" s="31">
        <v>0</v>
      </c>
      <c r="O41" s="12">
        <f t="shared" si="0"/>
        <v>6.5</v>
      </c>
    </row>
    <row r="42" spans="1:15" ht="20.25" customHeight="1" x14ac:dyDescent="0.3">
      <c r="A42" s="9">
        <v>38</v>
      </c>
      <c r="B42" s="33">
        <f>'Chuyên Cần'!B39</f>
        <v>2033240363</v>
      </c>
      <c r="C42" s="34" t="str">
        <f>'Chuyên Cần'!C39</f>
        <v>Lữ Gia</v>
      </c>
      <c r="D42" s="34" t="str">
        <f>'Chuyên Cần'!D39</f>
        <v>Tuấn</v>
      </c>
      <c r="E42" s="11"/>
      <c r="F42" s="31">
        <v>1</v>
      </c>
      <c r="G42" s="31">
        <v>1</v>
      </c>
      <c r="H42" s="31">
        <v>1</v>
      </c>
      <c r="I42" s="31">
        <v>1</v>
      </c>
      <c r="J42" s="31">
        <v>0.5</v>
      </c>
      <c r="K42" s="31">
        <v>1</v>
      </c>
      <c r="L42" s="31">
        <v>0</v>
      </c>
      <c r="M42" s="31">
        <v>0</v>
      </c>
      <c r="N42" s="31">
        <v>0</v>
      </c>
      <c r="O42" s="12">
        <f t="shared" si="0"/>
        <v>5.5</v>
      </c>
    </row>
    <row r="43" spans="1:15" ht="20.25" customHeight="1" x14ac:dyDescent="0.3">
      <c r="A43" s="9">
        <v>39</v>
      </c>
      <c r="B43" s="33">
        <f>'Chuyên Cần'!B40</f>
        <v>2033240376</v>
      </c>
      <c r="C43" s="34" t="str">
        <f>'Chuyên Cần'!C40</f>
        <v>Phan Văn</v>
      </c>
      <c r="D43" s="34" t="str">
        <f>'Chuyên Cần'!D40</f>
        <v>Vinh</v>
      </c>
      <c r="E43" s="11"/>
      <c r="F43" s="31">
        <v>2</v>
      </c>
      <c r="G43" s="31">
        <v>1</v>
      </c>
      <c r="H43" s="31">
        <v>1</v>
      </c>
      <c r="I43" s="31">
        <v>1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12">
        <f t="shared" si="0"/>
        <v>5</v>
      </c>
    </row>
    <row r="44" spans="1:15" ht="20.25" customHeight="1" x14ac:dyDescent="0.3">
      <c r="A44" s="9">
        <v>40</v>
      </c>
      <c r="B44" s="33">
        <f>'Chuyên Cần'!B41</f>
        <v>2033240287</v>
      </c>
      <c r="C44" s="34" t="str">
        <f>'Chuyên Cần'!C41</f>
        <v>Lê Thị Như</v>
      </c>
      <c r="D44" s="34" t="str">
        <f>'Chuyên Cần'!D41</f>
        <v>Quỳnh</v>
      </c>
      <c r="E44" s="11"/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12">
        <f t="shared" si="0"/>
        <v>0</v>
      </c>
    </row>
    <row r="45" spans="1:15" ht="20.25" customHeight="1" x14ac:dyDescent="0.3">
      <c r="A45" s="9">
        <v>41</v>
      </c>
      <c r="B45" s="33">
        <f>'Chuyên Cần'!B42</f>
        <v>0</v>
      </c>
      <c r="C45" s="34">
        <f>'Chuyên Cần'!C42</f>
        <v>0</v>
      </c>
      <c r="D45" s="34">
        <f>'Chuyên Cần'!D42</f>
        <v>0</v>
      </c>
      <c r="E45" s="11"/>
      <c r="F45" s="31"/>
      <c r="G45" s="31"/>
      <c r="H45" s="31"/>
      <c r="I45" s="31"/>
      <c r="J45" s="31"/>
      <c r="K45" s="31"/>
      <c r="L45" s="31"/>
      <c r="M45" s="31"/>
      <c r="N45" s="31"/>
      <c r="O45" s="12">
        <f t="shared" si="0"/>
        <v>0</v>
      </c>
    </row>
    <row r="46" spans="1:15" ht="20.25" customHeight="1" x14ac:dyDescent="0.3">
      <c r="A46" s="9">
        <v>42</v>
      </c>
      <c r="B46" s="33">
        <f>'Chuyên Cần'!B43</f>
        <v>0</v>
      </c>
      <c r="C46" s="34">
        <f>'Chuyên Cần'!C43</f>
        <v>0</v>
      </c>
      <c r="D46" s="34">
        <f>'Chuyên Cần'!D43</f>
        <v>0</v>
      </c>
      <c r="E46" s="11"/>
      <c r="F46" s="31"/>
      <c r="G46" s="31"/>
      <c r="H46" s="31"/>
      <c r="I46" s="31"/>
      <c r="J46" s="31"/>
      <c r="K46" s="31"/>
      <c r="L46" s="31"/>
      <c r="M46" s="31"/>
      <c r="N46" s="31"/>
      <c r="O46" s="12">
        <f t="shared" si="0"/>
        <v>0</v>
      </c>
    </row>
    <row r="47" spans="1:15" ht="20.25" customHeight="1" x14ac:dyDescent="0.3">
      <c r="A47" s="9">
        <v>43</v>
      </c>
      <c r="B47" s="33">
        <f>'Chuyên Cần'!B44</f>
        <v>0</v>
      </c>
      <c r="C47" s="34">
        <f>'Chuyên Cần'!C44</f>
        <v>0</v>
      </c>
      <c r="D47" s="34">
        <f>'Chuyên Cần'!D44</f>
        <v>0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>
        <f t="shared" si="0"/>
        <v>0</v>
      </c>
    </row>
    <row r="48" spans="1:15" ht="20.25" customHeight="1" x14ac:dyDescent="0.3">
      <c r="A48" s="9">
        <v>44</v>
      </c>
      <c r="B48" s="33">
        <f>'Chuyên Cần'!B45</f>
        <v>0</v>
      </c>
      <c r="C48" s="34">
        <f>'Chuyên Cần'!C45</f>
        <v>0</v>
      </c>
      <c r="D48" s="34">
        <f>'Chuyên Cần'!D45</f>
        <v>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>
        <f t="shared" si="0"/>
        <v>0</v>
      </c>
    </row>
    <row r="49" spans="1:15" ht="20.25" customHeight="1" x14ac:dyDescent="0.3">
      <c r="A49" s="9">
        <v>45</v>
      </c>
      <c r="B49" s="33">
        <f>'Chuyên Cần'!B46</f>
        <v>0</v>
      </c>
      <c r="C49" s="34">
        <f>'Chuyên Cần'!C46</f>
        <v>0</v>
      </c>
      <c r="D49" s="34">
        <f>'Chuyên Cần'!D46</f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>
        <f t="shared" si="0"/>
        <v>0</v>
      </c>
    </row>
    <row r="50" spans="1:15" ht="20.25" customHeight="1" x14ac:dyDescent="0.3">
      <c r="A50" s="9">
        <v>46</v>
      </c>
      <c r="B50" s="33">
        <f>'Chuyên Cần'!B47</f>
        <v>0</v>
      </c>
      <c r="C50" s="34">
        <f>'Chuyên Cần'!C47</f>
        <v>0</v>
      </c>
      <c r="D50" s="34">
        <f>'Chuyên Cần'!D47</f>
        <v>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>
        <f t="shared" si="0"/>
        <v>0</v>
      </c>
    </row>
    <row r="51" spans="1:15" ht="20.25" customHeight="1" x14ac:dyDescent="0.3">
      <c r="A51" s="9">
        <v>47</v>
      </c>
      <c r="B51" s="33">
        <f>'Chuyên Cần'!B48</f>
        <v>0</v>
      </c>
      <c r="C51" s="34">
        <f>'Chuyên Cần'!C48</f>
        <v>0</v>
      </c>
      <c r="D51" s="34">
        <f>'Chuyên Cần'!D48</f>
        <v>0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>
        <f t="shared" si="0"/>
        <v>0</v>
      </c>
    </row>
    <row r="52" spans="1:15" ht="20.25" customHeight="1" x14ac:dyDescent="0.3">
      <c r="A52" s="9">
        <v>48</v>
      </c>
      <c r="B52" s="33">
        <f>'Chuyên Cần'!B49</f>
        <v>0</v>
      </c>
      <c r="C52" s="34">
        <f>'Chuyên Cần'!C49</f>
        <v>0</v>
      </c>
      <c r="D52" s="34">
        <f>'Chuyên Cần'!D49</f>
        <v>0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>
        <f t="shared" si="0"/>
        <v>0</v>
      </c>
    </row>
    <row r="53" spans="1:15" ht="20.25" customHeight="1" x14ac:dyDescent="0.3">
      <c r="A53" s="9">
        <v>49</v>
      </c>
      <c r="B53" s="33">
        <f>'Chuyên Cần'!B50</f>
        <v>0</v>
      </c>
      <c r="C53" s="34">
        <f>'Chuyên Cần'!C50</f>
        <v>0</v>
      </c>
      <c r="D53" s="34">
        <f>'Chuyên Cần'!D50</f>
        <v>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>
        <f t="shared" si="0"/>
        <v>0</v>
      </c>
    </row>
    <row r="54" spans="1:15" ht="20.25" customHeight="1" x14ac:dyDescent="0.3">
      <c r="A54" s="9">
        <v>50</v>
      </c>
      <c r="B54" s="33">
        <f>'Chuyên Cần'!B51</f>
        <v>0</v>
      </c>
      <c r="C54" s="34">
        <f>'Chuyên Cần'!C51</f>
        <v>0</v>
      </c>
      <c r="D54" s="34">
        <f>'Chuyên Cần'!D51</f>
        <v>0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>
        <f t="shared" si="0"/>
        <v>0</v>
      </c>
    </row>
    <row r="55" spans="1:15" ht="20.25" customHeight="1" x14ac:dyDescent="0.3">
      <c r="A55" s="9">
        <v>51</v>
      </c>
      <c r="B55" s="33">
        <f>'Chuyên Cần'!B52</f>
        <v>0</v>
      </c>
      <c r="C55" s="34">
        <f>'Chuyên Cần'!C52</f>
        <v>0</v>
      </c>
      <c r="D55" s="34">
        <f>'Chuyên Cần'!D52</f>
        <v>0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>
        <f t="shared" si="0"/>
        <v>0</v>
      </c>
    </row>
    <row r="56" spans="1:15" ht="20.25" customHeight="1" x14ac:dyDescent="0.3">
      <c r="A56" s="9">
        <v>52</v>
      </c>
      <c r="B56" s="33">
        <f>'Chuyên Cần'!B53</f>
        <v>0</v>
      </c>
      <c r="C56" s="34">
        <f>'Chuyên Cần'!C53</f>
        <v>0</v>
      </c>
      <c r="D56" s="34">
        <f>'Chuyên Cần'!D53</f>
        <v>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>
        <f t="shared" si="0"/>
        <v>0</v>
      </c>
    </row>
    <row r="57" spans="1:15" ht="20.25" customHeight="1" x14ac:dyDescent="0.3">
      <c r="A57" s="9">
        <v>53</v>
      </c>
      <c r="B57" s="33">
        <f>'Chuyên Cần'!B54</f>
        <v>0</v>
      </c>
      <c r="C57" s="34">
        <f>'Chuyên Cần'!C54</f>
        <v>0</v>
      </c>
      <c r="D57" s="34">
        <f>'Chuyên Cần'!D54</f>
        <v>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>
        <f t="shared" si="0"/>
        <v>0</v>
      </c>
    </row>
    <row r="58" spans="1:15" ht="20.25" customHeight="1" x14ac:dyDescent="0.3">
      <c r="A58" s="9">
        <v>54</v>
      </c>
      <c r="B58" s="33">
        <f>'Chuyên Cần'!B55</f>
        <v>0</v>
      </c>
      <c r="C58" s="34">
        <f>'Chuyên Cần'!C55</f>
        <v>0</v>
      </c>
      <c r="D58" s="34">
        <f>'Chuyên Cần'!D55</f>
        <v>0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>
        <f t="shared" si="0"/>
        <v>0</v>
      </c>
    </row>
    <row r="59" spans="1:15" ht="20.25" customHeight="1" x14ac:dyDescent="0.3">
      <c r="A59" s="9">
        <v>55</v>
      </c>
      <c r="B59" s="33">
        <f>'Chuyên Cần'!B56</f>
        <v>0</v>
      </c>
      <c r="C59" s="34">
        <f>'Chuyên Cần'!C56</f>
        <v>0</v>
      </c>
      <c r="D59" s="34">
        <f>'Chuyên Cần'!D56</f>
        <v>0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>
        <f t="shared" si="0"/>
        <v>0</v>
      </c>
    </row>
  </sheetData>
  <sheetProtection algorithmName="SHA-512" hashValue="+hx3H1pKaTNyzszg5VSTNKP7GlCc2eRqUjlyBmdyM8pBd7/88JqB6kPrJNftSM8EWVzhNJ4Wnu+kxVNCshD77w==" saltValue="ic9yJT1KcOpM+QGGruxsUw==" spinCount="100000" sheet="1" objects="1" scenarios="1"/>
  <mergeCells count="9">
    <mergeCell ref="O1:O2"/>
    <mergeCell ref="H2:N2"/>
    <mergeCell ref="G1:N1"/>
    <mergeCell ref="A3:A4"/>
    <mergeCell ref="B3:B4"/>
    <mergeCell ref="C3:C4"/>
    <mergeCell ref="D3:D4"/>
    <mergeCell ref="E3:E4"/>
    <mergeCell ref="A1:E2"/>
  </mergeCells>
  <conditionalFormatting sqref="B5:D59">
    <cfRule type="expression" dxfId="5" priority="2" stopIfTrue="1">
      <formula>IF(MOD($A5,2)=0,TRUE,FALSE)</formula>
    </cfRule>
  </conditionalFormatting>
  <conditionalFormatting sqref="F5:N59">
    <cfRule type="expression" dxfId="4" priority="1">
      <formula>F5&gt;F$4</formula>
    </cfRule>
  </conditionalFormatting>
  <conditionalFormatting sqref="G4:N4">
    <cfRule type="containsBlanks" dxfId="3" priority="3" stopIfTrue="1">
      <formula>LEN(TRIM(G4))=0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tabSelected="1" topLeftCell="A21" workbookViewId="0">
      <selection activeCell="D58" sqref="D58"/>
    </sheetView>
  </sheetViews>
  <sheetFormatPr defaultColWidth="9.109375" defaultRowHeight="15.6" x14ac:dyDescent="0.3"/>
  <cols>
    <col min="1" max="1" width="9.109375" style="4"/>
    <col min="2" max="2" width="13.6640625" style="4" customWidth="1"/>
    <col min="3" max="3" width="22.88671875" style="4" customWidth="1"/>
    <col min="4" max="4" width="11.109375" style="4" customWidth="1"/>
    <col min="5" max="5" width="13.44140625" style="4" customWidth="1"/>
    <col min="6" max="8" width="9.109375" style="4"/>
    <col min="9" max="9" width="14.44140625" style="4" customWidth="1"/>
    <col min="10" max="10" width="15.6640625" style="4" customWidth="1"/>
    <col min="11" max="16384" width="9.109375" style="4"/>
  </cols>
  <sheetData>
    <row r="1" spans="1:10" ht="24" customHeight="1" x14ac:dyDescent="0.3">
      <c r="A1" s="21" t="s">
        <v>0</v>
      </c>
      <c r="B1" s="22" t="s">
        <v>1</v>
      </c>
      <c r="C1" s="23" t="s">
        <v>2</v>
      </c>
      <c r="D1" s="23" t="s">
        <v>3</v>
      </c>
      <c r="E1" s="23" t="s">
        <v>25</v>
      </c>
      <c r="F1" s="21" t="s">
        <v>28</v>
      </c>
      <c r="G1" s="21" t="s">
        <v>27</v>
      </c>
      <c r="H1" s="21" t="s">
        <v>26</v>
      </c>
      <c r="I1" s="23" t="s">
        <v>37</v>
      </c>
      <c r="J1" s="21" t="s">
        <v>29</v>
      </c>
    </row>
    <row r="2" spans="1:10" x14ac:dyDescent="0.3">
      <c r="A2" s="5">
        <v>1</v>
      </c>
      <c r="B2" s="5">
        <f>'Chuyên Cần'!B2</f>
        <v>2033240006</v>
      </c>
      <c r="C2" s="5" t="str">
        <f>'Chuyên Cần'!C2</f>
        <v>Bùi Thiên</v>
      </c>
      <c r="D2" s="5" t="str">
        <f>'Chuyên Cần'!D2</f>
        <v>Ân</v>
      </c>
      <c r="E2" s="36">
        <f>VLOOKUP($B2,'Chuyên Cần'!$B$2:$E$56,4,0)</f>
        <v>10</v>
      </c>
      <c r="F2" s="36">
        <f t="shared" ref="F2:F33" si="0">VLOOKUP($B2,DKTL1,12,0)</f>
        <v>5</v>
      </c>
      <c r="G2" s="36">
        <f t="shared" ref="G2:G33" si="1">VLOOKUP($B2,DKTL2,16,0)</f>
        <v>1.3</v>
      </c>
      <c r="H2" s="36">
        <f t="shared" ref="H2:H33" si="2">VLOOKUP($B2,DKTL3,14,0)</f>
        <v>4.5</v>
      </c>
      <c r="I2" s="36">
        <f>ROUND($E2*0.05 +$F2*0.3+$G2*0.3+$H2*0.35,1)</f>
        <v>4</v>
      </c>
      <c r="J2" s="5" t="str">
        <f>IF(I2&gt;=4,"Đạt","Không đạt")</f>
        <v>Đạt</v>
      </c>
    </row>
    <row r="3" spans="1:10" x14ac:dyDescent="0.3">
      <c r="A3" s="5">
        <v>2</v>
      </c>
      <c r="B3" s="5">
        <f>'Chuyên Cần'!B3</f>
        <v>2033240012</v>
      </c>
      <c r="C3" s="5" t="str">
        <f>'Chuyên Cần'!C3</f>
        <v>Nguyễn Hà</v>
      </c>
      <c r="D3" s="5" t="str">
        <f>'Chuyên Cần'!D3</f>
        <v>Anh</v>
      </c>
      <c r="E3" s="36">
        <f>VLOOKUP($B3,'Chuyên Cần'!$B$2:$E$56,4,0)</f>
        <v>10</v>
      </c>
      <c r="F3" s="36">
        <f t="shared" si="0"/>
        <v>7.6</v>
      </c>
      <c r="G3" s="36">
        <f t="shared" si="1"/>
        <v>2.5</v>
      </c>
      <c r="H3" s="36">
        <f t="shared" si="2"/>
        <v>9.9</v>
      </c>
      <c r="I3" s="36">
        <f t="shared" ref="I3:I56" si="3">ROUND($E3*0.05 +$F3*0.3+$G3*0.3+$H3*0.35,1)</f>
        <v>7</v>
      </c>
      <c r="J3" s="5" t="str">
        <f t="shared" ref="J3:J56" si="4">IF(I3&gt;=4,"Đạt","Không đạt")</f>
        <v>Đạt</v>
      </c>
    </row>
    <row r="4" spans="1:10" x14ac:dyDescent="0.3">
      <c r="A4" s="5">
        <v>3</v>
      </c>
      <c r="B4" s="5">
        <f>'Chuyên Cần'!B4</f>
        <v>2033240023</v>
      </c>
      <c r="C4" s="5" t="str">
        <f>'Chuyên Cần'!C4</f>
        <v>Trương Hoàng</v>
      </c>
      <c r="D4" s="5" t="str">
        <f>'Chuyên Cần'!D4</f>
        <v>Bách</v>
      </c>
      <c r="E4" s="36">
        <f>VLOOKUP($B4,'Chuyên Cần'!$B$2:$E$56,4,0)</f>
        <v>10</v>
      </c>
      <c r="F4" s="36">
        <f t="shared" si="0"/>
        <v>2.8</v>
      </c>
      <c r="G4" s="36">
        <f t="shared" si="1"/>
        <v>2</v>
      </c>
      <c r="H4" s="36">
        <f t="shared" si="2"/>
        <v>4.3</v>
      </c>
      <c r="I4" s="36">
        <f t="shared" si="3"/>
        <v>3.4</v>
      </c>
      <c r="J4" s="5" t="str">
        <f t="shared" si="4"/>
        <v>Không đạt</v>
      </c>
    </row>
    <row r="5" spans="1:10" x14ac:dyDescent="0.3">
      <c r="A5" s="5">
        <v>4</v>
      </c>
      <c r="B5" s="5">
        <f>'Chuyên Cần'!B5</f>
        <v>2033240024</v>
      </c>
      <c r="C5" s="5" t="str">
        <f>'Chuyên Cần'!C5</f>
        <v>Đinh Nguyễn Việt</v>
      </c>
      <c r="D5" s="5" t="str">
        <f>'Chuyên Cần'!D5</f>
        <v>Bảo</v>
      </c>
      <c r="E5" s="36">
        <f>VLOOKUP($B5,'Chuyên Cần'!$B$2:$E$56,4,0)</f>
        <v>10</v>
      </c>
      <c r="F5" s="36">
        <f t="shared" si="0"/>
        <v>8.8000000000000007</v>
      </c>
      <c r="G5" s="36">
        <f t="shared" si="1"/>
        <v>2.2999999999999998</v>
      </c>
      <c r="H5" s="36">
        <f t="shared" si="2"/>
        <v>7</v>
      </c>
      <c r="I5" s="36">
        <f t="shared" si="3"/>
        <v>6.3</v>
      </c>
      <c r="J5" s="5" t="str">
        <f t="shared" si="4"/>
        <v>Đạt</v>
      </c>
    </row>
    <row r="6" spans="1:10" x14ac:dyDescent="0.3">
      <c r="A6" s="5">
        <v>5</v>
      </c>
      <c r="B6" s="5">
        <f>'Chuyên Cần'!B6</f>
        <v>2033240028</v>
      </c>
      <c r="C6" s="5" t="str">
        <f>'Chuyên Cần'!C6</f>
        <v>Nguyễn Duy</v>
      </c>
      <c r="D6" s="5" t="str">
        <f>'Chuyên Cần'!D6</f>
        <v>Bảo</v>
      </c>
      <c r="E6" s="36">
        <f>VLOOKUP($B6,'Chuyên Cần'!$B$2:$E$56,4,0)</f>
        <v>9.1999999999999993</v>
      </c>
      <c r="F6" s="36">
        <f t="shared" si="0"/>
        <v>3.3</v>
      </c>
      <c r="G6" s="36">
        <f t="shared" si="1"/>
        <v>2</v>
      </c>
      <c r="H6" s="36">
        <f t="shared" si="2"/>
        <v>4.5</v>
      </c>
      <c r="I6" s="36">
        <f t="shared" si="3"/>
        <v>3.6</v>
      </c>
      <c r="J6" s="5" t="str">
        <f t="shared" si="4"/>
        <v>Không đạt</v>
      </c>
    </row>
    <row r="7" spans="1:10" x14ac:dyDescent="0.3">
      <c r="A7" s="5">
        <v>6</v>
      </c>
      <c r="B7" s="5">
        <f>'Chuyên Cần'!B7</f>
        <v>2033240031</v>
      </c>
      <c r="C7" s="5" t="str">
        <f>'Chuyên Cần'!C7</f>
        <v>Nguyễn Quốc</v>
      </c>
      <c r="D7" s="5" t="str">
        <f>'Chuyên Cần'!D7</f>
        <v>Bảo</v>
      </c>
      <c r="E7" s="36">
        <f>VLOOKUP($B7,'Chuyên Cần'!$B$2:$E$56,4,0)</f>
        <v>10</v>
      </c>
      <c r="F7" s="36">
        <f t="shared" si="0"/>
        <v>5.5</v>
      </c>
      <c r="G7" s="36">
        <f t="shared" si="1"/>
        <v>3.5</v>
      </c>
      <c r="H7" s="36">
        <f t="shared" si="2"/>
        <v>5.6</v>
      </c>
      <c r="I7" s="36">
        <f t="shared" si="3"/>
        <v>5.2</v>
      </c>
      <c r="J7" s="5" t="str">
        <f t="shared" si="4"/>
        <v>Đạt</v>
      </c>
    </row>
    <row r="8" spans="1:10" x14ac:dyDescent="0.3">
      <c r="A8" s="5">
        <v>7</v>
      </c>
      <c r="B8" s="5">
        <f>'Chuyên Cần'!B8</f>
        <v>2033240032</v>
      </c>
      <c r="C8" s="5" t="str">
        <f>'Chuyên Cần'!C8</f>
        <v>Trần Gia</v>
      </c>
      <c r="D8" s="5" t="str">
        <f>'Chuyên Cần'!D8</f>
        <v>Bảo</v>
      </c>
      <c r="E8" s="36">
        <f>VLOOKUP($B8,'Chuyên Cần'!$B$2:$E$56,4,0)</f>
        <v>8.3000000000000007</v>
      </c>
      <c r="F8" s="36">
        <f t="shared" si="0"/>
        <v>8</v>
      </c>
      <c r="G8" s="36">
        <f t="shared" si="1"/>
        <v>4</v>
      </c>
      <c r="H8" s="36">
        <f t="shared" si="2"/>
        <v>6</v>
      </c>
      <c r="I8" s="36">
        <f t="shared" si="3"/>
        <v>6.1</v>
      </c>
      <c r="J8" s="5" t="str">
        <f t="shared" si="4"/>
        <v>Đạt</v>
      </c>
    </row>
    <row r="9" spans="1:10" x14ac:dyDescent="0.3">
      <c r="A9" s="5">
        <v>8</v>
      </c>
      <c r="B9" s="5">
        <f>'Chuyên Cần'!B9</f>
        <v>2033240034</v>
      </c>
      <c r="C9" s="5" t="str">
        <f>'Chuyên Cần'!C9</f>
        <v>Võ Gia</v>
      </c>
      <c r="D9" s="5" t="str">
        <f>'Chuyên Cần'!D9</f>
        <v>Bảo</v>
      </c>
      <c r="E9" s="36">
        <f>VLOOKUP($B9,'Chuyên Cần'!$B$2:$E$56,4,0)</f>
        <v>10</v>
      </c>
      <c r="F9" s="36">
        <f t="shared" si="0"/>
        <v>4.8</v>
      </c>
      <c r="G9" s="36">
        <f t="shared" si="1"/>
        <v>1</v>
      </c>
      <c r="H9" s="36">
        <f t="shared" si="2"/>
        <v>3.5</v>
      </c>
      <c r="I9" s="36">
        <f t="shared" si="3"/>
        <v>3.5</v>
      </c>
      <c r="J9" s="5" t="str">
        <f t="shared" si="4"/>
        <v>Không đạt</v>
      </c>
    </row>
    <row r="10" spans="1:10" x14ac:dyDescent="0.3">
      <c r="A10" s="5">
        <v>9</v>
      </c>
      <c r="B10" s="5">
        <f>'Chuyên Cần'!B10</f>
        <v>2033240040</v>
      </c>
      <c r="C10" s="5" t="str">
        <f>'Chuyên Cần'!C10</f>
        <v>Nguyễn Thị Thùy</v>
      </c>
      <c r="D10" s="5" t="str">
        <f>'Chuyên Cần'!D10</f>
        <v>Châu</v>
      </c>
      <c r="E10" s="36">
        <f>VLOOKUP($B10,'Chuyên Cần'!$B$2:$E$56,4,0)</f>
        <v>10</v>
      </c>
      <c r="F10" s="36">
        <f t="shared" si="0"/>
        <v>6.4</v>
      </c>
      <c r="G10" s="36">
        <f t="shared" si="1"/>
        <v>5.8</v>
      </c>
      <c r="H10" s="36">
        <f t="shared" si="2"/>
        <v>5.6</v>
      </c>
      <c r="I10" s="36">
        <f t="shared" si="3"/>
        <v>6.1</v>
      </c>
      <c r="J10" s="5" t="str">
        <f t="shared" si="4"/>
        <v>Đạt</v>
      </c>
    </row>
    <row r="11" spans="1:10" x14ac:dyDescent="0.3">
      <c r="A11" s="5">
        <v>10</v>
      </c>
      <c r="B11" s="5">
        <f>'Chuyên Cần'!B11</f>
        <v>2033240044</v>
      </c>
      <c r="C11" s="5" t="str">
        <f>'Chuyên Cần'!C11</f>
        <v>Nguyễn Văn</v>
      </c>
      <c r="D11" s="5" t="str">
        <f>'Chuyên Cần'!D11</f>
        <v>Chung</v>
      </c>
      <c r="E11" s="36">
        <f>VLOOKUP($B11,'Chuyên Cần'!$B$2:$E$56,4,0)</f>
        <v>10</v>
      </c>
      <c r="F11" s="36">
        <f t="shared" si="0"/>
        <v>5.2</v>
      </c>
      <c r="G11" s="36">
        <f t="shared" si="1"/>
        <v>3.4</v>
      </c>
      <c r="H11" s="36">
        <f t="shared" si="2"/>
        <v>5.8</v>
      </c>
      <c r="I11" s="36">
        <f t="shared" si="3"/>
        <v>5.0999999999999996</v>
      </c>
      <c r="J11" s="5" t="str">
        <f t="shared" si="4"/>
        <v>Đạt</v>
      </c>
    </row>
    <row r="12" spans="1:10" x14ac:dyDescent="0.3">
      <c r="A12" s="5">
        <v>11</v>
      </c>
      <c r="B12" s="5">
        <f>'Chuyên Cần'!B12</f>
        <v>2033240076</v>
      </c>
      <c r="C12" s="5" t="str">
        <f>'Chuyên Cần'!C12</f>
        <v>Lưu Bảo</v>
      </c>
      <c r="D12" s="5" t="str">
        <f>'Chuyên Cần'!D12</f>
        <v>Duy</v>
      </c>
      <c r="E12" s="36">
        <f>VLOOKUP($B12,'Chuyên Cần'!$B$2:$E$56,4,0)</f>
        <v>9.1999999999999993</v>
      </c>
      <c r="F12" s="36">
        <f t="shared" si="0"/>
        <v>9.5</v>
      </c>
      <c r="G12" s="36">
        <f t="shared" si="1"/>
        <v>4.5</v>
      </c>
      <c r="H12" s="36">
        <f t="shared" si="2"/>
        <v>6</v>
      </c>
      <c r="I12" s="36">
        <f t="shared" si="3"/>
        <v>6.8</v>
      </c>
      <c r="J12" s="5" t="str">
        <f t="shared" si="4"/>
        <v>Đạt</v>
      </c>
    </row>
    <row r="13" spans="1:10" x14ac:dyDescent="0.3">
      <c r="A13" s="5">
        <v>12</v>
      </c>
      <c r="B13" s="5">
        <f>'Chuyên Cần'!B13</f>
        <v>2033240085</v>
      </c>
      <c r="C13" s="5" t="str">
        <f>'Chuyên Cần'!C13</f>
        <v>Hoàng Phong</v>
      </c>
      <c r="D13" s="5" t="str">
        <f>'Chuyên Cần'!D13</f>
        <v>Giang</v>
      </c>
      <c r="E13" s="36">
        <f>VLOOKUP($B13,'Chuyên Cần'!$B$2:$E$56,4,0)</f>
        <v>10</v>
      </c>
      <c r="F13" s="36">
        <f t="shared" si="0"/>
        <v>8.1999999999999993</v>
      </c>
      <c r="G13" s="36">
        <f t="shared" si="1"/>
        <v>6.8</v>
      </c>
      <c r="H13" s="36">
        <f t="shared" si="2"/>
        <v>5.5</v>
      </c>
      <c r="I13" s="36">
        <f t="shared" si="3"/>
        <v>6.9</v>
      </c>
      <c r="J13" s="5" t="str">
        <f t="shared" si="4"/>
        <v>Đạt</v>
      </c>
    </row>
    <row r="14" spans="1:10" x14ac:dyDescent="0.3">
      <c r="A14" s="5">
        <v>13</v>
      </c>
      <c r="B14" s="5">
        <f>'Chuyên Cần'!B14</f>
        <v>2033240107</v>
      </c>
      <c r="C14" s="5" t="str">
        <f>'Chuyên Cần'!C14</f>
        <v>Nguyễn Lân</v>
      </c>
      <c r="D14" s="5" t="str">
        <f>'Chuyên Cần'!D14</f>
        <v>Hoàng</v>
      </c>
      <c r="E14" s="36">
        <f>VLOOKUP($B14,'Chuyên Cần'!$B$2:$E$56,4,0)</f>
        <v>10</v>
      </c>
      <c r="F14" s="36">
        <f t="shared" si="0"/>
        <v>8.4</v>
      </c>
      <c r="G14" s="36">
        <f t="shared" si="1"/>
        <v>5.3</v>
      </c>
      <c r="H14" s="36">
        <f t="shared" si="2"/>
        <v>5.5</v>
      </c>
      <c r="I14" s="36">
        <f t="shared" si="3"/>
        <v>6.5</v>
      </c>
      <c r="J14" s="5" t="str">
        <f t="shared" si="4"/>
        <v>Đạt</v>
      </c>
    </row>
    <row r="15" spans="1:10" x14ac:dyDescent="0.3">
      <c r="A15" s="5">
        <v>14</v>
      </c>
      <c r="B15" s="5">
        <f>'Chuyên Cần'!B15</f>
        <v>2033240131</v>
      </c>
      <c r="C15" s="5" t="str">
        <f>'Chuyên Cần'!C15</f>
        <v>Nguyễn Thị Thanh</v>
      </c>
      <c r="D15" s="5" t="str">
        <f>'Chuyên Cần'!D15</f>
        <v>Huyền</v>
      </c>
      <c r="E15" s="36">
        <f>VLOOKUP($B15,'Chuyên Cần'!$B$2:$E$56,4,0)</f>
        <v>10</v>
      </c>
      <c r="F15" s="36">
        <f t="shared" si="0"/>
        <v>7.9</v>
      </c>
      <c r="G15" s="36">
        <f t="shared" si="1"/>
        <v>4.3</v>
      </c>
      <c r="H15" s="36">
        <f t="shared" si="2"/>
        <v>4.4000000000000004</v>
      </c>
      <c r="I15" s="36">
        <f t="shared" si="3"/>
        <v>5.7</v>
      </c>
      <c r="J15" s="5" t="str">
        <f t="shared" si="4"/>
        <v>Đạt</v>
      </c>
    </row>
    <row r="16" spans="1:10" x14ac:dyDescent="0.3">
      <c r="A16" s="5">
        <v>15</v>
      </c>
      <c r="B16" s="5">
        <f>'Chuyên Cần'!B16</f>
        <v>2033240132</v>
      </c>
      <c r="C16" s="5" t="str">
        <f>'Chuyên Cần'!C16</f>
        <v>Trần Nguyễn Vỹ</v>
      </c>
      <c r="D16" s="5" t="str">
        <f>'Chuyên Cần'!D16</f>
        <v>Kha</v>
      </c>
      <c r="E16" s="36">
        <f>VLOOKUP($B16,'Chuyên Cần'!$B$2:$E$56,4,0)</f>
        <v>9.1999999999999993</v>
      </c>
      <c r="F16" s="36">
        <f t="shared" si="0"/>
        <v>9</v>
      </c>
      <c r="G16" s="36">
        <f t="shared" si="1"/>
        <v>3.5</v>
      </c>
      <c r="H16" s="36">
        <f t="shared" si="2"/>
        <v>6.5</v>
      </c>
      <c r="I16" s="36">
        <f t="shared" si="3"/>
        <v>6.5</v>
      </c>
      <c r="J16" s="5" t="str">
        <f t="shared" si="4"/>
        <v>Đạt</v>
      </c>
    </row>
    <row r="17" spans="1:10" x14ac:dyDescent="0.3">
      <c r="A17" s="5">
        <v>16</v>
      </c>
      <c r="B17" s="5">
        <f>'Chuyên Cần'!B17</f>
        <v>2033240138</v>
      </c>
      <c r="C17" s="5" t="str">
        <f>'Chuyên Cần'!C17</f>
        <v>Nguyễn Dzuy</v>
      </c>
      <c r="D17" s="5" t="str">
        <f>'Chuyên Cần'!D17</f>
        <v>Khang</v>
      </c>
      <c r="E17" s="36">
        <f>VLOOKUP($B17,'Chuyên Cần'!$B$2:$E$56,4,0)</f>
        <v>9.1999999999999993</v>
      </c>
      <c r="F17" s="36">
        <f t="shared" si="0"/>
        <v>10</v>
      </c>
      <c r="G17" s="36">
        <f t="shared" si="1"/>
        <v>7</v>
      </c>
      <c r="H17" s="36">
        <f t="shared" si="2"/>
        <v>8</v>
      </c>
      <c r="I17" s="36">
        <f t="shared" si="3"/>
        <v>8.4</v>
      </c>
      <c r="J17" s="5" t="str">
        <f t="shared" si="4"/>
        <v>Đạt</v>
      </c>
    </row>
    <row r="18" spans="1:10" x14ac:dyDescent="0.3">
      <c r="A18" s="5">
        <v>17</v>
      </c>
      <c r="B18" s="5">
        <f>'Chuyên Cần'!B18</f>
        <v>2033240143</v>
      </c>
      <c r="C18" s="5" t="str">
        <f>'Chuyên Cần'!C18</f>
        <v>Lê Minh</v>
      </c>
      <c r="D18" s="5" t="str">
        <f>'Chuyên Cần'!D18</f>
        <v>Khanh</v>
      </c>
      <c r="E18" s="36">
        <f>VLOOKUP($B18,'Chuyên Cần'!$B$2:$E$56,4,0)</f>
        <v>10</v>
      </c>
      <c r="F18" s="36">
        <f t="shared" si="0"/>
        <v>10</v>
      </c>
      <c r="G18" s="36">
        <f t="shared" si="1"/>
        <v>8.8000000000000007</v>
      </c>
      <c r="H18" s="36">
        <f t="shared" si="2"/>
        <v>9</v>
      </c>
      <c r="I18" s="36">
        <f t="shared" si="3"/>
        <v>9.3000000000000007</v>
      </c>
      <c r="J18" s="5" t="str">
        <f t="shared" si="4"/>
        <v>Đạt</v>
      </c>
    </row>
    <row r="19" spans="1:10" x14ac:dyDescent="0.3">
      <c r="A19" s="5">
        <v>18</v>
      </c>
      <c r="B19" s="5">
        <f>'Chuyên Cần'!B19</f>
        <v>2033240160</v>
      </c>
      <c r="C19" s="5" t="str">
        <f>'Chuyên Cần'!C19</f>
        <v>Lê Minh</v>
      </c>
      <c r="D19" s="5" t="str">
        <f>'Chuyên Cần'!D19</f>
        <v>Khôi</v>
      </c>
      <c r="E19" s="36">
        <f>VLOOKUP($B19,'Chuyên Cần'!$B$2:$E$56,4,0)</f>
        <v>9.1999999999999993</v>
      </c>
      <c r="F19" s="36">
        <f t="shared" si="0"/>
        <v>5.4</v>
      </c>
      <c r="G19" s="36">
        <f t="shared" si="1"/>
        <v>3.5</v>
      </c>
      <c r="H19" s="36">
        <f t="shared" si="2"/>
        <v>5.5</v>
      </c>
      <c r="I19" s="36">
        <f t="shared" si="3"/>
        <v>5.0999999999999996</v>
      </c>
      <c r="J19" s="5" t="str">
        <f t="shared" si="4"/>
        <v>Đạt</v>
      </c>
    </row>
    <row r="20" spans="1:10" x14ac:dyDescent="0.3">
      <c r="A20" s="5">
        <v>19</v>
      </c>
      <c r="B20" s="5">
        <f>'Chuyên Cần'!B20</f>
        <v>2033240164</v>
      </c>
      <c r="C20" s="5" t="str">
        <f>'Chuyên Cần'!C20</f>
        <v>Phạm Gia</v>
      </c>
      <c r="D20" s="5" t="str">
        <f>'Chuyên Cần'!D20</f>
        <v>Kiên</v>
      </c>
      <c r="E20" s="36">
        <f>VLOOKUP($B20,'Chuyên Cần'!$B$2:$E$56,4,0)</f>
        <v>7.5</v>
      </c>
      <c r="F20" s="36">
        <f t="shared" si="0"/>
        <v>3.8</v>
      </c>
      <c r="G20" s="36">
        <f t="shared" si="1"/>
        <v>1</v>
      </c>
      <c r="H20" s="36">
        <f t="shared" si="2"/>
        <v>5.5</v>
      </c>
      <c r="I20" s="36">
        <f t="shared" si="3"/>
        <v>3.7</v>
      </c>
      <c r="J20" s="5" t="str">
        <f t="shared" si="4"/>
        <v>Không đạt</v>
      </c>
    </row>
    <row r="21" spans="1:10" x14ac:dyDescent="0.3">
      <c r="A21" s="5">
        <v>20</v>
      </c>
      <c r="B21" s="5">
        <f>'Chuyên Cần'!B21</f>
        <v>2033240172</v>
      </c>
      <c r="C21" s="5" t="str">
        <f>'Chuyên Cần'!C21</f>
        <v>Phạm Gia Hoàng</v>
      </c>
      <c r="D21" s="5" t="str">
        <f>'Chuyên Cần'!D21</f>
        <v>Lâm</v>
      </c>
      <c r="E21" s="36">
        <f>VLOOKUP($B21,'Chuyên Cần'!$B$2:$E$56,4,0)</f>
        <v>8.3000000000000007</v>
      </c>
      <c r="F21" s="36">
        <f t="shared" si="0"/>
        <v>8.1</v>
      </c>
      <c r="G21" s="36">
        <f t="shared" si="1"/>
        <v>4</v>
      </c>
      <c r="H21" s="36">
        <f t="shared" si="2"/>
        <v>5</v>
      </c>
      <c r="I21" s="36">
        <f t="shared" si="3"/>
        <v>5.8</v>
      </c>
      <c r="J21" s="5" t="str">
        <f t="shared" si="4"/>
        <v>Đạt</v>
      </c>
    </row>
    <row r="22" spans="1:10" x14ac:dyDescent="0.3">
      <c r="A22" s="5">
        <v>21</v>
      </c>
      <c r="B22" s="5">
        <f>'Chuyên Cần'!B22</f>
        <v>2033240177</v>
      </c>
      <c r="C22" s="5" t="str">
        <f>'Chuyên Cần'!C22</f>
        <v>Nguyễn Hồng</v>
      </c>
      <c r="D22" s="5" t="str">
        <f>'Chuyên Cần'!D22</f>
        <v>Linh</v>
      </c>
      <c r="E22" s="36">
        <f>VLOOKUP($B22,'Chuyên Cần'!$B$2:$E$56,4,0)</f>
        <v>10</v>
      </c>
      <c r="F22" s="36">
        <f t="shared" si="0"/>
        <v>10</v>
      </c>
      <c r="G22" s="36">
        <f t="shared" si="1"/>
        <v>5</v>
      </c>
      <c r="H22" s="36">
        <f t="shared" si="2"/>
        <v>6.5</v>
      </c>
      <c r="I22" s="36">
        <f t="shared" si="3"/>
        <v>7.3</v>
      </c>
      <c r="J22" s="5" t="str">
        <f t="shared" si="4"/>
        <v>Đạt</v>
      </c>
    </row>
    <row r="23" spans="1:10" x14ac:dyDescent="0.3">
      <c r="A23" s="5">
        <v>22</v>
      </c>
      <c r="B23" s="5">
        <f>'Chuyên Cần'!B23</f>
        <v>2033240192</v>
      </c>
      <c r="C23" s="5" t="str">
        <f>'Chuyên Cần'!C23</f>
        <v>Đinh Tuyết Mộng Cẩm</v>
      </c>
      <c r="D23" s="5" t="str">
        <f>'Chuyên Cần'!D23</f>
        <v>Ly</v>
      </c>
      <c r="E23" s="36">
        <f>VLOOKUP($B23,'Chuyên Cần'!$B$2:$E$56,4,0)</f>
        <v>10</v>
      </c>
      <c r="F23" s="36">
        <f t="shared" si="0"/>
        <v>3.1</v>
      </c>
      <c r="G23" s="36">
        <f t="shared" si="1"/>
        <v>3</v>
      </c>
      <c r="H23" s="36">
        <f t="shared" si="2"/>
        <v>6.5</v>
      </c>
      <c r="I23" s="36">
        <f t="shared" si="3"/>
        <v>4.5999999999999996</v>
      </c>
      <c r="J23" s="5" t="str">
        <f t="shared" si="4"/>
        <v>Đạt</v>
      </c>
    </row>
    <row r="24" spans="1:10" x14ac:dyDescent="0.3">
      <c r="A24" s="5">
        <v>23</v>
      </c>
      <c r="B24" s="5">
        <f>'Chuyên Cần'!B24</f>
        <v>2033240198</v>
      </c>
      <c r="C24" s="5" t="str">
        <f>'Chuyên Cần'!C24</f>
        <v>Từ Gia</v>
      </c>
      <c r="D24" s="5" t="str">
        <f>'Chuyên Cần'!D24</f>
        <v>Mẫn</v>
      </c>
      <c r="E24" s="36">
        <f>VLOOKUP($B24,'Chuyên Cần'!$B$2:$E$56,4,0)</f>
        <v>10</v>
      </c>
      <c r="F24" s="36">
        <f t="shared" si="0"/>
        <v>8.5</v>
      </c>
      <c r="G24" s="36">
        <f t="shared" si="1"/>
        <v>4</v>
      </c>
      <c r="H24" s="36">
        <f t="shared" si="2"/>
        <v>7</v>
      </c>
      <c r="I24" s="36">
        <f t="shared" si="3"/>
        <v>6.7</v>
      </c>
      <c r="J24" s="5" t="str">
        <f t="shared" si="4"/>
        <v>Đạt</v>
      </c>
    </row>
    <row r="25" spans="1:10" x14ac:dyDescent="0.3">
      <c r="A25" s="5">
        <v>24</v>
      </c>
      <c r="B25" s="5">
        <f>'Chuyên Cần'!B25</f>
        <v>2033240199</v>
      </c>
      <c r="C25" s="5" t="str">
        <f>'Chuyên Cần'!C25</f>
        <v>Nguyễn Hoàng</v>
      </c>
      <c r="D25" s="5" t="str">
        <f>'Chuyên Cần'!D25</f>
        <v>Mạnh</v>
      </c>
      <c r="E25" s="36">
        <f>VLOOKUP($B25,'Chuyên Cần'!$B$2:$E$56,4,0)</f>
        <v>10</v>
      </c>
      <c r="F25" s="36">
        <f t="shared" si="0"/>
        <v>8.8000000000000007</v>
      </c>
      <c r="G25" s="36">
        <f t="shared" si="1"/>
        <v>8.1999999999999993</v>
      </c>
      <c r="H25" s="36">
        <f t="shared" si="2"/>
        <v>5.2</v>
      </c>
      <c r="I25" s="36">
        <f t="shared" si="3"/>
        <v>7.4</v>
      </c>
      <c r="J25" s="5" t="str">
        <f t="shared" si="4"/>
        <v>Đạt</v>
      </c>
    </row>
    <row r="26" spans="1:10" x14ac:dyDescent="0.3">
      <c r="A26" s="5">
        <v>25</v>
      </c>
      <c r="B26" s="5">
        <f>'Chuyên Cần'!B26</f>
        <v>2033240203</v>
      </c>
      <c r="C26" s="5" t="str">
        <f>'Chuyên Cần'!C26</f>
        <v>Hồ Quang</v>
      </c>
      <c r="D26" s="5" t="str">
        <f>'Chuyên Cần'!D26</f>
        <v>Minh</v>
      </c>
      <c r="E26" s="36">
        <f>VLOOKUP($B26,'Chuyên Cần'!$B$2:$E$56,4,0)</f>
        <v>10</v>
      </c>
      <c r="F26" s="36">
        <f t="shared" si="0"/>
        <v>4</v>
      </c>
      <c r="G26" s="36">
        <f t="shared" si="1"/>
        <v>1.5</v>
      </c>
      <c r="H26" s="36">
        <f t="shared" si="2"/>
        <v>2</v>
      </c>
      <c r="I26" s="36">
        <f t="shared" si="3"/>
        <v>2.9</v>
      </c>
      <c r="J26" s="5" t="str">
        <f t="shared" si="4"/>
        <v>Không đạt</v>
      </c>
    </row>
    <row r="27" spans="1:10" x14ac:dyDescent="0.3">
      <c r="A27" s="5">
        <v>26</v>
      </c>
      <c r="B27" s="5">
        <f>'Chuyên Cần'!B27</f>
        <v>2033240207</v>
      </c>
      <c r="C27" s="5" t="str">
        <f>'Chuyên Cần'!C27</f>
        <v>Phan Quang</v>
      </c>
      <c r="D27" s="5" t="str">
        <f>'Chuyên Cần'!D27</f>
        <v>Minh</v>
      </c>
      <c r="E27" s="36">
        <f>VLOOKUP($B27,'Chuyên Cần'!$B$2:$E$56,4,0)</f>
        <v>9.1999999999999993</v>
      </c>
      <c r="F27" s="36">
        <f t="shared" si="0"/>
        <v>5.0999999999999996</v>
      </c>
      <c r="G27" s="36">
        <f t="shared" si="1"/>
        <v>0.5</v>
      </c>
      <c r="H27" s="36">
        <f t="shared" si="2"/>
        <v>5.5</v>
      </c>
      <c r="I27" s="36">
        <f t="shared" si="3"/>
        <v>4.0999999999999996</v>
      </c>
      <c r="J27" s="5" t="str">
        <f t="shared" si="4"/>
        <v>Đạt</v>
      </c>
    </row>
    <row r="28" spans="1:10" x14ac:dyDescent="0.3">
      <c r="A28" s="5">
        <v>27</v>
      </c>
      <c r="B28" s="5">
        <f>'Chuyên Cần'!B28</f>
        <v>2033240212</v>
      </c>
      <c r="C28" s="5" t="str">
        <f>'Chuyên Cần'!C28</f>
        <v>Nguyễn Đặng Trà</v>
      </c>
      <c r="D28" s="5" t="str">
        <f>'Chuyên Cần'!D28</f>
        <v>My</v>
      </c>
      <c r="E28" s="36">
        <f>VLOOKUP($B28,'Chuyên Cần'!$B$2:$E$56,4,0)</f>
        <v>10</v>
      </c>
      <c r="F28" s="36">
        <f t="shared" si="0"/>
        <v>6</v>
      </c>
      <c r="G28" s="36">
        <f t="shared" si="1"/>
        <v>5.6</v>
      </c>
      <c r="H28" s="36">
        <f t="shared" si="2"/>
        <v>8.5</v>
      </c>
      <c r="I28" s="36">
        <f t="shared" si="3"/>
        <v>7</v>
      </c>
      <c r="J28" s="5" t="str">
        <f t="shared" si="4"/>
        <v>Đạt</v>
      </c>
    </row>
    <row r="29" spans="1:10" x14ac:dyDescent="0.3">
      <c r="A29" s="5">
        <v>28</v>
      </c>
      <c r="B29" s="5">
        <f>'Chuyên Cần'!B29</f>
        <v>2033240211</v>
      </c>
      <c r="C29" s="5" t="str">
        <f>'Chuyên Cần'!C29</f>
        <v>Nguyễn Diệu</v>
      </c>
      <c r="D29" s="5" t="str">
        <f>'Chuyên Cần'!D29</f>
        <v>My</v>
      </c>
      <c r="E29" s="36">
        <f>VLOOKUP($B29,'Chuyên Cần'!$B$2:$E$56,4,0)</f>
        <v>10</v>
      </c>
      <c r="F29" s="36">
        <f t="shared" si="0"/>
        <v>8.1999999999999993</v>
      </c>
      <c r="G29" s="36">
        <f t="shared" si="1"/>
        <v>0.5</v>
      </c>
      <c r="H29" s="36">
        <f t="shared" si="2"/>
        <v>8</v>
      </c>
      <c r="I29" s="36">
        <f t="shared" si="3"/>
        <v>5.9</v>
      </c>
      <c r="J29" s="5" t="str">
        <f t="shared" si="4"/>
        <v>Đạt</v>
      </c>
    </row>
    <row r="30" spans="1:10" x14ac:dyDescent="0.3">
      <c r="A30" s="5">
        <v>29</v>
      </c>
      <c r="B30" s="5">
        <f>'Chuyên Cần'!B30</f>
        <v>2033240261</v>
      </c>
      <c r="C30" s="5" t="str">
        <f>'Chuyên Cần'!C30</f>
        <v>Đặng Hoàng</v>
      </c>
      <c r="D30" s="5" t="str">
        <f>'Chuyên Cần'!D30</f>
        <v>Phúc</v>
      </c>
      <c r="E30" s="36">
        <f>VLOOKUP($B30,'Chuyên Cần'!$B$2:$E$56,4,0)</f>
        <v>8.3000000000000007</v>
      </c>
      <c r="F30" s="36">
        <f t="shared" si="0"/>
        <v>7.8</v>
      </c>
      <c r="G30" s="36">
        <f t="shared" si="1"/>
        <v>1.3</v>
      </c>
      <c r="H30" s="36">
        <f t="shared" si="2"/>
        <v>6.5</v>
      </c>
      <c r="I30" s="36">
        <f t="shared" si="3"/>
        <v>5.4</v>
      </c>
      <c r="J30" s="5" t="str">
        <f t="shared" si="4"/>
        <v>Đạt</v>
      </c>
    </row>
    <row r="31" spans="1:10" x14ac:dyDescent="0.3">
      <c r="A31" s="5">
        <v>30</v>
      </c>
      <c r="B31" s="5">
        <f>'Chuyên Cần'!B31</f>
        <v>2033240286</v>
      </c>
      <c r="C31" s="5" t="str">
        <f>'Chuyên Cần'!C31</f>
        <v>Bùi Mỹ</v>
      </c>
      <c r="D31" s="5" t="str">
        <f>'Chuyên Cần'!D31</f>
        <v>Quỳnh</v>
      </c>
      <c r="E31" s="36">
        <f>VLOOKUP($B31,'Chuyên Cần'!$B$2:$E$56,4,0)</f>
        <v>10</v>
      </c>
      <c r="F31" s="36">
        <f t="shared" si="0"/>
        <v>7.5</v>
      </c>
      <c r="G31" s="36">
        <f t="shared" si="1"/>
        <v>7.6</v>
      </c>
      <c r="H31" s="36">
        <f t="shared" si="2"/>
        <v>10</v>
      </c>
      <c r="I31" s="36">
        <f t="shared" si="3"/>
        <v>8.5</v>
      </c>
      <c r="J31" s="5" t="str">
        <f t="shared" si="4"/>
        <v>Đạt</v>
      </c>
    </row>
    <row r="32" spans="1:10" x14ac:dyDescent="0.3">
      <c r="A32" s="5">
        <v>31</v>
      </c>
      <c r="B32" s="5">
        <f>'Chuyên Cần'!B32</f>
        <v>2033240289</v>
      </c>
      <c r="C32" s="5" t="str">
        <f>'Chuyên Cần'!C32</f>
        <v>Trà Thị Diễm</v>
      </c>
      <c r="D32" s="5" t="str">
        <f>'Chuyên Cần'!D32</f>
        <v>Quỳnh</v>
      </c>
      <c r="E32" s="36">
        <f>VLOOKUP($B32,'Chuyên Cần'!$B$2:$E$56,4,0)</f>
        <v>9.1999999999999993</v>
      </c>
      <c r="F32" s="36">
        <f t="shared" si="0"/>
        <v>8.8000000000000007</v>
      </c>
      <c r="G32" s="36">
        <f t="shared" si="1"/>
        <v>7.8</v>
      </c>
      <c r="H32" s="36">
        <f t="shared" si="2"/>
        <v>8.6</v>
      </c>
      <c r="I32" s="36">
        <f t="shared" si="3"/>
        <v>8.5</v>
      </c>
      <c r="J32" s="5" t="str">
        <f t="shared" si="4"/>
        <v>Đạt</v>
      </c>
    </row>
    <row r="33" spans="1:10" x14ac:dyDescent="0.3">
      <c r="A33" s="5">
        <v>32</v>
      </c>
      <c r="B33" s="5">
        <f>'Chuyên Cần'!B33</f>
        <v>2033240292</v>
      </c>
      <c r="C33" s="5" t="str">
        <f>'Chuyên Cần'!C33</f>
        <v>Lê Tấn</v>
      </c>
      <c r="D33" s="5" t="str">
        <f>'Chuyên Cần'!D33</f>
        <v>Tài</v>
      </c>
      <c r="E33" s="36">
        <f>VLOOKUP($B33,'Chuyên Cần'!$B$2:$E$56,4,0)</f>
        <v>9.1999999999999993</v>
      </c>
      <c r="F33" s="36">
        <f t="shared" si="0"/>
        <v>5.9</v>
      </c>
      <c r="G33" s="36">
        <f t="shared" si="1"/>
        <v>7</v>
      </c>
      <c r="H33" s="36">
        <f t="shared" si="2"/>
        <v>5</v>
      </c>
      <c r="I33" s="36">
        <f t="shared" si="3"/>
        <v>6.1</v>
      </c>
      <c r="J33" s="5" t="str">
        <f t="shared" si="4"/>
        <v>Đạt</v>
      </c>
    </row>
    <row r="34" spans="1:10" x14ac:dyDescent="0.3">
      <c r="A34" s="5">
        <v>33</v>
      </c>
      <c r="B34" s="5">
        <f>'Chuyên Cần'!B34</f>
        <v>2033240300</v>
      </c>
      <c r="C34" s="5" t="str">
        <f>'Chuyên Cần'!C34</f>
        <v>Huỳnh Giang Khánh</v>
      </c>
      <c r="D34" s="5" t="str">
        <f>'Chuyên Cần'!D34</f>
        <v>Tâm</v>
      </c>
      <c r="E34" s="36">
        <f>VLOOKUP($B34,'Chuyên Cần'!$B$2:$E$56,4,0)</f>
        <v>6.7</v>
      </c>
      <c r="F34" s="36">
        <f t="shared" ref="F34:F56" si="5">VLOOKUP($B34,DKTL1,12,0)</f>
        <v>5.5</v>
      </c>
      <c r="G34" s="36">
        <f t="shared" ref="G34:G56" si="6">VLOOKUP($B34,DKTL2,16,0)</f>
        <v>4</v>
      </c>
      <c r="H34" s="36">
        <f t="shared" ref="H34:H56" si="7">VLOOKUP($B34,DKTL3,14,0)</f>
        <v>2</v>
      </c>
      <c r="I34" s="36">
        <f t="shared" si="3"/>
        <v>3.9</v>
      </c>
      <c r="J34" s="5" t="str">
        <f t="shared" si="4"/>
        <v>Không đạt</v>
      </c>
    </row>
    <row r="35" spans="1:10" x14ac:dyDescent="0.3">
      <c r="A35" s="5">
        <v>34</v>
      </c>
      <c r="B35" s="5">
        <f>'Chuyên Cần'!B35</f>
        <v>2033240322</v>
      </c>
      <c r="C35" s="5" t="str">
        <f>'Chuyên Cần'!C35</f>
        <v>Nguyễn Hoàng Thanh</v>
      </c>
      <c r="D35" s="5" t="str">
        <f>'Chuyên Cần'!D35</f>
        <v>Thiên</v>
      </c>
      <c r="E35" s="36">
        <f>VLOOKUP($B35,'Chuyên Cần'!$B$2:$E$56,4,0)</f>
        <v>8.3000000000000007</v>
      </c>
      <c r="F35" s="36">
        <f t="shared" si="5"/>
        <v>2</v>
      </c>
      <c r="G35" s="36">
        <f t="shared" si="6"/>
        <v>1.5</v>
      </c>
      <c r="H35" s="36">
        <f t="shared" si="7"/>
        <v>7</v>
      </c>
      <c r="I35" s="36">
        <f t="shared" si="3"/>
        <v>3.9</v>
      </c>
      <c r="J35" s="5" t="str">
        <f t="shared" si="4"/>
        <v>Không đạt</v>
      </c>
    </row>
    <row r="36" spans="1:10" x14ac:dyDescent="0.3">
      <c r="A36" s="5">
        <v>35</v>
      </c>
      <c r="B36" s="5">
        <f>'Chuyên Cần'!B36</f>
        <v>2033240332</v>
      </c>
      <c r="C36" s="5" t="str">
        <f>'Chuyên Cần'!C36</f>
        <v>Nguyễn Thị Minh</v>
      </c>
      <c r="D36" s="5" t="str">
        <f>'Chuyên Cần'!D36</f>
        <v>Thư</v>
      </c>
      <c r="E36" s="36">
        <f>VLOOKUP($B36,'Chuyên Cần'!$B$2:$E$56,4,0)</f>
        <v>9.1999999999999993</v>
      </c>
      <c r="F36" s="36">
        <f t="shared" si="5"/>
        <v>7.8</v>
      </c>
      <c r="G36" s="36">
        <f t="shared" si="6"/>
        <v>2</v>
      </c>
      <c r="H36" s="36">
        <f t="shared" si="7"/>
        <v>7.3</v>
      </c>
      <c r="I36" s="36">
        <f t="shared" si="3"/>
        <v>6</v>
      </c>
      <c r="J36" s="5" t="str">
        <f t="shared" si="4"/>
        <v>Đạt</v>
      </c>
    </row>
    <row r="37" spans="1:10" x14ac:dyDescent="0.3">
      <c r="A37" s="5">
        <v>36</v>
      </c>
      <c r="B37" s="5">
        <f>'Chuyên Cần'!B37</f>
        <v>2033240344</v>
      </c>
      <c r="C37" s="5" t="str">
        <f>'Chuyên Cần'!C37</f>
        <v>Vũ Thị Ngọc</v>
      </c>
      <c r="D37" s="5" t="str">
        <f>'Chuyên Cần'!D37</f>
        <v>Trâm</v>
      </c>
      <c r="E37" s="36">
        <f>VLOOKUP($B37,'Chuyên Cần'!$B$2:$E$56,4,0)</f>
        <v>9.1999999999999993</v>
      </c>
      <c r="F37" s="36">
        <f t="shared" si="5"/>
        <v>7.8</v>
      </c>
      <c r="G37" s="36">
        <f t="shared" si="6"/>
        <v>2</v>
      </c>
      <c r="H37" s="36">
        <f t="shared" si="7"/>
        <v>7.8</v>
      </c>
      <c r="I37" s="36">
        <f t="shared" si="3"/>
        <v>6.1</v>
      </c>
      <c r="J37" s="5" t="str">
        <f t="shared" si="4"/>
        <v>Đạt</v>
      </c>
    </row>
    <row r="38" spans="1:10" x14ac:dyDescent="0.3">
      <c r="A38" s="5">
        <v>37</v>
      </c>
      <c r="B38" s="5">
        <f>'Chuyên Cần'!B38</f>
        <v>2033240352</v>
      </c>
      <c r="C38" s="5" t="str">
        <f>'Chuyên Cần'!C38</f>
        <v>Nguyễn Võ Phượng</v>
      </c>
      <c r="D38" s="5" t="str">
        <f>'Chuyên Cần'!D38</f>
        <v>Trinh</v>
      </c>
      <c r="E38" s="36">
        <f>VLOOKUP($B38,'Chuyên Cần'!$B$2:$E$56,4,0)</f>
        <v>8.3000000000000007</v>
      </c>
      <c r="F38" s="36">
        <f t="shared" si="5"/>
        <v>4.8</v>
      </c>
      <c r="G38" s="36">
        <f t="shared" si="6"/>
        <v>2</v>
      </c>
      <c r="H38" s="36">
        <f t="shared" si="7"/>
        <v>6.5</v>
      </c>
      <c r="I38" s="36">
        <f t="shared" si="3"/>
        <v>4.7</v>
      </c>
      <c r="J38" s="5" t="str">
        <f t="shared" si="4"/>
        <v>Đạt</v>
      </c>
    </row>
    <row r="39" spans="1:10" x14ac:dyDescent="0.3">
      <c r="A39" s="5">
        <v>38</v>
      </c>
      <c r="B39" s="5">
        <f>'Chuyên Cần'!B39</f>
        <v>2033240363</v>
      </c>
      <c r="C39" s="5" t="str">
        <f>'Chuyên Cần'!C39</f>
        <v>Lữ Gia</v>
      </c>
      <c r="D39" s="5" t="str">
        <f>'Chuyên Cần'!D39</f>
        <v>Tuấn</v>
      </c>
      <c r="E39" s="36">
        <f>VLOOKUP($B39,'Chuyên Cần'!$B$2:$E$56,4,0)</f>
        <v>8.3000000000000007</v>
      </c>
      <c r="F39" s="36">
        <f t="shared" si="5"/>
        <v>7</v>
      </c>
      <c r="G39" s="36">
        <f t="shared" si="6"/>
        <v>4</v>
      </c>
      <c r="H39" s="36">
        <f t="shared" si="7"/>
        <v>5.5</v>
      </c>
      <c r="I39" s="36">
        <f t="shared" si="3"/>
        <v>5.6</v>
      </c>
      <c r="J39" s="5" t="str">
        <f t="shared" si="4"/>
        <v>Đạt</v>
      </c>
    </row>
    <row r="40" spans="1:10" x14ac:dyDescent="0.3">
      <c r="A40" s="5">
        <v>39</v>
      </c>
      <c r="B40" s="5">
        <f>'Chuyên Cần'!B40</f>
        <v>2033240376</v>
      </c>
      <c r="C40" s="5" t="str">
        <f>'Chuyên Cần'!C40</f>
        <v>Phan Văn</v>
      </c>
      <c r="D40" s="5" t="str">
        <f>'Chuyên Cần'!D40</f>
        <v>Vinh</v>
      </c>
      <c r="E40" s="36">
        <f>VLOOKUP($B40,'Chuyên Cần'!$B$2:$E$56,4,0)</f>
        <v>8.3000000000000007</v>
      </c>
      <c r="F40" s="36">
        <f t="shared" si="5"/>
        <v>6.8</v>
      </c>
      <c r="G40" s="36">
        <f t="shared" si="6"/>
        <v>1</v>
      </c>
      <c r="H40" s="36">
        <f t="shared" si="7"/>
        <v>5</v>
      </c>
      <c r="I40" s="36">
        <f t="shared" si="3"/>
        <v>4.5</v>
      </c>
      <c r="J40" s="5" t="str">
        <f t="shared" si="4"/>
        <v>Đạt</v>
      </c>
    </row>
    <row r="41" spans="1:10" x14ac:dyDescent="0.3">
      <c r="A41" s="5">
        <v>40</v>
      </c>
      <c r="B41" s="5">
        <f>'Chuyên Cần'!B41</f>
        <v>2033240287</v>
      </c>
      <c r="C41" s="5" t="str">
        <f>'Chuyên Cần'!C41</f>
        <v>Lê Thị Như</v>
      </c>
      <c r="D41" s="5" t="str">
        <f>'Chuyên Cần'!D41</f>
        <v>Quỳnh</v>
      </c>
      <c r="E41" s="36">
        <f>VLOOKUP($B41,'Chuyên Cần'!$B$2:$E$56,4,0)</f>
        <v>5</v>
      </c>
      <c r="F41" s="36">
        <f t="shared" si="5"/>
        <v>5.4</v>
      </c>
      <c r="G41" s="36">
        <f t="shared" si="6"/>
        <v>0</v>
      </c>
      <c r="H41" s="36">
        <f t="shared" si="7"/>
        <v>0</v>
      </c>
      <c r="I41" s="36">
        <f t="shared" si="3"/>
        <v>1.9</v>
      </c>
      <c r="J41" s="5" t="str">
        <f t="shared" si="4"/>
        <v>Không đạt</v>
      </c>
    </row>
    <row r="42" spans="1:10" x14ac:dyDescent="0.3">
      <c r="A42" s="5">
        <v>41</v>
      </c>
      <c r="B42" s="5">
        <f>'Chuyên Cần'!B42</f>
        <v>0</v>
      </c>
      <c r="C42" s="5">
        <f>'Chuyên Cần'!C42</f>
        <v>0</v>
      </c>
      <c r="D42" s="5">
        <f>'Chuyên Cần'!D42</f>
        <v>0</v>
      </c>
      <c r="E42" s="36" t="e">
        <f>VLOOKUP($B42,'Chuyên Cần'!$B$2:$E$56,4,0)</f>
        <v>#N/A</v>
      </c>
      <c r="F42" s="36">
        <f t="shared" si="5"/>
        <v>0</v>
      </c>
      <c r="G42" s="36">
        <f t="shared" si="6"/>
        <v>0</v>
      </c>
      <c r="H42" s="36">
        <f t="shared" si="7"/>
        <v>0</v>
      </c>
      <c r="I42" s="36" t="e">
        <f t="shared" si="3"/>
        <v>#N/A</v>
      </c>
      <c r="J42" s="5" t="e">
        <f t="shared" si="4"/>
        <v>#N/A</v>
      </c>
    </row>
    <row r="43" spans="1:10" x14ac:dyDescent="0.3">
      <c r="A43" s="5">
        <v>42</v>
      </c>
      <c r="B43" s="5">
        <f>'Chuyên Cần'!B43</f>
        <v>0</v>
      </c>
      <c r="C43" s="5">
        <f>'Chuyên Cần'!C43</f>
        <v>0</v>
      </c>
      <c r="D43" s="5">
        <f>'Chuyên Cần'!D43</f>
        <v>0</v>
      </c>
      <c r="E43" s="36" t="e">
        <f>VLOOKUP($B43,'Chuyên Cần'!$B$2:$E$56,4,0)</f>
        <v>#N/A</v>
      </c>
      <c r="F43" s="36">
        <f t="shared" si="5"/>
        <v>0</v>
      </c>
      <c r="G43" s="36">
        <f t="shared" si="6"/>
        <v>0</v>
      </c>
      <c r="H43" s="36">
        <f t="shared" si="7"/>
        <v>0</v>
      </c>
      <c r="I43" s="36" t="e">
        <f t="shared" si="3"/>
        <v>#N/A</v>
      </c>
      <c r="J43" s="5" t="e">
        <f t="shared" si="4"/>
        <v>#N/A</v>
      </c>
    </row>
    <row r="44" spans="1:10" x14ac:dyDescent="0.3">
      <c r="A44" s="5">
        <v>43</v>
      </c>
      <c r="B44" s="5">
        <f>'Chuyên Cần'!B44</f>
        <v>0</v>
      </c>
      <c r="C44" s="5">
        <f>'Chuyên Cần'!C44</f>
        <v>0</v>
      </c>
      <c r="D44" s="5">
        <f>'Chuyên Cần'!D44</f>
        <v>0</v>
      </c>
      <c r="E44" s="5" t="e">
        <f>VLOOKUP($B44,'Chuyên Cần'!$B$2:$E$56,4,0)</f>
        <v>#N/A</v>
      </c>
      <c r="F44" s="5">
        <f t="shared" si="5"/>
        <v>0</v>
      </c>
      <c r="G44" s="5">
        <f t="shared" si="6"/>
        <v>0</v>
      </c>
      <c r="H44" s="5">
        <f t="shared" si="7"/>
        <v>0</v>
      </c>
      <c r="I44" s="5" t="e">
        <f t="shared" si="3"/>
        <v>#N/A</v>
      </c>
      <c r="J44" s="5" t="e">
        <f t="shared" si="4"/>
        <v>#N/A</v>
      </c>
    </row>
    <row r="45" spans="1:10" x14ac:dyDescent="0.3">
      <c r="A45" s="5">
        <v>44</v>
      </c>
      <c r="B45" s="5">
        <f>'Chuyên Cần'!B45</f>
        <v>0</v>
      </c>
      <c r="C45" s="5">
        <f>'Chuyên Cần'!C45</f>
        <v>0</v>
      </c>
      <c r="D45" s="5">
        <f>'Chuyên Cần'!D45</f>
        <v>0</v>
      </c>
      <c r="E45" s="5" t="e">
        <f>VLOOKUP($B45,'Chuyên Cần'!$B$2:$E$56,4,0)</f>
        <v>#N/A</v>
      </c>
      <c r="F45" s="5">
        <f t="shared" si="5"/>
        <v>0</v>
      </c>
      <c r="G45" s="5">
        <f t="shared" si="6"/>
        <v>0</v>
      </c>
      <c r="H45" s="5">
        <f t="shared" si="7"/>
        <v>0</v>
      </c>
      <c r="I45" s="5" t="e">
        <f t="shared" si="3"/>
        <v>#N/A</v>
      </c>
      <c r="J45" s="5" t="e">
        <f t="shared" si="4"/>
        <v>#N/A</v>
      </c>
    </row>
    <row r="46" spans="1:10" x14ac:dyDescent="0.3">
      <c r="A46" s="5">
        <v>45</v>
      </c>
      <c r="B46" s="5">
        <f>'Chuyên Cần'!B46</f>
        <v>0</v>
      </c>
      <c r="C46" s="5">
        <f>'Chuyên Cần'!C46</f>
        <v>0</v>
      </c>
      <c r="D46" s="5">
        <f>'Chuyên Cần'!D46</f>
        <v>0</v>
      </c>
      <c r="E46" s="5" t="e">
        <f>VLOOKUP($B46,'Chuyên Cần'!$B$2:$E$56,4,0)</f>
        <v>#N/A</v>
      </c>
      <c r="F46" s="5">
        <f t="shared" si="5"/>
        <v>0</v>
      </c>
      <c r="G46" s="5">
        <f t="shared" si="6"/>
        <v>0</v>
      </c>
      <c r="H46" s="5">
        <f t="shared" si="7"/>
        <v>0</v>
      </c>
      <c r="I46" s="5" t="e">
        <f t="shared" si="3"/>
        <v>#N/A</v>
      </c>
      <c r="J46" s="5" t="e">
        <f t="shared" si="4"/>
        <v>#N/A</v>
      </c>
    </row>
    <row r="47" spans="1:10" x14ac:dyDescent="0.3">
      <c r="A47" s="5">
        <v>46</v>
      </c>
      <c r="B47" s="5">
        <f>'Chuyên Cần'!B47</f>
        <v>0</v>
      </c>
      <c r="C47" s="5">
        <f>'Chuyên Cần'!C47</f>
        <v>0</v>
      </c>
      <c r="D47" s="5">
        <f>'Chuyên Cần'!D47</f>
        <v>0</v>
      </c>
      <c r="E47" s="5" t="e">
        <f>VLOOKUP($B47,'Chuyên Cần'!$B$2:$E$56,4,0)</f>
        <v>#N/A</v>
      </c>
      <c r="F47" s="5">
        <f t="shared" si="5"/>
        <v>0</v>
      </c>
      <c r="G47" s="5">
        <f t="shared" si="6"/>
        <v>0</v>
      </c>
      <c r="H47" s="5">
        <f t="shared" si="7"/>
        <v>0</v>
      </c>
      <c r="I47" s="5" t="e">
        <f t="shared" si="3"/>
        <v>#N/A</v>
      </c>
      <c r="J47" s="5" t="e">
        <f t="shared" si="4"/>
        <v>#N/A</v>
      </c>
    </row>
    <row r="48" spans="1:10" x14ac:dyDescent="0.3">
      <c r="A48" s="5">
        <v>47</v>
      </c>
      <c r="B48" s="5">
        <f>'Chuyên Cần'!B48</f>
        <v>0</v>
      </c>
      <c r="C48" s="5">
        <f>'Chuyên Cần'!C48</f>
        <v>0</v>
      </c>
      <c r="D48" s="5">
        <f>'Chuyên Cần'!D48</f>
        <v>0</v>
      </c>
      <c r="E48" s="5" t="e">
        <f>VLOOKUP($B48,'Chuyên Cần'!$B$2:$E$56,4,0)</f>
        <v>#N/A</v>
      </c>
      <c r="F48" s="5">
        <f t="shared" si="5"/>
        <v>0</v>
      </c>
      <c r="G48" s="5">
        <f t="shared" si="6"/>
        <v>0</v>
      </c>
      <c r="H48" s="5">
        <f t="shared" si="7"/>
        <v>0</v>
      </c>
      <c r="I48" s="5" t="e">
        <f t="shared" si="3"/>
        <v>#N/A</v>
      </c>
      <c r="J48" s="5" t="e">
        <f t="shared" si="4"/>
        <v>#N/A</v>
      </c>
    </row>
    <row r="49" spans="1:10" x14ac:dyDescent="0.3">
      <c r="A49" s="5">
        <v>48</v>
      </c>
      <c r="B49" s="5">
        <f>'Chuyên Cần'!B49</f>
        <v>0</v>
      </c>
      <c r="C49" s="5">
        <f>'Chuyên Cần'!C49</f>
        <v>0</v>
      </c>
      <c r="D49" s="5">
        <f>'Chuyên Cần'!D49</f>
        <v>0</v>
      </c>
      <c r="E49" s="5" t="e">
        <f>VLOOKUP($B49,'Chuyên Cần'!$B$2:$E$56,4,0)</f>
        <v>#N/A</v>
      </c>
      <c r="F49" s="5">
        <f t="shared" si="5"/>
        <v>0</v>
      </c>
      <c r="G49" s="5">
        <f t="shared" si="6"/>
        <v>0</v>
      </c>
      <c r="H49" s="5">
        <f t="shared" si="7"/>
        <v>0</v>
      </c>
      <c r="I49" s="5" t="e">
        <f t="shared" si="3"/>
        <v>#N/A</v>
      </c>
      <c r="J49" s="5" t="e">
        <f t="shared" si="4"/>
        <v>#N/A</v>
      </c>
    </row>
    <row r="50" spans="1:10" x14ac:dyDescent="0.3">
      <c r="A50" s="5">
        <v>49</v>
      </c>
      <c r="B50" s="5">
        <f>'Chuyên Cần'!B50</f>
        <v>0</v>
      </c>
      <c r="C50" s="5">
        <f>'Chuyên Cần'!C50</f>
        <v>0</v>
      </c>
      <c r="D50" s="5">
        <f>'Chuyên Cần'!D50</f>
        <v>0</v>
      </c>
      <c r="E50" s="5" t="e">
        <f>VLOOKUP($B50,'Chuyên Cần'!$B$2:$E$56,4,0)</f>
        <v>#N/A</v>
      </c>
      <c r="F50" s="5">
        <f t="shared" si="5"/>
        <v>0</v>
      </c>
      <c r="G50" s="5">
        <f t="shared" si="6"/>
        <v>0</v>
      </c>
      <c r="H50" s="5">
        <f t="shared" si="7"/>
        <v>0</v>
      </c>
      <c r="I50" s="5" t="e">
        <f t="shared" si="3"/>
        <v>#N/A</v>
      </c>
      <c r="J50" s="5" t="e">
        <f t="shared" si="4"/>
        <v>#N/A</v>
      </c>
    </row>
    <row r="51" spans="1:10" x14ac:dyDescent="0.3">
      <c r="A51" s="5">
        <v>50</v>
      </c>
      <c r="B51" s="5">
        <f>'Chuyên Cần'!B51</f>
        <v>0</v>
      </c>
      <c r="C51" s="5">
        <f>'Chuyên Cần'!C51</f>
        <v>0</v>
      </c>
      <c r="D51" s="5">
        <f>'Chuyên Cần'!D51</f>
        <v>0</v>
      </c>
      <c r="E51" s="5" t="e">
        <f>VLOOKUP($B51,'Chuyên Cần'!$B$2:$E$56,4,0)</f>
        <v>#N/A</v>
      </c>
      <c r="F51" s="5">
        <f t="shared" si="5"/>
        <v>0</v>
      </c>
      <c r="G51" s="5">
        <f t="shared" si="6"/>
        <v>0</v>
      </c>
      <c r="H51" s="5">
        <f t="shared" si="7"/>
        <v>0</v>
      </c>
      <c r="I51" s="5" t="e">
        <f t="shared" si="3"/>
        <v>#N/A</v>
      </c>
      <c r="J51" s="5" t="e">
        <f t="shared" si="4"/>
        <v>#N/A</v>
      </c>
    </row>
    <row r="52" spans="1:10" x14ac:dyDescent="0.3">
      <c r="A52" s="5">
        <v>51</v>
      </c>
      <c r="B52" s="5">
        <f>'Chuyên Cần'!B52</f>
        <v>0</v>
      </c>
      <c r="C52" s="5">
        <f>'Chuyên Cần'!C52</f>
        <v>0</v>
      </c>
      <c r="D52" s="5">
        <f>'Chuyên Cần'!D52</f>
        <v>0</v>
      </c>
      <c r="E52" s="5" t="e">
        <f>VLOOKUP($B52,'Chuyên Cần'!$B$2:$E$56,4,0)</f>
        <v>#N/A</v>
      </c>
      <c r="F52" s="5">
        <f t="shared" si="5"/>
        <v>0</v>
      </c>
      <c r="G52" s="5">
        <f t="shared" si="6"/>
        <v>0</v>
      </c>
      <c r="H52" s="5">
        <f t="shared" si="7"/>
        <v>0</v>
      </c>
      <c r="I52" s="5" t="e">
        <f t="shared" si="3"/>
        <v>#N/A</v>
      </c>
      <c r="J52" s="5" t="e">
        <f t="shared" si="4"/>
        <v>#N/A</v>
      </c>
    </row>
    <row r="53" spans="1:10" x14ac:dyDescent="0.3">
      <c r="A53" s="5">
        <v>52</v>
      </c>
      <c r="B53" s="5">
        <f>'Chuyên Cần'!B53</f>
        <v>0</v>
      </c>
      <c r="C53" s="5">
        <f>'Chuyên Cần'!C53</f>
        <v>0</v>
      </c>
      <c r="D53" s="5">
        <f>'Chuyên Cần'!D53</f>
        <v>0</v>
      </c>
      <c r="E53" s="5" t="e">
        <f>VLOOKUP($B53,'Chuyên Cần'!$B$2:$E$56,4,0)</f>
        <v>#N/A</v>
      </c>
      <c r="F53" s="5">
        <f t="shared" si="5"/>
        <v>0</v>
      </c>
      <c r="G53" s="5">
        <f t="shared" si="6"/>
        <v>0</v>
      </c>
      <c r="H53" s="5">
        <f t="shared" si="7"/>
        <v>0</v>
      </c>
      <c r="I53" s="5" t="e">
        <f t="shared" si="3"/>
        <v>#N/A</v>
      </c>
      <c r="J53" s="5" t="e">
        <f t="shared" si="4"/>
        <v>#N/A</v>
      </c>
    </row>
    <row r="54" spans="1:10" x14ac:dyDescent="0.3">
      <c r="A54" s="5">
        <v>53</v>
      </c>
      <c r="B54" s="5">
        <f>'Chuyên Cần'!B54</f>
        <v>0</v>
      </c>
      <c r="C54" s="5">
        <f>'Chuyên Cần'!C54</f>
        <v>0</v>
      </c>
      <c r="D54" s="5">
        <f>'Chuyên Cần'!D54</f>
        <v>0</v>
      </c>
      <c r="E54" s="5" t="e">
        <f>VLOOKUP($B54,'Chuyên Cần'!$B$2:$E$56,4,0)</f>
        <v>#N/A</v>
      </c>
      <c r="F54" s="5">
        <f t="shared" si="5"/>
        <v>0</v>
      </c>
      <c r="G54" s="5">
        <f t="shared" si="6"/>
        <v>0</v>
      </c>
      <c r="H54" s="5">
        <f t="shared" si="7"/>
        <v>0</v>
      </c>
      <c r="I54" s="5" t="e">
        <f t="shared" si="3"/>
        <v>#N/A</v>
      </c>
      <c r="J54" s="5" t="e">
        <f t="shared" si="4"/>
        <v>#N/A</v>
      </c>
    </row>
    <row r="55" spans="1:10" x14ac:dyDescent="0.3">
      <c r="A55" s="5">
        <v>54</v>
      </c>
      <c r="B55" s="5">
        <f>'Chuyên Cần'!B55</f>
        <v>0</v>
      </c>
      <c r="C55" s="5">
        <f>'Chuyên Cần'!C55</f>
        <v>0</v>
      </c>
      <c r="D55" s="5">
        <f>'Chuyên Cần'!D55</f>
        <v>0</v>
      </c>
      <c r="E55" s="5" t="e">
        <f>VLOOKUP($B55,'Chuyên Cần'!$B$2:$E$56,4,0)</f>
        <v>#N/A</v>
      </c>
      <c r="F55" s="5">
        <f t="shared" si="5"/>
        <v>0</v>
      </c>
      <c r="G55" s="5">
        <f t="shared" si="6"/>
        <v>0</v>
      </c>
      <c r="H55" s="5">
        <f t="shared" si="7"/>
        <v>0</v>
      </c>
      <c r="I55" s="5" t="e">
        <f t="shared" si="3"/>
        <v>#N/A</v>
      </c>
      <c r="J55" s="5" t="e">
        <f t="shared" si="4"/>
        <v>#N/A</v>
      </c>
    </row>
    <row r="56" spans="1:10" x14ac:dyDescent="0.3">
      <c r="A56" s="5">
        <v>55</v>
      </c>
      <c r="B56" s="5">
        <f>'Chuyên Cần'!B56</f>
        <v>0</v>
      </c>
      <c r="C56" s="5">
        <f>'Chuyên Cần'!C56</f>
        <v>0</v>
      </c>
      <c r="D56" s="5">
        <f>'Chuyên Cần'!D56</f>
        <v>0</v>
      </c>
      <c r="E56" s="5" t="e">
        <f>VLOOKUP($B56,'Chuyên Cần'!$B$2:$E$56,4,0)</f>
        <v>#N/A</v>
      </c>
      <c r="F56" s="5">
        <f t="shared" si="5"/>
        <v>0</v>
      </c>
      <c r="G56" s="5">
        <f t="shared" si="6"/>
        <v>0</v>
      </c>
      <c r="H56" s="5">
        <f t="shared" si="7"/>
        <v>0</v>
      </c>
      <c r="I56" s="5" t="e">
        <f t="shared" si="3"/>
        <v>#N/A</v>
      </c>
      <c r="J56" s="5" t="e">
        <f t="shared" si="4"/>
        <v>#N/A</v>
      </c>
    </row>
  </sheetData>
  <sheetProtection algorithmName="SHA-512" hashValue="IaBd0FXz78/mXkMKNraY4zfkQ3lubiQQenFWEh2BjQkrQme0tmAkE+S4QNLNwSQLGXylhggvePgHDV7Z8vgwNg==" saltValue="cFkIloj4933MOI/7HVAqi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topLeftCell="A30" workbookViewId="0">
      <selection activeCell="H3" sqref="H3"/>
    </sheetView>
  </sheetViews>
  <sheetFormatPr defaultColWidth="9.109375" defaultRowHeight="15.6" x14ac:dyDescent="0.3"/>
  <cols>
    <col min="1" max="1" width="9.109375" style="10"/>
    <col min="2" max="2" width="17.33203125" style="10" customWidth="1"/>
    <col min="3" max="3" width="20.88671875" style="10" bestFit="1" customWidth="1"/>
    <col min="4" max="4" width="7.6640625" style="10" bestFit="1" customWidth="1"/>
    <col min="5" max="5" width="10.6640625" style="10" customWidth="1"/>
    <col min="6" max="6" width="10.109375" style="10" customWidth="1"/>
    <col min="7" max="7" width="10.44140625" style="10" customWidth="1"/>
    <col min="8" max="8" width="9.5546875" style="10" bestFit="1" customWidth="1"/>
    <col min="9" max="9" width="14.109375" style="10" customWidth="1"/>
    <col min="10" max="10" width="14.5546875" style="10" customWidth="1"/>
    <col min="11" max="16384" width="9.109375" style="10"/>
  </cols>
  <sheetData>
    <row r="1" spans="1:10" ht="29.25" customHeight="1" x14ac:dyDescent="0.3">
      <c r="A1" s="27"/>
      <c r="B1" s="27"/>
      <c r="C1" s="27"/>
      <c r="D1" s="27"/>
      <c r="E1" s="21" t="s">
        <v>10</v>
      </c>
      <c r="F1" s="21" t="s">
        <v>12</v>
      </c>
      <c r="G1" s="21" t="s">
        <v>19</v>
      </c>
      <c r="H1" s="21" t="s">
        <v>30</v>
      </c>
      <c r="I1" s="45" t="s">
        <v>34</v>
      </c>
      <c r="J1" s="45" t="s">
        <v>33</v>
      </c>
    </row>
    <row r="2" spans="1:10" ht="23.25" customHeight="1" x14ac:dyDescent="0.3">
      <c r="A2" s="21" t="s">
        <v>0</v>
      </c>
      <c r="B2" s="22" t="s">
        <v>1</v>
      </c>
      <c r="C2" s="23" t="s">
        <v>2</v>
      </c>
      <c r="D2" s="23" t="s">
        <v>3</v>
      </c>
      <c r="E2" s="29">
        <f>SUM('KTL1'!F3,'KTL2'!L4:N4)</f>
        <v>4</v>
      </c>
      <c r="F2" s="29">
        <f>SUM('KTL2'!F4:G4,'KTL2'!K4,'KTL3'!G4)</f>
        <v>2.5</v>
      </c>
      <c r="G2" s="29">
        <f>SUM('KTL1'!E3,'KTL1'!G3:L3,'KTL2'!H4:J4,'KTL2'!O4:P4,'KTL3'!F4,'KTL3'!H4:N4)</f>
        <v>23.5</v>
      </c>
      <c r="H2" s="29">
        <f>SUM(E2:G2)</f>
        <v>30</v>
      </c>
      <c r="I2" s="45"/>
      <c r="J2" s="45"/>
    </row>
    <row r="3" spans="1:10" ht="21" customHeight="1" x14ac:dyDescent="0.3">
      <c r="A3" s="9">
        <v>1</v>
      </c>
      <c r="B3" s="9">
        <f>'Chuyên Cần'!B2</f>
        <v>2033240006</v>
      </c>
      <c r="C3" s="9" t="str">
        <f>'Chuyên Cần'!C2</f>
        <v>Bùi Thiên</v>
      </c>
      <c r="D3" s="9" t="str">
        <f>'Chuyên Cần'!D2</f>
        <v>Ân</v>
      </c>
      <c r="E3" s="15">
        <f>10*SUM('KTL1'!F4,'KTL2'!L5:N5)/$E$2</f>
        <v>3.75</v>
      </c>
      <c r="F3" s="15">
        <f>10*SUM('KTL2'!F5:G5,'KTL2'!K5,'KTL3'!G5)/$F$2</f>
        <v>6.5</v>
      </c>
      <c r="G3" s="15">
        <f>SUM('KTL1'!E4,'KTL1'!G4:L4,'KTL2'!H5:J5,'KTL2'!O5:P5,'KTL3'!F5,'KTL3'!H5:N5)*10/$G$2</f>
        <v>4.0957446808510642</v>
      </c>
      <c r="H3" s="30">
        <f>10*SUM(E3:G3)/$H$2</f>
        <v>4.7819148936170217</v>
      </c>
      <c r="I3" s="9" t="str">
        <f>IF(MIN(E3:H3)&gt;=4,"Đạt","Không đạt")</f>
        <v>Không đạt</v>
      </c>
      <c r="J3" s="9" t="str">
        <f>'Điểm GPA'!J2</f>
        <v>Đạt</v>
      </c>
    </row>
    <row r="4" spans="1:10" ht="21" customHeight="1" x14ac:dyDescent="0.3">
      <c r="A4" s="9">
        <v>2</v>
      </c>
      <c r="B4" s="9">
        <f>'Chuyên Cần'!B3</f>
        <v>2033240012</v>
      </c>
      <c r="C4" s="9" t="str">
        <f>'Chuyên Cần'!C3</f>
        <v>Nguyễn Hà</v>
      </c>
      <c r="D4" s="9" t="str">
        <f>'Chuyên Cần'!D3</f>
        <v>Anh</v>
      </c>
      <c r="E4" s="15">
        <f>10*SUM('KTL1'!F5,'KTL2'!L6:N6)/$E$2</f>
        <v>9.75</v>
      </c>
      <c r="F4" s="15">
        <f>10*SUM('KTL2'!F6:G6,'KTL2'!K6,'KTL3'!G6)/$F$2</f>
        <v>4</v>
      </c>
      <c r="G4" s="15">
        <f>SUM('KTL1'!E5,'KTL1'!G5:L5,'KTL2'!H6:J6,'KTL2'!O6:P6,'KTL3'!F6,'KTL3'!H6:N6)*10/$G$2</f>
        <v>6.4255319148936172</v>
      </c>
      <c r="H4" s="30">
        <f t="shared" ref="H4:H57" si="0">10*SUM(E4:G4)/$H$2</f>
        <v>6.7251773049645385</v>
      </c>
      <c r="I4" s="9" t="str">
        <f t="shared" ref="I4:I57" si="1">IF(MIN(E4:H4)&gt;=4,"Đạt","Không đạt")</f>
        <v>Đạt</v>
      </c>
      <c r="J4" s="9" t="str">
        <f>'Điểm GPA'!J3</f>
        <v>Đạt</v>
      </c>
    </row>
    <row r="5" spans="1:10" ht="21" customHeight="1" x14ac:dyDescent="0.3">
      <c r="A5" s="9">
        <v>3</v>
      </c>
      <c r="B5" s="9">
        <f>'Chuyên Cần'!B4</f>
        <v>2033240023</v>
      </c>
      <c r="C5" s="9" t="str">
        <f>'Chuyên Cần'!C4</f>
        <v>Trương Hoàng</v>
      </c>
      <c r="D5" s="9" t="str">
        <f>'Chuyên Cần'!D4</f>
        <v>Bách</v>
      </c>
      <c r="E5" s="15">
        <f>10*SUM('KTL1'!F6,'KTL2'!L7:N7)/$E$2</f>
        <v>1.5625</v>
      </c>
      <c r="F5" s="15">
        <f>10*SUM('KTL2'!F7:G7,'KTL2'!K7,'KTL3'!G7)/$F$2</f>
        <v>5</v>
      </c>
      <c r="G5" s="15">
        <f>SUM('KTL1'!E6,'KTL1'!G6:L6,'KTL2'!H7:J7,'KTL2'!O7:P7,'KTL3'!F7,'KTL3'!H7:N7)*10/$G$2</f>
        <v>3.0319148936170213</v>
      </c>
      <c r="H5" s="30">
        <f t="shared" si="0"/>
        <v>3.1981382978723403</v>
      </c>
      <c r="I5" s="9" t="str">
        <f t="shared" si="1"/>
        <v>Không đạt</v>
      </c>
      <c r="J5" s="9" t="str">
        <f>'Điểm GPA'!J4</f>
        <v>Không đạt</v>
      </c>
    </row>
    <row r="6" spans="1:10" ht="21" customHeight="1" x14ac:dyDescent="0.3">
      <c r="A6" s="9">
        <v>4</v>
      </c>
      <c r="B6" s="9">
        <f>'Chuyên Cần'!B5</f>
        <v>2033240024</v>
      </c>
      <c r="C6" s="9" t="str">
        <f>'Chuyên Cần'!C5</f>
        <v>Đinh Nguyễn Việt</v>
      </c>
      <c r="D6" s="9" t="str">
        <f>'Chuyên Cần'!D5</f>
        <v>Bảo</v>
      </c>
      <c r="E6" s="15">
        <f>10*SUM('KTL1'!F7,'KTL2'!L8:N8)/$E$2</f>
        <v>3.75</v>
      </c>
      <c r="F6" s="15">
        <f>10*SUM('KTL2'!F8:G8,'KTL2'!K8,'KTL3'!G8)/$F$2</f>
        <v>6.5</v>
      </c>
      <c r="G6" s="15">
        <f>SUM('KTL1'!E7,'KTL1'!G7:L7,'KTL2'!H8:J8,'KTL2'!O8:P8,'KTL3'!F8,'KTL3'!H8:N8)*10/$G$2</f>
        <v>6.3297872340425529</v>
      </c>
      <c r="H6" s="30">
        <f t="shared" si="0"/>
        <v>5.5265957446808507</v>
      </c>
      <c r="I6" s="9" t="str">
        <f t="shared" si="1"/>
        <v>Không đạt</v>
      </c>
      <c r="J6" s="9" t="str">
        <f>'Điểm GPA'!J5</f>
        <v>Đạt</v>
      </c>
    </row>
    <row r="7" spans="1:10" ht="21" customHeight="1" x14ac:dyDescent="0.3">
      <c r="A7" s="9">
        <v>5</v>
      </c>
      <c r="B7" s="9">
        <f>'Chuyên Cần'!B6</f>
        <v>2033240028</v>
      </c>
      <c r="C7" s="9" t="str">
        <f>'Chuyên Cần'!C6</f>
        <v>Nguyễn Duy</v>
      </c>
      <c r="D7" s="9" t="str">
        <f>'Chuyên Cần'!D6</f>
        <v>Bảo</v>
      </c>
      <c r="E7" s="15">
        <f>10*SUM('KTL1'!F8,'KTL2'!L9:N9)/$E$2</f>
        <v>2.625</v>
      </c>
      <c r="F7" s="15">
        <f>10*SUM('KTL2'!F9:G9,'KTL2'!K9,'KTL3'!G9)/$F$2</f>
        <v>6</v>
      </c>
      <c r="G7" s="15">
        <f>SUM('KTL1'!E8,'KTL1'!G8:L8,'KTL2'!H9:J9,'KTL2'!O9:P9,'KTL3'!F9,'KTL3'!H9:N9)*10/$G$2</f>
        <v>3.0851063829787235</v>
      </c>
      <c r="H7" s="30">
        <f t="shared" si="0"/>
        <v>3.9033687943262412</v>
      </c>
      <c r="I7" s="9" t="str">
        <f t="shared" si="1"/>
        <v>Không đạt</v>
      </c>
      <c r="J7" s="9" t="str">
        <f>'Điểm GPA'!J6</f>
        <v>Không đạt</v>
      </c>
    </row>
    <row r="8" spans="1:10" ht="21" customHeight="1" x14ac:dyDescent="0.3">
      <c r="A8" s="9">
        <v>6</v>
      </c>
      <c r="B8" s="9">
        <f>'Chuyên Cần'!B7</f>
        <v>2033240031</v>
      </c>
      <c r="C8" s="9" t="str">
        <f>'Chuyên Cần'!C7</f>
        <v>Nguyễn Quốc</v>
      </c>
      <c r="D8" s="9" t="str">
        <f>'Chuyên Cần'!D7</f>
        <v>Bảo</v>
      </c>
      <c r="E8" s="15">
        <f>10*SUM('KTL1'!F9,'KTL2'!L10:N10)/$E$2</f>
        <v>3.75</v>
      </c>
      <c r="F8" s="15">
        <f>10*SUM('KTL2'!F10:G10,'KTL2'!K10,'KTL3'!G10)/$F$2</f>
        <v>7</v>
      </c>
      <c r="G8" s="15">
        <f>SUM('KTL1'!E9,'KTL1'!G9:L9,'KTL2'!H10:J10,'KTL2'!O10:P10,'KTL3'!F10,'KTL3'!H10:N10)*10/$G$2</f>
        <v>4.8085106382978724</v>
      </c>
      <c r="H8" s="30">
        <f t="shared" si="0"/>
        <v>5.1861702127659575</v>
      </c>
      <c r="I8" s="9" t="str">
        <f t="shared" si="1"/>
        <v>Không đạt</v>
      </c>
      <c r="J8" s="9" t="str">
        <f>'Điểm GPA'!J7</f>
        <v>Đạt</v>
      </c>
    </row>
    <row r="9" spans="1:10" ht="21" customHeight="1" x14ac:dyDescent="0.3">
      <c r="A9" s="9">
        <v>7</v>
      </c>
      <c r="B9" s="9">
        <f>'Chuyên Cần'!B8</f>
        <v>2033240032</v>
      </c>
      <c r="C9" s="9" t="str">
        <f>'Chuyên Cần'!C8</f>
        <v>Trần Gia</v>
      </c>
      <c r="D9" s="9" t="str">
        <f>'Chuyên Cần'!D8</f>
        <v>Bảo</v>
      </c>
      <c r="E9" s="15">
        <f>10*SUM('KTL1'!F10,'KTL2'!L11:N11)/$E$2</f>
        <v>3.75</v>
      </c>
      <c r="F9" s="15">
        <f>10*SUM('KTL2'!F11:G11,'KTL2'!K11,'KTL3'!G11)/$F$2</f>
        <v>6</v>
      </c>
      <c r="G9" s="15">
        <f>SUM('KTL1'!E10,'KTL1'!G10:L10,'KTL2'!H11:J11,'KTL2'!O11:P11,'KTL3'!F11,'KTL3'!H11:N11)*10/$G$2</f>
        <v>6.3829787234042552</v>
      </c>
      <c r="H9" s="30">
        <f t="shared" si="0"/>
        <v>5.3776595744680851</v>
      </c>
      <c r="I9" s="9" t="str">
        <f t="shared" si="1"/>
        <v>Không đạt</v>
      </c>
      <c r="J9" s="9" t="str">
        <f>'Điểm GPA'!J8</f>
        <v>Đạt</v>
      </c>
    </row>
    <row r="10" spans="1:10" ht="21" customHeight="1" x14ac:dyDescent="0.3">
      <c r="A10" s="9">
        <v>8</v>
      </c>
      <c r="B10" s="9">
        <f>'Chuyên Cần'!B9</f>
        <v>2033240034</v>
      </c>
      <c r="C10" s="9" t="str">
        <f>'Chuyên Cần'!C9</f>
        <v>Võ Gia</v>
      </c>
      <c r="D10" s="9" t="str">
        <f>'Chuyên Cần'!D9</f>
        <v>Bảo</v>
      </c>
      <c r="E10" s="15">
        <f>10*SUM('KTL1'!F11,'KTL2'!L12:N12)/$E$2</f>
        <v>3.25</v>
      </c>
      <c r="F10" s="15">
        <f>10*SUM('KTL2'!F12:G12,'KTL2'!K12,'KTL3'!G12)/$F$2</f>
        <v>6</v>
      </c>
      <c r="G10" s="15">
        <f>SUM('KTL1'!E11,'KTL1'!G11:L11,'KTL2'!H12:J12,'KTL2'!O12:P12,'KTL3'!F12,'KTL3'!H12:N12)*10/$G$2</f>
        <v>2.7659574468085109</v>
      </c>
      <c r="H10" s="30">
        <f t="shared" si="0"/>
        <v>4.0053191489361701</v>
      </c>
      <c r="I10" s="9" t="str">
        <f t="shared" si="1"/>
        <v>Không đạt</v>
      </c>
      <c r="J10" s="9" t="str">
        <f>'Điểm GPA'!J9</f>
        <v>Không đạt</v>
      </c>
    </row>
    <row r="11" spans="1:10" ht="21" customHeight="1" x14ac:dyDescent="0.3">
      <c r="A11" s="9">
        <v>9</v>
      </c>
      <c r="B11" s="9">
        <f>'Chuyên Cần'!B10</f>
        <v>2033240040</v>
      </c>
      <c r="C11" s="9" t="str">
        <f>'Chuyên Cần'!C10</f>
        <v>Nguyễn Thị Thùy</v>
      </c>
      <c r="D11" s="9" t="str">
        <f>'Chuyên Cần'!D10</f>
        <v>Châu</v>
      </c>
      <c r="E11" s="15">
        <f>10*SUM('KTL1'!F12,'KTL2'!L13:N13)/$E$2</f>
        <v>7.875</v>
      </c>
      <c r="F11" s="15">
        <f>10*SUM('KTL2'!F13:G13,'KTL2'!K13,'KTL3'!G13)/$F$2</f>
        <v>7.5</v>
      </c>
      <c r="G11" s="15">
        <f>SUM('KTL1'!E12,'KTL1'!G12:L12,'KTL2'!H13:J13,'KTL2'!O13:P13,'KTL3'!F13,'KTL3'!H13:N13)*10/$G$2</f>
        <v>5.3723404255319158</v>
      </c>
      <c r="H11" s="30">
        <f t="shared" si="0"/>
        <v>6.9157801418439719</v>
      </c>
      <c r="I11" s="9" t="str">
        <f t="shared" si="1"/>
        <v>Đạt</v>
      </c>
      <c r="J11" s="9" t="str">
        <f>'Điểm GPA'!J10</f>
        <v>Đạt</v>
      </c>
    </row>
    <row r="12" spans="1:10" ht="21" customHeight="1" x14ac:dyDescent="0.3">
      <c r="A12" s="9">
        <v>10</v>
      </c>
      <c r="B12" s="9">
        <f>'Chuyên Cần'!B11</f>
        <v>2033240044</v>
      </c>
      <c r="C12" s="9" t="str">
        <f>'Chuyên Cần'!C11</f>
        <v>Nguyễn Văn</v>
      </c>
      <c r="D12" s="9" t="str">
        <f>'Chuyên Cần'!D11</f>
        <v>Chung</v>
      </c>
      <c r="E12" s="15">
        <f>10*SUM('KTL1'!F13,'KTL2'!L14:N14)/$E$2</f>
        <v>2.5</v>
      </c>
      <c r="F12" s="15">
        <f>10*SUM('KTL2'!F14:G14,'KTL2'!K14,'KTL3'!G14)/$F$2</f>
        <v>7.6</v>
      </c>
      <c r="G12" s="15">
        <f>SUM('KTL1'!E13,'KTL1'!G13:L13,'KTL2'!H14:J14,'KTL2'!O14:P14,'KTL3'!F14,'KTL3'!H14:N14)*10/$G$2</f>
        <v>4.8936170212765955</v>
      </c>
      <c r="H12" s="30">
        <f t="shared" si="0"/>
        <v>4.9978723404255314</v>
      </c>
      <c r="I12" s="9" t="str">
        <f t="shared" si="1"/>
        <v>Không đạt</v>
      </c>
      <c r="J12" s="9" t="str">
        <f>'Điểm GPA'!J11</f>
        <v>Đạt</v>
      </c>
    </row>
    <row r="13" spans="1:10" ht="21" customHeight="1" x14ac:dyDescent="0.3">
      <c r="A13" s="9">
        <v>11</v>
      </c>
      <c r="B13" s="9">
        <f>'Chuyên Cần'!B12</f>
        <v>2033240076</v>
      </c>
      <c r="C13" s="9" t="str">
        <f>'Chuyên Cần'!C12</f>
        <v>Lưu Bảo</v>
      </c>
      <c r="D13" s="9" t="str">
        <f>'Chuyên Cần'!D12</f>
        <v>Duy</v>
      </c>
      <c r="E13" s="15">
        <f>10*SUM('KTL1'!F14,'KTL2'!L15:N15)/$E$2</f>
        <v>3.125</v>
      </c>
      <c r="F13" s="15">
        <f>10*SUM('KTL2'!F15:G15,'KTL2'!K15,'KTL3'!G15)/$F$2</f>
        <v>10</v>
      </c>
      <c r="G13" s="15">
        <f>SUM('KTL1'!E14,'KTL1'!G14:L14,'KTL2'!H15:J15,'KTL2'!O15:P15,'KTL3'!F15,'KTL3'!H15:N15)*10/$G$2</f>
        <v>6.9148936170212769</v>
      </c>
      <c r="H13" s="30">
        <f t="shared" si="0"/>
        <v>6.6799645390070923</v>
      </c>
      <c r="I13" s="9" t="str">
        <f t="shared" si="1"/>
        <v>Không đạt</v>
      </c>
      <c r="J13" s="9" t="str">
        <f>'Điểm GPA'!J12</f>
        <v>Đạt</v>
      </c>
    </row>
    <row r="14" spans="1:10" ht="21" customHeight="1" x14ac:dyDescent="0.3">
      <c r="A14" s="9">
        <v>12</v>
      </c>
      <c r="B14" s="9">
        <f>'Chuyên Cần'!B13</f>
        <v>2033240085</v>
      </c>
      <c r="C14" s="9" t="str">
        <f>'Chuyên Cần'!C13</f>
        <v>Hoàng Phong</v>
      </c>
      <c r="D14" s="9" t="str">
        <f>'Chuyên Cần'!D13</f>
        <v>Giang</v>
      </c>
      <c r="E14" s="15">
        <f>10*SUM('KTL1'!F15,'KTL2'!L16:N16)/$E$2</f>
        <v>8.625</v>
      </c>
      <c r="F14" s="15">
        <f>10*SUM('KTL2'!F16:G16,'KTL2'!K16,'KTL3'!G16)/$F$2</f>
        <v>9</v>
      </c>
      <c r="G14" s="15">
        <f>SUM('KTL1'!E15,'KTL1'!G15:L15,'KTL2'!H16:J16,'KTL2'!O16:P16,'KTL3'!F16,'KTL3'!H16:N16)*10/$G$2</f>
        <v>6.2765957446808507</v>
      </c>
      <c r="H14" s="30">
        <f t="shared" si="0"/>
        <v>7.9671985815602833</v>
      </c>
      <c r="I14" s="9" t="str">
        <f t="shared" si="1"/>
        <v>Đạt</v>
      </c>
      <c r="J14" s="9" t="str">
        <f>'Điểm GPA'!J13</f>
        <v>Đạt</v>
      </c>
    </row>
    <row r="15" spans="1:10" ht="21" customHeight="1" x14ac:dyDescent="0.3">
      <c r="A15" s="9">
        <v>13</v>
      </c>
      <c r="B15" s="9">
        <f>'Chuyên Cần'!B14</f>
        <v>2033240107</v>
      </c>
      <c r="C15" s="9" t="str">
        <f>'Chuyên Cần'!C14</f>
        <v>Nguyễn Lân</v>
      </c>
      <c r="D15" s="9" t="str">
        <f>'Chuyên Cần'!D14</f>
        <v>Hoàng</v>
      </c>
      <c r="E15" s="15">
        <f>10*SUM('KTL1'!F16,'KTL2'!L17:N17)/$E$2</f>
        <v>9.125</v>
      </c>
      <c r="F15" s="15">
        <f>10*SUM('KTL2'!F17:G17,'KTL2'!K17,'KTL3'!G17)/$F$2</f>
        <v>8.5</v>
      </c>
      <c r="G15" s="15">
        <f>SUM('KTL1'!E16,'KTL1'!G16:L16,'KTL2'!H17:J17,'KTL2'!O17:P17,'KTL3'!F17,'KTL3'!H17:N17)*10/$G$2</f>
        <v>5.6914893617021276</v>
      </c>
      <c r="H15" s="30">
        <f t="shared" si="0"/>
        <v>7.7721631205673756</v>
      </c>
      <c r="I15" s="9" t="str">
        <f t="shared" si="1"/>
        <v>Đạt</v>
      </c>
      <c r="J15" s="9" t="str">
        <f>'Điểm GPA'!J14</f>
        <v>Đạt</v>
      </c>
    </row>
    <row r="16" spans="1:10" ht="21" customHeight="1" x14ac:dyDescent="0.3">
      <c r="A16" s="9">
        <v>14</v>
      </c>
      <c r="B16" s="9">
        <f>'Chuyên Cần'!B15</f>
        <v>2033240131</v>
      </c>
      <c r="C16" s="9" t="str">
        <f>'Chuyên Cần'!C15</f>
        <v>Nguyễn Thị Thanh</v>
      </c>
      <c r="D16" s="9" t="str">
        <f>'Chuyên Cần'!D15</f>
        <v>Huyền</v>
      </c>
      <c r="E16" s="15">
        <f>10*SUM('KTL1'!F17,'KTL2'!L18:N18)/$E$2</f>
        <v>3.375</v>
      </c>
      <c r="F16" s="15">
        <f>10*SUM('KTL2'!F18:G18,'KTL2'!K18,'KTL3'!G18)/$F$2</f>
        <v>7</v>
      </c>
      <c r="G16" s="15">
        <f>SUM('KTL1'!E17,'KTL1'!G17:L17,'KTL2'!H18:J18,'KTL2'!O18:P18,'KTL3'!F18,'KTL3'!H18:N18)*10/$G$2</f>
        <v>5.7021276595744679</v>
      </c>
      <c r="H16" s="30">
        <f t="shared" si="0"/>
        <v>5.3590425531914896</v>
      </c>
      <c r="I16" s="9" t="str">
        <f t="shared" si="1"/>
        <v>Không đạt</v>
      </c>
      <c r="J16" s="9" t="str">
        <f>'Điểm GPA'!J15</f>
        <v>Đạt</v>
      </c>
    </row>
    <row r="17" spans="1:10" ht="21" customHeight="1" x14ac:dyDescent="0.3">
      <c r="A17" s="9">
        <v>15</v>
      </c>
      <c r="B17" s="9">
        <f>'Chuyên Cần'!B16</f>
        <v>2033240132</v>
      </c>
      <c r="C17" s="9" t="str">
        <f>'Chuyên Cần'!C16</f>
        <v>Trần Nguyễn Vỹ</v>
      </c>
      <c r="D17" s="9" t="str">
        <f>'Chuyên Cần'!D16</f>
        <v>Kha</v>
      </c>
      <c r="E17" s="15">
        <f>10*SUM('KTL1'!F18,'KTL2'!L19:N19)/$E$2</f>
        <v>3.75</v>
      </c>
      <c r="F17" s="15">
        <f>10*SUM('KTL2'!F19:G19,'KTL2'!K19,'KTL3'!G19)/$F$2</f>
        <v>8</v>
      </c>
      <c r="G17" s="15">
        <f>SUM('KTL1'!E18,'KTL1'!G18:L18,'KTL2'!H19:J19,'KTL2'!O19:P19,'KTL3'!F19,'KTL3'!H19:N19)*10/$G$2</f>
        <v>6.5957446808510642</v>
      </c>
      <c r="H17" s="30">
        <f t="shared" si="0"/>
        <v>6.1152482269503539</v>
      </c>
      <c r="I17" s="9" t="str">
        <f t="shared" si="1"/>
        <v>Không đạt</v>
      </c>
      <c r="J17" s="9" t="str">
        <f>'Điểm GPA'!J16</f>
        <v>Đạt</v>
      </c>
    </row>
    <row r="18" spans="1:10" ht="21" customHeight="1" x14ac:dyDescent="0.3">
      <c r="A18" s="9">
        <v>16</v>
      </c>
      <c r="B18" s="9">
        <f>'Chuyên Cần'!B17</f>
        <v>2033240138</v>
      </c>
      <c r="C18" s="9" t="str">
        <f>'Chuyên Cần'!C17</f>
        <v>Nguyễn Dzuy</v>
      </c>
      <c r="D18" s="9" t="str">
        <f>'Chuyên Cần'!D17</f>
        <v>Khang</v>
      </c>
      <c r="E18" s="15">
        <f>10*SUM('KTL1'!F19,'KTL2'!L20:N20)/$E$2</f>
        <v>8.7499999999999982</v>
      </c>
      <c r="F18" s="15">
        <f>10*SUM('KTL2'!F20:G20,'KTL2'!K20,'KTL3'!G20)/$F$2</f>
        <v>10</v>
      </c>
      <c r="G18" s="15">
        <f>SUM('KTL1'!E19,'KTL1'!G19:L19,'KTL2'!H20:J20,'KTL2'!O20:P20,'KTL3'!F20,'KTL3'!H20:N20)*10/$G$2</f>
        <v>8.085106382978724</v>
      </c>
      <c r="H18" s="30">
        <f t="shared" si="0"/>
        <v>8.9450354609929068</v>
      </c>
      <c r="I18" s="9" t="str">
        <f t="shared" si="1"/>
        <v>Đạt</v>
      </c>
      <c r="J18" s="9" t="str">
        <f>'Điểm GPA'!J17</f>
        <v>Đạt</v>
      </c>
    </row>
    <row r="19" spans="1:10" ht="21" customHeight="1" x14ac:dyDescent="0.3">
      <c r="A19" s="9">
        <v>17</v>
      </c>
      <c r="B19" s="9">
        <f>'Chuyên Cần'!B18</f>
        <v>2033240143</v>
      </c>
      <c r="C19" s="9" t="str">
        <f>'Chuyên Cần'!C18</f>
        <v>Lê Minh</v>
      </c>
      <c r="D19" s="9" t="str">
        <f>'Chuyên Cần'!D18</f>
        <v>Khanh</v>
      </c>
      <c r="E19" s="15">
        <f>10*SUM('KTL1'!F20,'KTL2'!L21:N21)/$E$2</f>
        <v>9.5</v>
      </c>
      <c r="F19" s="15">
        <f>10*SUM('KTL2'!F21:G21,'KTL2'!K21,'KTL3'!G21)/$F$2</f>
        <v>10</v>
      </c>
      <c r="G19" s="15">
        <f>SUM('KTL1'!E20,'KTL1'!G20:L20,'KTL2'!H21:J21,'KTL2'!O21:P21,'KTL3'!F21,'KTL3'!H21:N21)*10/$G$2</f>
        <v>9.1489361702127656</v>
      </c>
      <c r="H19" s="30">
        <f t="shared" si="0"/>
        <v>9.5496453900709231</v>
      </c>
      <c r="I19" s="9" t="str">
        <f t="shared" si="1"/>
        <v>Đạt</v>
      </c>
      <c r="J19" s="9" t="str">
        <f>'Điểm GPA'!J18</f>
        <v>Đạt</v>
      </c>
    </row>
    <row r="20" spans="1:10" ht="21" customHeight="1" x14ac:dyDescent="0.3">
      <c r="A20" s="9">
        <v>18</v>
      </c>
      <c r="B20" s="9">
        <f>'Chuyên Cần'!B19</f>
        <v>2033240160</v>
      </c>
      <c r="C20" s="9" t="str">
        <f>'Chuyên Cần'!C19</f>
        <v>Lê Minh</v>
      </c>
      <c r="D20" s="9" t="str">
        <f>'Chuyên Cần'!D19</f>
        <v>Khôi</v>
      </c>
      <c r="E20" s="15">
        <f>10*SUM('KTL1'!F21,'KTL2'!L22:N22)/$E$2</f>
        <v>1.875</v>
      </c>
      <c r="F20" s="15">
        <f>10*SUM('KTL2'!F22:G22,'KTL2'!K22,'KTL3'!G22)/$F$2</f>
        <v>8</v>
      </c>
      <c r="G20" s="15">
        <f>SUM('KTL1'!E21,'KTL1'!G21:L21,'KTL2'!H22:J22,'KTL2'!O22:P22,'KTL3'!F22,'KTL3'!H22:N22)*10/$G$2</f>
        <v>4.9361702127659575</v>
      </c>
      <c r="H20" s="30">
        <f t="shared" si="0"/>
        <v>4.9370567375886525</v>
      </c>
      <c r="I20" s="9" t="str">
        <f t="shared" si="1"/>
        <v>Không đạt</v>
      </c>
      <c r="J20" s="9" t="str">
        <f>'Điểm GPA'!J19</f>
        <v>Đạt</v>
      </c>
    </row>
    <row r="21" spans="1:10" ht="21" customHeight="1" x14ac:dyDescent="0.3">
      <c r="A21" s="9">
        <v>19</v>
      </c>
      <c r="B21" s="9">
        <f>'Chuyên Cần'!B20</f>
        <v>2033240164</v>
      </c>
      <c r="C21" s="9" t="str">
        <f>'Chuyên Cần'!C20</f>
        <v>Phạm Gia</v>
      </c>
      <c r="D21" s="9" t="str">
        <f>'Chuyên Cần'!D20</f>
        <v>Kiên</v>
      </c>
      <c r="E21" s="15">
        <f>10*SUM('KTL1'!F22,'KTL2'!L23:N23)/$E$2</f>
        <v>1.875</v>
      </c>
      <c r="F21" s="15">
        <f>10*SUM('KTL2'!F23:G23,'KTL2'!K23,'KTL3'!G23)/$F$2</f>
        <v>5</v>
      </c>
      <c r="G21" s="15">
        <f>SUM('KTL1'!E22,'KTL1'!G22:L22,'KTL2'!H23:J23,'KTL2'!O23:P23,'KTL3'!F23,'KTL3'!H23:N23)*10/$G$2</f>
        <v>3.5106382978723403</v>
      </c>
      <c r="H21" s="30">
        <f t="shared" si="0"/>
        <v>3.4618794326241136</v>
      </c>
      <c r="I21" s="9" t="str">
        <f t="shared" si="1"/>
        <v>Không đạt</v>
      </c>
      <c r="J21" s="9" t="str">
        <f>'Điểm GPA'!J20</f>
        <v>Không đạt</v>
      </c>
    </row>
    <row r="22" spans="1:10" ht="21" customHeight="1" x14ac:dyDescent="0.3">
      <c r="A22" s="9">
        <v>20</v>
      </c>
      <c r="B22" s="9">
        <f>'Chuyên Cần'!B21</f>
        <v>2033240172</v>
      </c>
      <c r="C22" s="9" t="str">
        <f>'Chuyên Cần'!C21</f>
        <v>Phạm Gia Hoàng</v>
      </c>
      <c r="D22" s="9" t="str">
        <f>'Chuyên Cần'!D21</f>
        <v>Lâm</v>
      </c>
      <c r="E22" s="15">
        <f>10*SUM('KTL1'!F23,'KTL2'!L24:N24)/$E$2</f>
        <v>4.625</v>
      </c>
      <c r="F22" s="15">
        <f>10*SUM('KTL2'!F24:G24,'KTL2'!K24,'KTL3'!G24)/$F$2</f>
        <v>8</v>
      </c>
      <c r="G22" s="15">
        <f>SUM('KTL1'!E23,'KTL1'!G23:L23,'KTL2'!H24:J24,'KTL2'!O24:P24,'KTL3'!F24,'KTL3'!H24:N24)*10/$G$2</f>
        <v>5.6382978723404253</v>
      </c>
      <c r="H22" s="30">
        <f t="shared" si="0"/>
        <v>6.0877659574468073</v>
      </c>
      <c r="I22" s="9" t="str">
        <f t="shared" si="1"/>
        <v>Đạt</v>
      </c>
      <c r="J22" s="9" t="str">
        <f>'Điểm GPA'!J21</f>
        <v>Đạt</v>
      </c>
    </row>
    <row r="23" spans="1:10" ht="21" customHeight="1" x14ac:dyDescent="0.3">
      <c r="A23" s="9">
        <v>21</v>
      </c>
      <c r="B23" s="9">
        <f>'Chuyên Cần'!B22</f>
        <v>2033240177</v>
      </c>
      <c r="C23" s="9" t="str">
        <f>'Chuyên Cần'!C22</f>
        <v>Nguyễn Hồng</v>
      </c>
      <c r="D23" s="9" t="str">
        <f>'Chuyên Cần'!D22</f>
        <v>Linh</v>
      </c>
      <c r="E23" s="15">
        <f>10*SUM('KTL1'!F24,'KTL2'!L25:N25)/$E$2</f>
        <v>7.5</v>
      </c>
      <c r="F23" s="15">
        <f>10*SUM('KTL2'!F25:G25,'KTL2'!K25,'KTL3'!G25)/$F$2</f>
        <v>10</v>
      </c>
      <c r="G23" s="15">
        <f>SUM('KTL1'!E24,'KTL1'!G24:L24,'KTL2'!H25:J25,'KTL2'!O25:P25,'KTL3'!F25,'KTL3'!H25:N25)*10/$G$2</f>
        <v>6.8085106382978724</v>
      </c>
      <c r="H23" s="30">
        <f t="shared" si="0"/>
        <v>8.1028368794326244</v>
      </c>
      <c r="I23" s="9" t="str">
        <f t="shared" si="1"/>
        <v>Đạt</v>
      </c>
      <c r="J23" s="9" t="str">
        <f>'Điểm GPA'!J22</f>
        <v>Đạt</v>
      </c>
    </row>
    <row r="24" spans="1:10" ht="21" customHeight="1" x14ac:dyDescent="0.3">
      <c r="A24" s="9">
        <v>22</v>
      </c>
      <c r="B24" s="9">
        <f>'Chuyên Cần'!B23</f>
        <v>2033240192</v>
      </c>
      <c r="C24" s="9" t="str">
        <f>'Chuyên Cần'!C23</f>
        <v>Đinh Tuyết Mộng Cẩm</v>
      </c>
      <c r="D24" s="9" t="str">
        <f>'Chuyên Cần'!D23</f>
        <v>Ly</v>
      </c>
      <c r="E24" s="15">
        <f>10*SUM('KTL1'!F25,'KTL2'!L26:N26)/$E$2</f>
        <v>2.75</v>
      </c>
      <c r="F24" s="15">
        <f>10*SUM('KTL2'!F26:G26,'KTL2'!K26,'KTL3'!G26)/$F$2</f>
        <v>10</v>
      </c>
      <c r="G24" s="15">
        <f>SUM('KTL1'!E25,'KTL1'!G25:L25,'KTL2'!H26:J26,'KTL2'!O26:P26,'KTL3'!F26,'KTL3'!H26:N26)*10/$G$2</f>
        <v>3.8297872340425534</v>
      </c>
      <c r="H24" s="30">
        <f t="shared" si="0"/>
        <v>5.5265957446808507</v>
      </c>
      <c r="I24" s="9" t="str">
        <f t="shared" si="1"/>
        <v>Không đạt</v>
      </c>
      <c r="J24" s="9" t="str">
        <f>'Điểm GPA'!J23</f>
        <v>Đạt</v>
      </c>
    </row>
    <row r="25" spans="1:10" ht="21" customHeight="1" x14ac:dyDescent="0.3">
      <c r="A25" s="9">
        <v>23</v>
      </c>
      <c r="B25" s="9">
        <f>'Chuyên Cần'!B24</f>
        <v>2033240198</v>
      </c>
      <c r="C25" s="9" t="str">
        <f>'Chuyên Cần'!C24</f>
        <v>Từ Gia</v>
      </c>
      <c r="D25" s="9" t="str">
        <f>'Chuyên Cần'!D24</f>
        <v>Mẫn</v>
      </c>
      <c r="E25" s="15">
        <f>10*SUM('KTL1'!F26,'KTL2'!L27:N27)/$E$2</f>
        <v>3.75</v>
      </c>
      <c r="F25" s="15">
        <f>10*SUM('KTL2'!F27:G27,'KTL2'!K27,'KTL3'!G27)/$F$2</f>
        <v>10</v>
      </c>
      <c r="G25" s="15">
        <f>SUM('KTL1'!E26,'KTL1'!G26:L26,'KTL2'!H27:J27,'KTL2'!O27:P27,'KTL3'!F27,'KTL3'!H27:N27)*10/$G$2</f>
        <v>6.5957446808510642</v>
      </c>
      <c r="H25" s="30">
        <f t="shared" si="0"/>
        <v>6.7819148936170199</v>
      </c>
      <c r="I25" s="9" t="str">
        <f t="shared" si="1"/>
        <v>Không đạt</v>
      </c>
      <c r="J25" s="9" t="str">
        <f>'Điểm GPA'!J24</f>
        <v>Đạt</v>
      </c>
    </row>
    <row r="26" spans="1:10" ht="21" customHeight="1" x14ac:dyDescent="0.3">
      <c r="A26" s="9">
        <v>24</v>
      </c>
      <c r="B26" s="9">
        <f>'Chuyên Cần'!B25</f>
        <v>2033240199</v>
      </c>
      <c r="C26" s="9" t="str">
        <f>'Chuyên Cần'!C25</f>
        <v>Nguyễn Hoàng</v>
      </c>
      <c r="D26" s="9" t="str">
        <f>'Chuyên Cần'!D25</f>
        <v>Mạnh</v>
      </c>
      <c r="E26" s="15">
        <f>10*SUM('KTL1'!F27,'KTL2'!L28:N28)/$E$2</f>
        <v>10</v>
      </c>
      <c r="F26" s="15">
        <f>10*SUM('KTL2'!F28:G28,'KTL2'!K28,'KTL3'!G28)/$F$2</f>
        <v>10</v>
      </c>
      <c r="G26" s="15">
        <f>SUM('KTL1'!E27,'KTL1'!G27:L27,'KTL2'!H28:J28,'KTL2'!O28:P28,'KTL3'!F28,'KTL3'!H28:N28)*10/$G$2</f>
        <v>6.6595744680851077</v>
      </c>
      <c r="H26" s="30">
        <f t="shared" si="0"/>
        <v>8.8865248226950353</v>
      </c>
      <c r="I26" s="9" t="str">
        <f t="shared" si="1"/>
        <v>Đạt</v>
      </c>
      <c r="J26" s="9" t="str">
        <f>'Điểm GPA'!J25</f>
        <v>Đạt</v>
      </c>
    </row>
    <row r="27" spans="1:10" ht="21" customHeight="1" x14ac:dyDescent="0.3">
      <c r="A27" s="9">
        <v>25</v>
      </c>
      <c r="B27" s="9">
        <f>'Chuyên Cần'!B26</f>
        <v>2033240203</v>
      </c>
      <c r="C27" s="9" t="str">
        <f>'Chuyên Cần'!C26</f>
        <v>Hồ Quang</v>
      </c>
      <c r="D27" s="9" t="str">
        <f>'Chuyên Cần'!D26</f>
        <v>Minh</v>
      </c>
      <c r="E27" s="15">
        <f>10*SUM('KTL1'!F28,'KTL2'!L29:N29)/$E$2</f>
        <v>3.125</v>
      </c>
      <c r="F27" s="15">
        <f>10*SUM('KTL2'!F29:G29,'KTL2'!K29,'KTL3'!G29)/$F$2</f>
        <v>4</v>
      </c>
      <c r="G27" s="15">
        <f>SUM('KTL1'!E28,'KTL1'!G28:L28,'KTL2'!H29:J29,'KTL2'!O29:P29,'KTL3'!F29,'KTL3'!H29:N29)*10/$G$2</f>
        <v>2.2340425531914891</v>
      </c>
      <c r="H27" s="30">
        <f t="shared" si="0"/>
        <v>3.1196808510638294</v>
      </c>
      <c r="I27" s="9" t="str">
        <f t="shared" si="1"/>
        <v>Không đạt</v>
      </c>
      <c r="J27" s="9" t="str">
        <f>'Điểm GPA'!J26</f>
        <v>Không đạt</v>
      </c>
    </row>
    <row r="28" spans="1:10" ht="21" customHeight="1" x14ac:dyDescent="0.3">
      <c r="A28" s="9">
        <v>26</v>
      </c>
      <c r="B28" s="9">
        <f>'Chuyên Cần'!B27</f>
        <v>2033240207</v>
      </c>
      <c r="C28" s="9" t="str">
        <f>'Chuyên Cần'!C27</f>
        <v>Phan Quang</v>
      </c>
      <c r="D28" s="9" t="str">
        <f>'Chuyên Cần'!D27</f>
        <v>Minh</v>
      </c>
      <c r="E28" s="15">
        <f>10*SUM('KTL1'!F29,'KTL2'!L30:N30)/$E$2</f>
        <v>2.25</v>
      </c>
      <c r="F28" s="15">
        <f>10*SUM('KTL2'!F30:G30,'KTL2'!K30,'KTL3'!G30)/$F$2</f>
        <v>5</v>
      </c>
      <c r="G28" s="15">
        <f>SUM('KTL1'!E29,'KTL1'!G29:L29,'KTL2'!H30:J30,'KTL2'!O30:P30,'KTL3'!F30,'KTL3'!H30:N30)*10/$G$2</f>
        <v>3.8085106382978724</v>
      </c>
      <c r="H28" s="30">
        <f t="shared" si="0"/>
        <v>3.6861702127659575</v>
      </c>
      <c r="I28" s="9" t="str">
        <f t="shared" si="1"/>
        <v>Không đạt</v>
      </c>
      <c r="J28" s="9" t="str">
        <f>'Điểm GPA'!J27</f>
        <v>Đạt</v>
      </c>
    </row>
    <row r="29" spans="1:10" ht="21" customHeight="1" x14ac:dyDescent="0.3">
      <c r="A29" s="9">
        <v>27</v>
      </c>
      <c r="B29" s="9">
        <f>'Chuyên Cần'!B28</f>
        <v>2033240212</v>
      </c>
      <c r="C29" s="9" t="str">
        <f>'Chuyên Cần'!C28</f>
        <v>Nguyễn Đặng Trà</v>
      </c>
      <c r="D29" s="9" t="str">
        <f>'Chuyên Cần'!D28</f>
        <v>My</v>
      </c>
      <c r="E29" s="15">
        <f>10*SUM('KTL1'!F30,'KTL2'!L31:N31)/$E$2</f>
        <v>9</v>
      </c>
      <c r="F29" s="15">
        <f>10*SUM('KTL2'!F31:G31,'KTL2'!K31,'KTL3'!G31)/$F$2</f>
        <v>10</v>
      </c>
      <c r="G29" s="15">
        <f>SUM('KTL1'!E30,'KTL1'!G30:L30,'KTL2'!H31:J31,'KTL2'!O31:P31,'KTL3'!F31,'KTL3'!H31:N31)*10/$G$2</f>
        <v>5.957446808510638</v>
      </c>
      <c r="H29" s="30">
        <f t="shared" si="0"/>
        <v>8.3191489361702136</v>
      </c>
      <c r="I29" s="9" t="str">
        <f t="shared" si="1"/>
        <v>Đạt</v>
      </c>
      <c r="J29" s="9" t="str">
        <f>'Điểm GPA'!J28</f>
        <v>Đạt</v>
      </c>
    </row>
    <row r="30" spans="1:10" ht="21" customHeight="1" x14ac:dyDescent="0.3">
      <c r="A30" s="9">
        <v>28</v>
      </c>
      <c r="B30" s="9">
        <f>'Chuyên Cần'!B29</f>
        <v>2033240211</v>
      </c>
      <c r="C30" s="9" t="str">
        <f>'Chuyên Cần'!C29</f>
        <v>Nguyễn Diệu</v>
      </c>
      <c r="D30" s="9" t="str">
        <f>'Chuyên Cần'!D29</f>
        <v>My</v>
      </c>
      <c r="E30" s="15">
        <f>10*SUM('KTL1'!F31,'KTL2'!L32:N32)/$E$2</f>
        <v>3.625</v>
      </c>
      <c r="F30" s="15">
        <f>10*SUM('KTL2'!F32:G32,'KTL2'!K32,'KTL3'!G32)/$F$2</f>
        <v>5</v>
      </c>
      <c r="G30" s="15">
        <f>SUM('KTL1'!E31,'KTL1'!G31:L31,'KTL2'!H32:J32,'KTL2'!O32:P32,'KTL3'!F32,'KTL3'!H32:N32)*10/$G$2</f>
        <v>5.957446808510638</v>
      </c>
      <c r="H30" s="30">
        <f t="shared" si="0"/>
        <v>4.8608156028368796</v>
      </c>
      <c r="I30" s="9" t="str">
        <f t="shared" si="1"/>
        <v>Không đạt</v>
      </c>
      <c r="J30" s="9" t="str">
        <f>'Điểm GPA'!J29</f>
        <v>Đạt</v>
      </c>
    </row>
    <row r="31" spans="1:10" ht="21" customHeight="1" x14ac:dyDescent="0.3">
      <c r="A31" s="9">
        <v>29</v>
      </c>
      <c r="B31" s="9">
        <f>'Chuyên Cần'!B30</f>
        <v>2033240261</v>
      </c>
      <c r="C31" s="9" t="str">
        <f>'Chuyên Cần'!C30</f>
        <v>Đặng Hoàng</v>
      </c>
      <c r="D31" s="9" t="str">
        <f>'Chuyên Cần'!D30</f>
        <v>Phúc</v>
      </c>
      <c r="E31" s="15">
        <f>10*SUM('KTL1'!F32,'KTL2'!L33:N33)/$E$2</f>
        <v>3.125</v>
      </c>
      <c r="F31" s="15">
        <f>10*SUM('KTL2'!F33:G33,'KTL2'!K33,'KTL3'!G33)/$F$2</f>
        <v>5</v>
      </c>
      <c r="G31" s="15">
        <f>SUM('KTL1'!E32,'KTL1'!G32:L32,'KTL2'!H33:J33,'KTL2'!O33:P33,'KTL3'!F33,'KTL3'!H33:N33)*10/$G$2</f>
        <v>5.5319148936170217</v>
      </c>
      <c r="H31" s="30">
        <f t="shared" si="0"/>
        <v>4.5523049645390072</v>
      </c>
      <c r="I31" s="9" t="str">
        <f t="shared" si="1"/>
        <v>Không đạt</v>
      </c>
      <c r="J31" s="9" t="str">
        <f>'Điểm GPA'!J30</f>
        <v>Đạt</v>
      </c>
    </row>
    <row r="32" spans="1:10" ht="21" customHeight="1" x14ac:dyDescent="0.3">
      <c r="A32" s="9">
        <v>30</v>
      </c>
      <c r="B32" s="9">
        <f>'Chuyên Cần'!B31</f>
        <v>2033240286</v>
      </c>
      <c r="C32" s="9" t="str">
        <f>'Chuyên Cần'!C31</f>
        <v>Bùi Mỹ</v>
      </c>
      <c r="D32" s="9" t="str">
        <f>'Chuyên Cần'!D31</f>
        <v>Quỳnh</v>
      </c>
      <c r="E32" s="15">
        <f>10*SUM('KTL1'!F33,'KTL2'!L34:N34)/$E$2</f>
        <v>9.0625</v>
      </c>
      <c r="F32" s="15">
        <f>10*SUM('KTL2'!F34:G34,'KTL2'!K34,'KTL3'!G34)/$F$2</f>
        <v>10</v>
      </c>
      <c r="G32" s="15">
        <f>SUM('KTL1'!E33,'KTL1'!G33:L33,'KTL2'!H34:J34,'KTL2'!O34:P34,'KTL3'!F34,'KTL3'!H34:N34)*10/$G$2</f>
        <v>8.0744680851063837</v>
      </c>
      <c r="H32" s="30">
        <f t="shared" si="0"/>
        <v>9.0456560283687946</v>
      </c>
      <c r="I32" s="9" t="str">
        <f t="shared" si="1"/>
        <v>Đạt</v>
      </c>
      <c r="J32" s="9" t="str">
        <f>'Điểm GPA'!J31</f>
        <v>Đạt</v>
      </c>
    </row>
    <row r="33" spans="1:10" ht="21" customHeight="1" x14ac:dyDescent="0.3">
      <c r="A33" s="9">
        <v>31</v>
      </c>
      <c r="B33" s="9">
        <f>'Chuyên Cần'!B32</f>
        <v>2033240289</v>
      </c>
      <c r="C33" s="9" t="str">
        <f>'Chuyên Cần'!C32</f>
        <v>Trà Thị Diễm</v>
      </c>
      <c r="D33" s="9" t="str">
        <f>'Chuyên Cần'!D32</f>
        <v>Quỳnh</v>
      </c>
      <c r="E33" s="15">
        <f>10*SUM('KTL1'!F34,'KTL2'!L35:N35)/$E$2</f>
        <v>8.7499999999999982</v>
      </c>
      <c r="F33" s="15">
        <f>10*SUM('KTL2'!F35:G35,'KTL2'!K35,'KTL3'!G35)/$F$2</f>
        <v>10</v>
      </c>
      <c r="G33" s="15">
        <f>SUM('KTL1'!E34,'KTL1'!G34:L34,'KTL2'!H35:J35,'KTL2'!O35:P35,'KTL3'!F35,'KTL3'!H35:N35)*10/$G$2</f>
        <v>8.1276595744680851</v>
      </c>
      <c r="H33" s="30">
        <f t="shared" si="0"/>
        <v>8.9592198581560272</v>
      </c>
      <c r="I33" s="9" t="str">
        <f t="shared" si="1"/>
        <v>Đạt</v>
      </c>
      <c r="J33" s="9" t="str">
        <f>'Điểm GPA'!J32</f>
        <v>Đạt</v>
      </c>
    </row>
    <row r="34" spans="1:10" ht="21" customHeight="1" x14ac:dyDescent="0.3">
      <c r="A34" s="9">
        <v>32</v>
      </c>
      <c r="B34" s="9">
        <f>'Chuyên Cần'!B33</f>
        <v>2033240292</v>
      </c>
      <c r="C34" s="9" t="str">
        <f>'Chuyên Cần'!C33</f>
        <v>Lê Tấn</v>
      </c>
      <c r="D34" s="9" t="str">
        <f>'Chuyên Cần'!D33</f>
        <v>Tài</v>
      </c>
      <c r="E34" s="15">
        <f>10*SUM('KTL1'!F35,'KTL2'!L36:N36)/$E$2</f>
        <v>6.3125</v>
      </c>
      <c r="F34" s="15">
        <f>10*SUM('KTL2'!F36:G36,'KTL2'!K36,'KTL3'!G36)/$F$2</f>
        <v>10</v>
      </c>
      <c r="G34" s="15">
        <f>SUM('KTL1'!E35,'KTL1'!G35:L35,'KTL2'!H36:J36,'KTL2'!O36:P36,'KTL3'!F36,'KTL3'!H36:N36)*10/$G$2</f>
        <v>5.4787234042553195</v>
      </c>
      <c r="H34" s="30">
        <f t="shared" si="0"/>
        <v>7.2637411347517729</v>
      </c>
      <c r="I34" s="9" t="str">
        <f t="shared" si="1"/>
        <v>Đạt</v>
      </c>
      <c r="J34" s="9" t="str">
        <f>'Điểm GPA'!J33</f>
        <v>Đạt</v>
      </c>
    </row>
    <row r="35" spans="1:10" ht="21" customHeight="1" x14ac:dyDescent="0.3">
      <c r="A35" s="9">
        <v>33</v>
      </c>
      <c r="B35" s="9">
        <f>'Chuyên Cần'!B34</f>
        <v>2033240300</v>
      </c>
      <c r="C35" s="9" t="str">
        <f>'Chuyên Cần'!C34</f>
        <v>Huỳnh Giang Khánh</v>
      </c>
      <c r="D35" s="9" t="str">
        <f>'Chuyên Cần'!D34</f>
        <v>Tâm</v>
      </c>
      <c r="E35" s="15">
        <f>10*SUM('KTL1'!F36,'KTL2'!L37:N37)/$E$2</f>
        <v>3.75</v>
      </c>
      <c r="F35" s="15">
        <f>10*SUM('KTL2'!F37:G37,'KTL2'!K37,'KTL3'!G37)/$F$2</f>
        <v>8</v>
      </c>
      <c r="G35" s="15">
        <f>SUM('KTL1'!E36,'KTL1'!G36:L36,'KTL2'!H37:J37,'KTL2'!O37:P37,'KTL3'!F37,'KTL3'!H37:N37)*10/$G$2</f>
        <v>3.4042553191489362</v>
      </c>
      <c r="H35" s="30">
        <f t="shared" si="0"/>
        <v>5.0514184397163122</v>
      </c>
      <c r="I35" s="9" t="str">
        <f t="shared" si="1"/>
        <v>Không đạt</v>
      </c>
      <c r="J35" s="9" t="str">
        <f>'Điểm GPA'!J34</f>
        <v>Không đạt</v>
      </c>
    </row>
    <row r="36" spans="1:10" ht="21" customHeight="1" x14ac:dyDescent="0.3">
      <c r="A36" s="9">
        <v>34</v>
      </c>
      <c r="B36" s="9">
        <f>'Chuyên Cần'!B35</f>
        <v>2033240322</v>
      </c>
      <c r="C36" s="9" t="str">
        <f>'Chuyên Cần'!C35</f>
        <v>Nguyễn Hoàng Thanh</v>
      </c>
      <c r="D36" s="9" t="str">
        <f>'Chuyên Cần'!D35</f>
        <v>Thiên</v>
      </c>
      <c r="E36" s="15">
        <f>10*SUM('KTL1'!F37,'KTL2'!L38:N38)/$E$2</f>
        <v>2.5</v>
      </c>
      <c r="F36" s="15">
        <f>10*SUM('KTL2'!F38:G38,'KTL2'!K38,'KTL3'!G38)/$F$2</f>
        <v>6.5</v>
      </c>
      <c r="G36" s="15">
        <f>SUM('KTL1'!E37,'KTL1'!G37:L37,'KTL2'!H38:J38,'KTL2'!O38:P38,'KTL3'!F38,'KTL3'!H38:N38)*10/$G$2</f>
        <v>3.3510638297872339</v>
      </c>
      <c r="H36" s="30">
        <f t="shared" si="0"/>
        <v>4.1170212765957448</v>
      </c>
      <c r="I36" s="9" t="str">
        <f t="shared" si="1"/>
        <v>Không đạt</v>
      </c>
      <c r="J36" s="9" t="str">
        <f>'Điểm GPA'!J35</f>
        <v>Không đạt</v>
      </c>
    </row>
    <row r="37" spans="1:10" ht="21" customHeight="1" x14ac:dyDescent="0.3">
      <c r="A37" s="9">
        <v>35</v>
      </c>
      <c r="B37" s="9">
        <f>'Chuyên Cần'!B36</f>
        <v>2033240332</v>
      </c>
      <c r="C37" s="9" t="str">
        <f>'Chuyên Cần'!C36</f>
        <v>Nguyễn Thị Minh</v>
      </c>
      <c r="D37" s="9" t="str">
        <f>'Chuyên Cần'!D36</f>
        <v>Thư</v>
      </c>
      <c r="E37" s="15">
        <f>10*SUM('KTL1'!F38,'KTL2'!L39:N39)/$E$2</f>
        <v>6.25</v>
      </c>
      <c r="F37" s="15">
        <f>10*SUM('KTL2'!F39:G39,'KTL2'!K39,'KTL3'!G39)/$F$2</f>
        <v>6</v>
      </c>
      <c r="G37" s="15">
        <f>SUM('KTL1'!E38,'KTL1'!G38:L38,'KTL2'!H39:J39,'KTL2'!O39:P39,'KTL3'!F39,'KTL3'!H39:N39)*10/$G$2</f>
        <v>5.5531914893617023</v>
      </c>
      <c r="H37" s="30">
        <f t="shared" si="0"/>
        <v>5.9343971631205665</v>
      </c>
      <c r="I37" s="9" t="str">
        <f t="shared" si="1"/>
        <v>Đạt</v>
      </c>
      <c r="J37" s="9" t="str">
        <f>'Điểm GPA'!J36</f>
        <v>Đạt</v>
      </c>
    </row>
    <row r="38" spans="1:10" ht="21" customHeight="1" x14ac:dyDescent="0.3">
      <c r="A38" s="9">
        <v>36</v>
      </c>
      <c r="B38" s="9">
        <f>'Chuyên Cần'!B37</f>
        <v>2033240344</v>
      </c>
      <c r="C38" s="9" t="str">
        <f>'Chuyên Cần'!C37</f>
        <v>Vũ Thị Ngọc</v>
      </c>
      <c r="D38" s="9" t="str">
        <f>'Chuyên Cần'!D37</f>
        <v>Trâm</v>
      </c>
      <c r="E38" s="15">
        <f>10*SUM('KTL1'!F39,'KTL2'!L40:N40)/$E$2</f>
        <v>6.25</v>
      </c>
      <c r="F38" s="15">
        <f>10*SUM('KTL2'!F40:G40,'KTL2'!K40,'KTL3'!G40)/$F$2</f>
        <v>6</v>
      </c>
      <c r="G38" s="15">
        <f>SUM('KTL1'!E39,'KTL1'!G39:L39,'KTL2'!H40:J40,'KTL2'!O40:P40,'KTL3'!F40,'KTL3'!H40:N40)*10/$G$2</f>
        <v>5.7659574468085104</v>
      </c>
      <c r="H38" s="30">
        <f t="shared" si="0"/>
        <v>6.0053191489361701</v>
      </c>
      <c r="I38" s="9" t="str">
        <f t="shared" si="1"/>
        <v>Đạt</v>
      </c>
      <c r="J38" s="9" t="str">
        <f>'Điểm GPA'!J37</f>
        <v>Đạt</v>
      </c>
    </row>
    <row r="39" spans="1:10" ht="21" customHeight="1" x14ac:dyDescent="0.3">
      <c r="A39" s="9">
        <v>37</v>
      </c>
      <c r="B39" s="9">
        <f>'Chuyên Cần'!B38</f>
        <v>2033240352</v>
      </c>
      <c r="C39" s="9" t="str">
        <f>'Chuyên Cần'!C38</f>
        <v>Nguyễn Võ Phượng</v>
      </c>
      <c r="D39" s="9" t="str">
        <f>'Chuyên Cần'!D38</f>
        <v>Trinh</v>
      </c>
      <c r="E39" s="15">
        <f>10*SUM('KTL1'!F40,'KTL2'!L41:N41)/$E$2</f>
        <v>5.625</v>
      </c>
      <c r="F39" s="15">
        <f>10*SUM('KTL2'!F41:G41,'KTL2'!K41,'KTL3'!G41)/$F$2</f>
        <v>6</v>
      </c>
      <c r="G39" s="15">
        <f>SUM('KTL1'!E40,'KTL1'!G40:L40,'KTL2'!H41:J41,'KTL2'!O41:P41,'KTL3'!F41,'KTL3'!H41:N41)*10/$G$2</f>
        <v>4.042553191489362</v>
      </c>
      <c r="H39" s="30">
        <f t="shared" si="0"/>
        <v>5.2225177304964534</v>
      </c>
      <c r="I39" s="9" t="str">
        <f t="shared" si="1"/>
        <v>Đạt</v>
      </c>
      <c r="J39" s="9" t="str">
        <f>'Điểm GPA'!J38</f>
        <v>Đạt</v>
      </c>
    </row>
    <row r="40" spans="1:10" ht="21" customHeight="1" x14ac:dyDescent="0.3">
      <c r="A40" s="9">
        <v>38</v>
      </c>
      <c r="B40" s="9">
        <f>'Chuyên Cần'!B39</f>
        <v>2033240363</v>
      </c>
      <c r="C40" s="9" t="str">
        <f>'Chuyên Cần'!C39</f>
        <v>Lữ Gia</v>
      </c>
      <c r="D40" s="9" t="str">
        <f>'Chuyên Cần'!D39</f>
        <v>Tuấn</v>
      </c>
      <c r="E40" s="15">
        <f>10*SUM('KTL1'!F41,'KTL2'!L42:N42)/$E$2</f>
        <v>2.5</v>
      </c>
      <c r="F40" s="15">
        <f>10*SUM('KTL2'!F42:G42,'KTL2'!K42,'KTL3'!G42)/$F$2</f>
        <v>8</v>
      </c>
      <c r="G40" s="15">
        <f>SUM('KTL1'!E41,'KTL1'!G41:L41,'KTL2'!H42:J42,'KTL2'!O42:P42,'KTL3'!F42,'KTL3'!H42:N42)*10/$G$2</f>
        <v>5.7446808510638299</v>
      </c>
      <c r="H40" s="30">
        <f t="shared" si="0"/>
        <v>5.4148936170212769</v>
      </c>
      <c r="I40" s="9" t="str">
        <f t="shared" si="1"/>
        <v>Không đạt</v>
      </c>
      <c r="J40" s="9" t="str">
        <f>'Điểm GPA'!J39</f>
        <v>Đạt</v>
      </c>
    </row>
    <row r="41" spans="1:10" ht="21" customHeight="1" x14ac:dyDescent="0.3">
      <c r="A41" s="9">
        <v>39</v>
      </c>
      <c r="B41" s="9">
        <f>'Chuyên Cần'!B40</f>
        <v>2033240376</v>
      </c>
      <c r="C41" s="9" t="str">
        <f>'Chuyên Cần'!C40</f>
        <v>Phan Văn</v>
      </c>
      <c r="D41" s="9" t="str">
        <f>'Chuyên Cần'!D40</f>
        <v>Vinh</v>
      </c>
      <c r="E41" s="15">
        <f>10*SUM('KTL1'!F42,'KTL2'!L43:N43)/$E$2</f>
        <v>2.8125</v>
      </c>
      <c r="F41" s="15">
        <f>10*SUM('KTL2'!F43:G43,'KTL2'!K43,'KTL3'!G43)/$F$2</f>
        <v>6</v>
      </c>
      <c r="G41" s="15">
        <f>SUM('KTL1'!E42,'KTL1'!G42:L42,'KTL2'!H43:J43,'KTL2'!O43:P43,'KTL3'!F43,'KTL3'!H43:N43)*10/$G$2</f>
        <v>4.3085106382978724</v>
      </c>
      <c r="H41" s="30">
        <f t="shared" si="0"/>
        <v>4.3736702127659575</v>
      </c>
      <c r="I41" s="9" t="str">
        <f t="shared" si="1"/>
        <v>Không đạt</v>
      </c>
      <c r="J41" s="9" t="str">
        <f>'Điểm GPA'!J40</f>
        <v>Đạt</v>
      </c>
    </row>
    <row r="42" spans="1:10" ht="21" customHeight="1" x14ac:dyDescent="0.3">
      <c r="A42" s="9">
        <v>40</v>
      </c>
      <c r="B42" s="9">
        <f>'Chuyên Cần'!B41</f>
        <v>2033240287</v>
      </c>
      <c r="C42" s="9" t="str">
        <f>'Chuyên Cần'!C41</f>
        <v>Lê Thị Như</v>
      </c>
      <c r="D42" s="9" t="str">
        <f>'Chuyên Cần'!D41</f>
        <v>Quỳnh</v>
      </c>
      <c r="E42" s="15">
        <f>10*SUM('KTL1'!F43,'KTL2'!L44:N44)/$E$2</f>
        <v>2.125</v>
      </c>
      <c r="F42" s="15">
        <f>10*SUM('KTL2'!F44:G44,'KTL2'!K44,'KTL3'!G44)/$F$2</f>
        <v>0</v>
      </c>
      <c r="G42" s="15">
        <f>SUM('KTL1'!E43,'KTL1'!G43:L43,'KTL2'!H44:J44,'KTL2'!O44:P44,'KTL3'!F44,'KTL3'!H44:N44)*10/$G$2</f>
        <v>1.9148936170212767</v>
      </c>
      <c r="H42" s="30">
        <f t="shared" si="0"/>
        <v>1.346631205673759</v>
      </c>
      <c r="I42" s="9" t="str">
        <f t="shared" si="1"/>
        <v>Không đạt</v>
      </c>
      <c r="J42" s="9" t="str">
        <f>'Điểm GPA'!J41</f>
        <v>Không đạt</v>
      </c>
    </row>
    <row r="43" spans="1:10" ht="21" customHeight="1" x14ac:dyDescent="0.3">
      <c r="A43" s="9">
        <v>41</v>
      </c>
      <c r="B43" s="9">
        <f>'Chuyên Cần'!B42</f>
        <v>0</v>
      </c>
      <c r="C43" s="9">
        <f>'Chuyên Cần'!C42</f>
        <v>0</v>
      </c>
      <c r="D43" s="9">
        <f>'Chuyên Cần'!D42</f>
        <v>0</v>
      </c>
      <c r="E43" s="15">
        <f>10*SUM('KTL1'!F44,'KTL2'!L45:N45)/$E$2</f>
        <v>0</v>
      </c>
      <c r="F43" s="15">
        <f>10*SUM('KTL2'!F45:G45,'KTL2'!K45,'KTL3'!G45)/$F$2</f>
        <v>0</v>
      </c>
      <c r="G43" s="15">
        <f>SUM('KTL1'!E44,'KTL1'!G44:L44,'KTL2'!H45:J45,'KTL2'!O45:P45,'KTL3'!F45,'KTL3'!H45:N45)*10/$G$2</f>
        <v>0</v>
      </c>
      <c r="H43" s="30">
        <f t="shared" si="0"/>
        <v>0</v>
      </c>
      <c r="I43" s="9" t="str">
        <f t="shared" si="1"/>
        <v>Không đạt</v>
      </c>
      <c r="J43" s="9" t="e">
        <f>'Điểm GPA'!J42</f>
        <v>#N/A</v>
      </c>
    </row>
    <row r="44" spans="1:10" ht="21" customHeight="1" x14ac:dyDescent="0.3">
      <c r="A44" s="9">
        <v>42</v>
      </c>
      <c r="B44" s="9">
        <f>'Chuyên Cần'!B43</f>
        <v>0</v>
      </c>
      <c r="C44" s="9">
        <f>'Chuyên Cần'!C43</f>
        <v>0</v>
      </c>
      <c r="D44" s="9">
        <f>'Chuyên Cần'!D43</f>
        <v>0</v>
      </c>
      <c r="E44" s="15">
        <f>10*SUM('KTL1'!F45,'KTL2'!L46:N46)/$E$2</f>
        <v>0</v>
      </c>
      <c r="F44" s="15">
        <f>10*SUM('KTL2'!F46:G46,'KTL2'!K46,'KTL3'!G46)/$F$2</f>
        <v>0</v>
      </c>
      <c r="G44" s="15">
        <f>SUM('KTL1'!E45,'KTL1'!G45:L45,'KTL2'!H46:J46,'KTL2'!O46:P46,'KTL3'!F46,'KTL3'!H46:N46)*10/$G$2</f>
        <v>0</v>
      </c>
      <c r="H44" s="30">
        <f t="shared" si="0"/>
        <v>0</v>
      </c>
      <c r="I44" s="9" t="str">
        <f t="shared" si="1"/>
        <v>Không đạt</v>
      </c>
      <c r="J44" s="9" t="e">
        <f>'Điểm GPA'!J43</f>
        <v>#N/A</v>
      </c>
    </row>
    <row r="45" spans="1:10" ht="21" customHeight="1" x14ac:dyDescent="0.3">
      <c r="A45" s="9">
        <v>43</v>
      </c>
      <c r="B45" s="9">
        <f>'Chuyên Cần'!B44</f>
        <v>0</v>
      </c>
      <c r="C45" s="9">
        <f>'Chuyên Cần'!C44</f>
        <v>0</v>
      </c>
      <c r="D45" s="9">
        <f>'Chuyên Cần'!D44</f>
        <v>0</v>
      </c>
      <c r="E45" s="15">
        <f>10*SUM('KTL1'!F46,'KTL2'!L47:N47)/$E$2</f>
        <v>0</v>
      </c>
      <c r="F45" s="15">
        <f>10*SUM('KTL2'!F47:G47,'KTL2'!K47,'KTL3'!G47)/$F$2</f>
        <v>0</v>
      </c>
      <c r="G45" s="15">
        <f>SUM('KTL1'!E46,'KTL1'!G46:L46,'KTL2'!H47:J47,'KTL2'!O47:P47,'KTL3'!F47,'KTL3'!H47:N47)*10/$G$2</f>
        <v>0</v>
      </c>
      <c r="H45" s="30">
        <f t="shared" si="0"/>
        <v>0</v>
      </c>
      <c r="I45" s="9" t="str">
        <f t="shared" si="1"/>
        <v>Không đạt</v>
      </c>
      <c r="J45" s="9" t="e">
        <f>'Điểm GPA'!J44</f>
        <v>#N/A</v>
      </c>
    </row>
    <row r="46" spans="1:10" ht="21" customHeight="1" x14ac:dyDescent="0.3">
      <c r="A46" s="9">
        <v>44</v>
      </c>
      <c r="B46" s="9">
        <f>'Chuyên Cần'!B45</f>
        <v>0</v>
      </c>
      <c r="C46" s="9">
        <f>'Chuyên Cần'!C45</f>
        <v>0</v>
      </c>
      <c r="D46" s="9">
        <f>'Chuyên Cần'!D45</f>
        <v>0</v>
      </c>
      <c r="E46" s="15">
        <f>10*SUM('KTL1'!F47,'KTL2'!L48:N48)/$E$2</f>
        <v>0</v>
      </c>
      <c r="F46" s="15">
        <f>10*SUM('KTL2'!F48:G48,'KTL2'!K48,'KTL3'!G48)/$F$2</f>
        <v>0</v>
      </c>
      <c r="G46" s="15">
        <f>SUM('KTL1'!E47,'KTL1'!G47:L47,'KTL2'!H48:J48,'KTL2'!O48:P48,'KTL3'!F48,'KTL3'!H48:N48)*10/$G$2</f>
        <v>0</v>
      </c>
      <c r="H46" s="30">
        <f t="shared" si="0"/>
        <v>0</v>
      </c>
      <c r="I46" s="9" t="str">
        <f t="shared" si="1"/>
        <v>Không đạt</v>
      </c>
      <c r="J46" s="9" t="e">
        <f>'Điểm GPA'!J45</f>
        <v>#N/A</v>
      </c>
    </row>
    <row r="47" spans="1:10" ht="21" customHeight="1" x14ac:dyDescent="0.3">
      <c r="A47" s="9">
        <v>45</v>
      </c>
      <c r="B47" s="9">
        <f>'Chuyên Cần'!B46</f>
        <v>0</v>
      </c>
      <c r="C47" s="9">
        <f>'Chuyên Cần'!C46</f>
        <v>0</v>
      </c>
      <c r="D47" s="9">
        <f>'Chuyên Cần'!D46</f>
        <v>0</v>
      </c>
      <c r="E47" s="15">
        <f>10*SUM('KTL1'!F48,'KTL2'!L49:N49)/$E$2</f>
        <v>0</v>
      </c>
      <c r="F47" s="15">
        <f>10*SUM('KTL2'!F49:G49,'KTL2'!K49,'KTL3'!G49)/$F$2</f>
        <v>0</v>
      </c>
      <c r="G47" s="15">
        <f>SUM('KTL1'!E48,'KTL1'!G48:L48,'KTL2'!H49:J49,'KTL2'!O49:P49,'KTL3'!F49,'KTL3'!H49:N49)*10/$G$2</f>
        <v>0</v>
      </c>
      <c r="H47" s="30">
        <f t="shared" si="0"/>
        <v>0</v>
      </c>
      <c r="I47" s="9" t="str">
        <f t="shared" si="1"/>
        <v>Không đạt</v>
      </c>
      <c r="J47" s="9" t="e">
        <f>'Điểm GPA'!J46</f>
        <v>#N/A</v>
      </c>
    </row>
    <row r="48" spans="1:10" ht="21" customHeight="1" x14ac:dyDescent="0.3">
      <c r="A48" s="9">
        <v>46</v>
      </c>
      <c r="B48" s="9">
        <f>'Chuyên Cần'!B47</f>
        <v>0</v>
      </c>
      <c r="C48" s="9">
        <f>'Chuyên Cần'!C47</f>
        <v>0</v>
      </c>
      <c r="D48" s="9">
        <f>'Chuyên Cần'!D47</f>
        <v>0</v>
      </c>
      <c r="E48" s="15">
        <f>10*SUM('KTL1'!F49,'KTL2'!L50:N50)/$E$2</f>
        <v>0</v>
      </c>
      <c r="F48" s="15">
        <f>10*SUM('KTL2'!F50:G50,'KTL2'!K50,'KTL3'!G50)/$F$2</f>
        <v>0</v>
      </c>
      <c r="G48" s="15">
        <f>SUM('KTL1'!E49,'KTL1'!G49:L49,'KTL2'!H50:J50,'KTL2'!O50:P50,'KTL3'!F50,'KTL3'!H50:N50)*10/$G$2</f>
        <v>0</v>
      </c>
      <c r="H48" s="30">
        <f t="shared" si="0"/>
        <v>0</v>
      </c>
      <c r="I48" s="9" t="str">
        <f t="shared" si="1"/>
        <v>Không đạt</v>
      </c>
      <c r="J48" s="9" t="e">
        <f>'Điểm GPA'!J47</f>
        <v>#N/A</v>
      </c>
    </row>
    <row r="49" spans="1:10" ht="21" customHeight="1" x14ac:dyDescent="0.3">
      <c r="A49" s="9">
        <v>47</v>
      </c>
      <c r="B49" s="9">
        <f>'Chuyên Cần'!B48</f>
        <v>0</v>
      </c>
      <c r="C49" s="9">
        <f>'Chuyên Cần'!C48</f>
        <v>0</v>
      </c>
      <c r="D49" s="9">
        <f>'Chuyên Cần'!D48</f>
        <v>0</v>
      </c>
      <c r="E49" s="15">
        <f>10*SUM('KTL1'!F50,'KTL2'!L51:N51)/$E$2</f>
        <v>0</v>
      </c>
      <c r="F49" s="15">
        <f>10*SUM('KTL2'!F51:G51,'KTL2'!K51,'KTL3'!G51)/$F$2</f>
        <v>0</v>
      </c>
      <c r="G49" s="15">
        <f>SUM('KTL1'!E50,'KTL1'!G50:L50,'KTL2'!H51:J51,'KTL2'!O51:P51,'KTL3'!F51,'KTL3'!H51:N51)*10/$G$2</f>
        <v>0</v>
      </c>
      <c r="H49" s="30">
        <f t="shared" si="0"/>
        <v>0</v>
      </c>
      <c r="I49" s="9" t="str">
        <f t="shared" si="1"/>
        <v>Không đạt</v>
      </c>
      <c r="J49" s="9" t="e">
        <f>'Điểm GPA'!J48</f>
        <v>#N/A</v>
      </c>
    </row>
    <row r="50" spans="1:10" ht="21" customHeight="1" x14ac:dyDescent="0.3">
      <c r="A50" s="9">
        <v>48</v>
      </c>
      <c r="B50" s="9">
        <f>'Chuyên Cần'!B49</f>
        <v>0</v>
      </c>
      <c r="C50" s="9">
        <f>'Chuyên Cần'!C49</f>
        <v>0</v>
      </c>
      <c r="D50" s="9">
        <f>'Chuyên Cần'!D49</f>
        <v>0</v>
      </c>
      <c r="E50" s="15">
        <f>10*SUM('KTL1'!F51,'KTL2'!L52:N52)/$E$2</f>
        <v>0</v>
      </c>
      <c r="F50" s="15">
        <f>10*SUM('KTL2'!F52:G52,'KTL2'!K52,'KTL3'!G52)/$F$2</f>
        <v>0</v>
      </c>
      <c r="G50" s="15">
        <f>SUM('KTL1'!E51,'KTL1'!G51:L51,'KTL2'!H52:J52,'KTL2'!O52:P52,'KTL3'!F52,'KTL3'!H52:N52)*10/$G$2</f>
        <v>0</v>
      </c>
      <c r="H50" s="30">
        <f t="shared" si="0"/>
        <v>0</v>
      </c>
      <c r="I50" s="9" t="str">
        <f t="shared" si="1"/>
        <v>Không đạt</v>
      </c>
      <c r="J50" s="9" t="e">
        <f>'Điểm GPA'!J49</f>
        <v>#N/A</v>
      </c>
    </row>
    <row r="51" spans="1:10" ht="21" customHeight="1" x14ac:dyDescent="0.3">
      <c r="A51" s="9">
        <v>49</v>
      </c>
      <c r="B51" s="9">
        <f>'Chuyên Cần'!B50</f>
        <v>0</v>
      </c>
      <c r="C51" s="9">
        <f>'Chuyên Cần'!C50</f>
        <v>0</v>
      </c>
      <c r="D51" s="9">
        <f>'Chuyên Cần'!D50</f>
        <v>0</v>
      </c>
      <c r="E51" s="15">
        <f>10*SUM('KTL1'!F52,'KTL2'!L53:N53)/$E$2</f>
        <v>0</v>
      </c>
      <c r="F51" s="15">
        <f>10*SUM('KTL2'!F53:G53,'KTL2'!K53,'KTL3'!G53)/$F$2</f>
        <v>0</v>
      </c>
      <c r="G51" s="15">
        <f>SUM('KTL1'!E52,'KTL1'!G52:L52,'KTL2'!H53:J53,'KTL2'!O53:P53,'KTL3'!F53,'KTL3'!H53:N53)*10/$G$2</f>
        <v>0</v>
      </c>
      <c r="H51" s="30">
        <f t="shared" si="0"/>
        <v>0</v>
      </c>
      <c r="I51" s="9" t="str">
        <f t="shared" si="1"/>
        <v>Không đạt</v>
      </c>
      <c r="J51" s="9" t="e">
        <f>'Điểm GPA'!J50</f>
        <v>#N/A</v>
      </c>
    </row>
    <row r="52" spans="1:10" ht="21" customHeight="1" x14ac:dyDescent="0.3">
      <c r="A52" s="9">
        <v>50</v>
      </c>
      <c r="B52" s="9">
        <f>'Chuyên Cần'!B51</f>
        <v>0</v>
      </c>
      <c r="C52" s="9">
        <f>'Chuyên Cần'!C51</f>
        <v>0</v>
      </c>
      <c r="D52" s="9">
        <f>'Chuyên Cần'!D51</f>
        <v>0</v>
      </c>
      <c r="E52" s="15">
        <f>10*SUM('KTL1'!F53,'KTL2'!L54:N54)/$E$2</f>
        <v>0</v>
      </c>
      <c r="F52" s="15">
        <f>10*SUM('KTL2'!F54:G54,'KTL2'!K54,'KTL3'!G54)/$F$2</f>
        <v>0</v>
      </c>
      <c r="G52" s="15">
        <f>SUM('KTL1'!E53,'KTL1'!G53:L53,'KTL2'!H54:J54,'KTL2'!O54:P54,'KTL3'!F54,'KTL3'!H54:N54)*10/$G$2</f>
        <v>0</v>
      </c>
      <c r="H52" s="30">
        <f t="shared" si="0"/>
        <v>0</v>
      </c>
      <c r="I52" s="9" t="str">
        <f t="shared" si="1"/>
        <v>Không đạt</v>
      </c>
      <c r="J52" s="9" t="e">
        <f>'Điểm GPA'!J51</f>
        <v>#N/A</v>
      </c>
    </row>
    <row r="53" spans="1:10" ht="21" customHeight="1" x14ac:dyDescent="0.3">
      <c r="A53" s="9">
        <v>51</v>
      </c>
      <c r="B53" s="9">
        <f>'Chuyên Cần'!B52</f>
        <v>0</v>
      </c>
      <c r="C53" s="9">
        <f>'Chuyên Cần'!C52</f>
        <v>0</v>
      </c>
      <c r="D53" s="9">
        <f>'Chuyên Cần'!D52</f>
        <v>0</v>
      </c>
      <c r="E53" s="15">
        <f>10*SUM('KTL1'!F54,'KTL2'!L55:N55)/$E$2</f>
        <v>0</v>
      </c>
      <c r="F53" s="15">
        <f>10*SUM('KTL2'!F55:G55,'KTL2'!K55,'KTL3'!G55)/$F$2</f>
        <v>0</v>
      </c>
      <c r="G53" s="15">
        <f>SUM('KTL1'!E54,'KTL1'!G54:L54,'KTL2'!H55:J55,'KTL2'!O55:P55,'KTL3'!F55,'KTL3'!H55:N55)*10/$G$2</f>
        <v>0</v>
      </c>
      <c r="H53" s="30">
        <f t="shared" si="0"/>
        <v>0</v>
      </c>
      <c r="I53" s="9" t="str">
        <f t="shared" si="1"/>
        <v>Không đạt</v>
      </c>
      <c r="J53" s="9" t="e">
        <f>'Điểm GPA'!J52</f>
        <v>#N/A</v>
      </c>
    </row>
    <row r="54" spans="1:10" ht="21" customHeight="1" x14ac:dyDescent="0.3">
      <c r="A54" s="9">
        <v>52</v>
      </c>
      <c r="B54" s="9">
        <f>'Chuyên Cần'!B53</f>
        <v>0</v>
      </c>
      <c r="C54" s="9">
        <f>'Chuyên Cần'!C53</f>
        <v>0</v>
      </c>
      <c r="D54" s="9">
        <f>'Chuyên Cần'!D53</f>
        <v>0</v>
      </c>
      <c r="E54" s="15">
        <f>10*SUM('KTL1'!F55,'KTL2'!L56:N56)/$E$2</f>
        <v>0</v>
      </c>
      <c r="F54" s="15">
        <f>10*SUM('KTL2'!F56:G56,'KTL2'!K56,'KTL3'!G56)/$F$2</f>
        <v>0</v>
      </c>
      <c r="G54" s="15">
        <f>SUM('KTL1'!E55,'KTL1'!G55:L55,'KTL2'!H56:J56,'KTL2'!O56:P56,'KTL3'!F56,'KTL3'!H56:N56)*10/$G$2</f>
        <v>0</v>
      </c>
      <c r="H54" s="30">
        <f t="shared" si="0"/>
        <v>0</v>
      </c>
      <c r="I54" s="9" t="str">
        <f t="shared" si="1"/>
        <v>Không đạt</v>
      </c>
      <c r="J54" s="9" t="e">
        <f>'Điểm GPA'!J53</f>
        <v>#N/A</v>
      </c>
    </row>
    <row r="55" spans="1:10" ht="21" customHeight="1" x14ac:dyDescent="0.3">
      <c r="A55" s="9">
        <v>53</v>
      </c>
      <c r="B55" s="9">
        <f>'Chuyên Cần'!B54</f>
        <v>0</v>
      </c>
      <c r="C55" s="9">
        <f>'Chuyên Cần'!C54</f>
        <v>0</v>
      </c>
      <c r="D55" s="9">
        <f>'Chuyên Cần'!D54</f>
        <v>0</v>
      </c>
      <c r="E55" s="15">
        <f>10*SUM('KTL1'!F56,'KTL2'!L57:N57)/$E$2</f>
        <v>0</v>
      </c>
      <c r="F55" s="15">
        <f>10*SUM('KTL2'!F57:G57,'KTL2'!K57,'KTL3'!G57)/$F$2</f>
        <v>0</v>
      </c>
      <c r="G55" s="15">
        <f>SUM('KTL1'!E56,'KTL1'!G56:L56,'KTL2'!H57:J57,'KTL2'!O57:P57,'KTL3'!F57,'KTL3'!H57:N57)*10/$G$2</f>
        <v>0</v>
      </c>
      <c r="H55" s="30">
        <f t="shared" si="0"/>
        <v>0</v>
      </c>
      <c r="I55" s="9" t="str">
        <f t="shared" si="1"/>
        <v>Không đạt</v>
      </c>
      <c r="J55" s="9" t="e">
        <f>'Điểm GPA'!J54</f>
        <v>#N/A</v>
      </c>
    </row>
    <row r="56" spans="1:10" ht="21" customHeight="1" x14ac:dyDescent="0.3">
      <c r="A56" s="9">
        <v>54</v>
      </c>
      <c r="B56" s="9">
        <f>'Chuyên Cần'!B55</f>
        <v>0</v>
      </c>
      <c r="C56" s="9">
        <f>'Chuyên Cần'!C55</f>
        <v>0</v>
      </c>
      <c r="D56" s="9">
        <f>'Chuyên Cần'!D55</f>
        <v>0</v>
      </c>
      <c r="E56" s="15">
        <f>10*SUM('KTL1'!F57,'KTL2'!L58:N58)/$E$2</f>
        <v>0</v>
      </c>
      <c r="F56" s="15">
        <f>10*SUM('KTL2'!F58:G58,'KTL2'!K58,'KTL3'!G58)/$F$2</f>
        <v>0</v>
      </c>
      <c r="G56" s="15">
        <f>SUM('KTL1'!E57,'KTL1'!G57:L57,'KTL2'!H58:J58,'KTL2'!O58:P58,'KTL3'!F58,'KTL3'!H58:N58)*10/$G$2</f>
        <v>0</v>
      </c>
      <c r="H56" s="30">
        <f t="shared" si="0"/>
        <v>0</v>
      </c>
      <c r="I56" s="9" t="str">
        <f t="shared" si="1"/>
        <v>Không đạt</v>
      </c>
      <c r="J56" s="9" t="e">
        <f>'Điểm GPA'!J55</f>
        <v>#N/A</v>
      </c>
    </row>
    <row r="57" spans="1:10" ht="21" customHeight="1" x14ac:dyDescent="0.3">
      <c r="A57" s="9">
        <v>55</v>
      </c>
      <c r="B57" s="9">
        <f>'Chuyên Cần'!B56</f>
        <v>0</v>
      </c>
      <c r="C57" s="9">
        <f>'Chuyên Cần'!C56</f>
        <v>0</v>
      </c>
      <c r="D57" s="9">
        <f>'Chuyên Cần'!D56</f>
        <v>0</v>
      </c>
      <c r="E57" s="15">
        <f>10*SUM('KTL1'!F58,'KTL2'!L59:N59)/$E$2</f>
        <v>0</v>
      </c>
      <c r="F57" s="15">
        <f>10*SUM('KTL2'!F59:G59,'KTL2'!K59,'KTL3'!G59)/$F$2</f>
        <v>0</v>
      </c>
      <c r="G57" s="15">
        <f>SUM('KTL1'!E58,'KTL1'!G58:L58,'KTL2'!H59:J59,'KTL2'!O59:P59,'KTL3'!F59,'KTL3'!H59:N59)*10/$G$2</f>
        <v>0</v>
      </c>
      <c r="H57" s="30">
        <f t="shared" si="0"/>
        <v>0</v>
      </c>
      <c r="I57" s="9" t="str">
        <f t="shared" si="1"/>
        <v>Không đạt</v>
      </c>
      <c r="J57" s="9" t="e">
        <f>'Điểm GPA'!J56</f>
        <v>#N/A</v>
      </c>
    </row>
  </sheetData>
  <sheetProtection algorithmName="SHA-512" hashValue="y8zesSc01M8RC662Hj4BLU6pZ8QifxaqZGMNu9bcWh3caHNiR8iW7p0Ja5epbe7F4+0wsqpOpePwYrg5CZyQqQ==" saltValue="g3RbLwvCvoY9Q77yml7rSQ==" spinCount="100000" sheet="1" objects="1" scenarios="1"/>
  <mergeCells count="2">
    <mergeCell ref="I1:I2"/>
    <mergeCell ref="J1:J2"/>
  </mergeCells>
  <conditionalFormatting sqref="A3:J57">
    <cfRule type="expression" dxfId="2" priority="3" stopIfTrue="1">
      <formula>AND($I3="Không đạt",$J3="Đạt")</formula>
    </cfRule>
  </conditionalFormatting>
  <conditionalFormatting sqref="E3:G57">
    <cfRule type="cellIs" dxfId="1" priority="1" operator="greaterThan">
      <formula>10</formula>
    </cfRule>
    <cfRule type="cellIs" dxfId="0" priority="2" operator="lessThan">
      <formula>4</formula>
    </cfRule>
  </conditionalFormatting>
  <pageMargins left="0.7" right="0.7" top="0.75" bottom="0.75" header="0.3" footer="0.3"/>
  <ignoredErrors>
    <ignoredError sqref="E2:F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Chuyên Cần</vt:lpstr>
      <vt:lpstr>KTL1</vt:lpstr>
      <vt:lpstr>KTL2</vt:lpstr>
      <vt:lpstr>KTL3</vt:lpstr>
      <vt:lpstr>Điểm GPA</vt:lpstr>
      <vt:lpstr>Điểm CĐR</vt:lpstr>
      <vt:lpstr>DKTL1</vt:lpstr>
      <vt:lpstr>DKTL2</vt:lpstr>
      <vt:lpstr>DKTL3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Trieu</dc:creator>
  <cp:lastModifiedBy>tam dinh</cp:lastModifiedBy>
  <cp:lastPrinted>2024-10-17T06:08:56Z</cp:lastPrinted>
  <dcterms:created xsi:type="dcterms:W3CDTF">2011-04-14T01:26:55Z</dcterms:created>
  <dcterms:modified xsi:type="dcterms:W3CDTF">2025-01-15T23:00:00Z</dcterms:modified>
</cp:coreProperties>
</file>