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2"/>
  </bookViews>
  <sheets>
    <sheet name="Формулы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25" i="3" l="1"/>
  <c r="B124" i="3"/>
  <c r="B123" i="3"/>
  <c r="B122" i="3"/>
  <c r="B121" i="3"/>
  <c r="B120" i="3"/>
  <c r="B119" i="3"/>
  <c r="C89" i="3"/>
  <c r="B85" i="3"/>
  <c r="C81" i="3"/>
  <c r="C80" i="3"/>
  <c r="C79" i="3"/>
  <c r="D73" i="3"/>
  <c r="C73" i="3"/>
  <c r="C67" i="3"/>
  <c r="C61" i="3"/>
  <c r="C66" i="3"/>
  <c r="C57" i="3"/>
  <c r="D49" i="3"/>
  <c r="C49" i="3"/>
  <c r="C53" i="3"/>
  <c r="B39" i="3"/>
  <c r="B37" i="3"/>
  <c r="B38" i="3"/>
  <c r="D29" i="3"/>
  <c r="C30" i="3" s="1"/>
  <c r="C25" i="3"/>
  <c r="C20" i="3"/>
  <c r="C15" i="3"/>
  <c r="C7" i="3"/>
  <c r="C10" i="3"/>
  <c r="C8" i="3"/>
  <c r="D57" i="2"/>
  <c r="E57" i="2"/>
  <c r="F57" i="2"/>
  <c r="G57" i="2"/>
  <c r="H57" i="2"/>
  <c r="I57" i="2"/>
  <c r="J57" i="2"/>
  <c r="K57" i="2"/>
  <c r="L57" i="2"/>
  <c r="C57" i="2"/>
  <c r="B57" i="2"/>
  <c r="D56" i="2"/>
  <c r="E56" i="2" s="1"/>
  <c r="F56" i="2" s="1"/>
  <c r="G56" i="2" s="1"/>
  <c r="H56" i="2" s="1"/>
  <c r="I56" i="2" s="1"/>
  <c r="J56" i="2" s="1"/>
  <c r="K56" i="2" s="1"/>
  <c r="L56" i="2" s="1"/>
  <c r="M56" i="2" s="1"/>
  <c r="C56" i="2"/>
  <c r="B56" i="2"/>
  <c r="D49" i="2"/>
  <c r="D51" i="2"/>
  <c r="C51" i="2"/>
  <c r="C50" i="2"/>
  <c r="B49" i="2"/>
  <c r="C40" i="2"/>
  <c r="C41" i="2"/>
  <c r="E40" i="2"/>
  <c r="E41" i="2"/>
  <c r="G40" i="2"/>
  <c r="G41" i="2"/>
  <c r="C42" i="2"/>
  <c r="E42" i="2"/>
  <c r="F42" i="2"/>
  <c r="F41" i="2"/>
  <c r="F40" i="2"/>
  <c r="D42" i="2"/>
  <c r="B42" i="2"/>
  <c r="C9" i="3" l="1"/>
  <c r="B29" i="2"/>
  <c r="F29" i="2"/>
  <c r="D24" i="2"/>
  <c r="D23" i="2"/>
  <c r="D22" i="2"/>
  <c r="D17" i="2"/>
  <c r="D11" i="2"/>
  <c r="D10" i="2"/>
  <c r="D5" i="2"/>
</calcChain>
</file>

<file path=xl/sharedStrings.xml><?xml version="1.0" encoding="utf-8"?>
<sst xmlns="http://schemas.openxmlformats.org/spreadsheetml/2006/main" count="224" uniqueCount="199">
  <si>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</si>
  <si>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</si>
  <si>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</si>
  <si>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</si>
  <si>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</si>
  <si>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</si>
  <si>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</si>
  <si>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</si>
  <si>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</si>
  <si>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</si>
  <si>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</si>
  <si>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</si>
  <si>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</si>
  <si>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</si>
  <si>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</si>
  <si>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</si>
  <si>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</si>
  <si>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</si>
  <si>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</si>
  <si>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</si>
  <si>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</si>
  <si>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</si>
  <si>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</si>
  <si>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</si>
  <si>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</si>
  <si>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</si>
  <si>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</si>
  <si>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</si>
  <si>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</si>
  <si>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</si>
  <si>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</si>
  <si>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</si>
  <si>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</si>
  <si>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</si>
  <si>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</si>
  <si>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</si>
  <si>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</si>
  <si>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</si>
  <si>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</si>
  <si>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</si>
  <si>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</si>
  <si>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</si>
  <si>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</si>
  <si>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</si>
  <si>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</si>
  <si>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</si>
  <si>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</si>
  <si>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</si>
  <si>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</si>
  <si>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</si>
  <si>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</si>
  <si>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</si>
  <si>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</si>
  <si>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</si>
  <si>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</si>
  <si>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</si>
  <si>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</si>
  <si>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</si>
  <si>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</si>
  <si>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</si>
  <si>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</si>
  <si>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</si>
  <si>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</si>
  <si>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</si>
  <si>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</si>
  <si>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</si>
  <si>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</si>
  <si>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</si>
  <si>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</si>
  <si>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</si>
  <si>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</si>
  <si>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</si>
  <si>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</si>
  <si>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</si>
  <si>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</si>
  <si>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</si>
  <si>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</si>
  <si>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</si>
  <si>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</si>
  <si>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</si>
  <si>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</si>
  <si>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</si>
  <si>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</si>
  <si>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</si>
  <si>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</si>
  <si>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</si>
  <si>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</si>
  <si>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</si>
  <si>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</si>
  <si>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</si>
  <si>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</si>
  <si>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</si>
  <si>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</si>
  <si>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</si>
  <si>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</si>
  <si>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</si>
  <si>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</si>
  <si>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</si>
  <si>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</si>
  <si>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</si>
  <si>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</si>
  <si>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</si>
  <si>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</si>
  <si>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</si>
  <si>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</si>
  <si>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</si>
  <si>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</si>
  <si>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</si>
  <si>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</si>
  <si>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</si>
  <si>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</si>
  <si>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</si>
  <si>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</si>
  <si>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</si>
  <si>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</si>
  <si>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Число символов в строке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</si>
  <si>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</si>
  <si>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t>Исходное слово</t>
  </si>
  <si>
    <t>Информатика</t>
  </si>
  <si>
    <t>Полученное слово</t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</si>
  <si>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</si>
  <si>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</si>
  <si>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</si>
  <si>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</si>
  <si>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</si>
  <si>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</si>
  <si>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</si>
  <si>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</si>
  <si>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</si>
  <si>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</si>
  <si>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</si>
  <si>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</si>
  <si>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</si>
  <si>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</si>
  <si>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</si>
  <si>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</si>
  <si>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</si>
  <si>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</si>
  <si>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</si>
  <si>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</si>
  <si>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</si>
  <si>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</si>
  <si>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</si>
  <si>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</si>
  <si>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</si>
  <si>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</si>
  <si>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</si>
  <si>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</si>
  <si>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</si>
  <si>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</si>
  <si>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</si>
  <si>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</si>
  <si>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</si>
  <si>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</si>
  <si>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</si>
  <si>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</si>
  <si>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</si>
  <si>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</si>
  <si>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</si>
  <si>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</si>
  <si>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</si>
  <si>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</si>
  <si>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</si>
  <si>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</si>
  <si>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</si>
  <si>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</si>
  <si>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</si>
  <si>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</si>
  <si>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</si>
  <si>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</si>
  <si>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</si>
  <si>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</si>
  <si>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</si>
  <si>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</si>
  <si>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</si>
  <si>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</si>
  <si>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</si>
  <si>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</si>
  <si>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</si>
  <si>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</si>
  <si>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</si>
  <si>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</si>
  <si>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</si>
  <si>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</si>
  <si>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Добавилось</t>
  </si>
  <si>
    <t>Нач.цена</t>
  </si>
  <si>
    <t>взять остаток от деления n на 60</t>
  </si>
  <si>
    <t>Григориевич</t>
  </si>
  <si>
    <t>Сергеевич</t>
  </si>
  <si>
    <t xml:space="preserve">Пушкин </t>
  </si>
  <si>
    <t xml:space="preserve">Александр </t>
  </si>
  <si>
    <t xml:space="preserve">Шевченко </t>
  </si>
  <si>
    <t xml:space="preserve">Тарас </t>
  </si>
  <si>
    <t>30 12 2020</t>
  </si>
  <si>
    <t>6*6</t>
  </si>
  <si>
    <t>5*6</t>
  </si>
  <si>
    <t>4*5</t>
  </si>
  <si>
    <t>7*5</t>
  </si>
  <si>
    <t>4*4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</si>
</sst>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8" formatCode="dd/mm/yy;@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8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1" fillId="0" borderId="0" xfId="1" applyAlignment="1">
      <alignment horizontal="left" vertical="center" wrapText="1"/>
    </xf>
    <xf numFmtId="0" fontId="7" fillId="0" borderId="0" xfId="1" applyFont="1" applyAlignment="1">
      <alignment horizontal="center" wrapText="1"/>
    </xf>
    <xf numFmtId="0" fontId="1" fillId="0" borderId="0" xfId="1"/>
    <xf numFmtId="0" fontId="2" fillId="0" borderId="0" xfId="1" applyFont="1"/>
    <xf numFmtId="0" fontId="2" fillId="0" borderId="0" xfId="1" applyFont="1" applyBorder="1" applyAlignment="1">
      <alignment horizontal="center" vertical="center"/>
    </xf>
    <xf numFmtId="0" fontId="1" fillId="0" borderId="0" xfId="1" applyBorder="1"/>
    <xf numFmtId="0" fontId="1" fillId="0" borderId="0" xfId="1" applyAlignment="1">
      <alignment wrapText="1"/>
    </xf>
    <xf numFmtId="0" fontId="1" fillId="0" borderId="2" xfId="1" applyFont="1" applyBorder="1" applyAlignment="1">
      <alignment horizontal="center" vertical="center"/>
    </xf>
    <xf numFmtId="0" fontId="1" fillId="0" borderId="2" xfId="1" applyBorder="1"/>
    <xf numFmtId="0" fontId="3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wrapText="1"/>
    </xf>
    <xf numFmtId="0" fontId="1" fillId="0" borderId="2" xfId="1" applyFont="1" applyBorder="1" applyAlignment="1">
      <alignment horizontal="center"/>
    </xf>
    <xf numFmtId="0" fontId="1" fillId="0" borderId="1" xfId="1" applyBorder="1" applyProtection="1">
      <protection locked="0"/>
    </xf>
    <xf numFmtId="0" fontId="1" fillId="0" borderId="2" xfId="1" applyBorder="1" applyProtection="1"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/>
      <protection locked="0"/>
    </xf>
    <xf numFmtId="0" fontId="1" fillId="0" borderId="0" xfId="1"/>
    <xf numFmtId="0" fontId="1" fillId="0" borderId="0" xfId="1" applyBorder="1"/>
    <xf numFmtId="0" fontId="1" fillId="0" borderId="2" xfId="1" applyBorder="1"/>
    <xf numFmtId="0" fontId="1" fillId="0" borderId="2" xfId="1" applyBorder="1" applyProtection="1">
      <protection locked="0"/>
    </xf>
    <xf numFmtId="0" fontId="4" fillId="0" borderId="0" xfId="1" applyFont="1"/>
    <xf numFmtId="0" fontId="6" fillId="0" borderId="0" xfId="1" applyFont="1"/>
    <xf numFmtId="0" fontId="5" fillId="0" borderId="2" xfId="1" applyFont="1" applyBorder="1"/>
    <xf numFmtId="0" fontId="1" fillId="0" borderId="2" xfId="1" applyBorder="1" applyAlignment="1">
      <alignment horizontal="center"/>
    </xf>
    <xf numFmtId="14" fontId="1" fillId="0" borderId="2" xfId="1" applyNumberFormat="1" applyBorder="1" applyAlignment="1">
      <alignment horizontal="center"/>
    </xf>
    <xf numFmtId="0" fontId="1" fillId="0" borderId="4" xfId="1" applyBorder="1" applyAlignment="1">
      <alignment horizontal="center" wrapText="1"/>
    </xf>
    <xf numFmtId="0" fontId="1" fillId="0" borderId="4" xfId="1" applyBorder="1" applyAlignment="1">
      <alignment horizontal="center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left" wrapText="1"/>
    </xf>
    <xf numFmtId="0" fontId="1" fillId="0" borderId="2" xfId="1" applyBorder="1" applyAlignment="1">
      <alignment horizontal="left"/>
    </xf>
    <xf numFmtId="0" fontId="1" fillId="0" borderId="4" xfId="1" applyBorder="1" applyAlignment="1">
      <alignment horizontal="left" wrapText="1"/>
    </xf>
    <xf numFmtId="0" fontId="1" fillId="0" borderId="0" xfId="1" applyAlignment="1">
      <alignment horizontal="left" wrapText="1"/>
    </xf>
    <xf numFmtId="0" fontId="4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9" fontId="0" fillId="0" borderId="2" xfId="0" applyNumberFormat="1" applyBorder="1" applyAlignment="1">
      <alignment horizontal="left" vertical="center" wrapText="1"/>
    </xf>
    <xf numFmtId="10" fontId="1" fillId="0" borderId="2" xfId="1" applyNumberFormat="1" applyBorder="1"/>
    <xf numFmtId="0" fontId="1" fillId="0" borderId="7" xfId="1" applyBorder="1"/>
    <xf numFmtId="0" fontId="0" fillId="0" borderId="0" xfId="0" applyBorder="1"/>
    <xf numFmtId="0" fontId="1" fillId="0" borderId="9" xfId="1" applyBorder="1"/>
    <xf numFmtId="0" fontId="3" fillId="0" borderId="8" xfId="1" applyFont="1" applyBorder="1" applyAlignment="1">
      <alignment horizontal="center" vertical="center" wrapText="1"/>
    </xf>
    <xf numFmtId="0" fontId="1" fillId="0" borderId="8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0" fillId="0" borderId="12" xfId="0" applyBorder="1"/>
    <xf numFmtId="0" fontId="1" fillId="0" borderId="15" xfId="1" applyBorder="1"/>
    <xf numFmtId="0" fontId="0" fillId="0" borderId="14" xfId="0" applyBorder="1"/>
    <xf numFmtId="0" fontId="0" fillId="0" borderId="8" xfId="0" applyBorder="1"/>
    <xf numFmtId="0" fontId="0" fillId="0" borderId="11" xfId="0" applyBorder="1"/>
    <xf numFmtId="0" fontId="1" fillId="0" borderId="16" xfId="1" applyBorder="1" applyProtection="1">
      <protection locked="0"/>
    </xf>
    <xf numFmtId="0" fontId="1" fillId="0" borderId="17" xfId="1" applyBorder="1" applyProtection="1">
      <protection locked="0"/>
    </xf>
    <xf numFmtId="0" fontId="1" fillId="0" borderId="18" xfId="1" applyBorder="1" applyProtection="1">
      <protection locked="0"/>
    </xf>
    <xf numFmtId="0" fontId="1" fillId="0" borderId="19" xfId="1" applyBorder="1" applyProtection="1">
      <protection locked="0"/>
    </xf>
    <xf numFmtId="0" fontId="1" fillId="0" borderId="20" xfId="1" applyBorder="1"/>
    <xf numFmtId="0" fontId="0" fillId="0" borderId="21" xfId="0" applyBorder="1"/>
    <xf numFmtId="0" fontId="1" fillId="0" borderId="22" xfId="1" applyBorder="1"/>
    <xf numFmtId="0" fontId="1" fillId="0" borderId="14" xfId="1" applyBorder="1"/>
    <xf numFmtId="9" fontId="1" fillId="0" borderId="2" xfId="1" applyNumberFormat="1" applyFont="1" applyBorder="1" applyAlignment="1" applyProtection="1">
      <alignment horizontal="center" vertical="center"/>
      <protection locked="0"/>
    </xf>
    <xf numFmtId="0" fontId="1" fillId="0" borderId="2" xfId="1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0" xfId="1" applyAlignment="1">
      <alignment horizontal="left" vertical="center" wrapText="1"/>
    </xf>
    <xf numFmtId="0" fontId="1" fillId="0" borderId="13" xfId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1" fillId="0" borderId="14" xfId="1" applyBorder="1" applyAlignment="1">
      <alignment horizontal="left" vertical="center" wrapText="1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 applyProtection="1">
      <alignment horizontal="center"/>
      <protection locked="0"/>
    </xf>
    <xf numFmtId="0" fontId="1" fillId="0" borderId="3" xfId="1" applyFont="1" applyBorder="1" applyAlignment="1" applyProtection="1">
      <alignment horizontal="center"/>
      <protection locked="0"/>
    </xf>
    <xf numFmtId="0" fontId="1" fillId="0" borderId="2" xfId="1" applyFont="1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 wrapText="1"/>
    </xf>
    <xf numFmtId="0" fontId="1" fillId="0" borderId="4" xfId="1" applyBorder="1" applyAlignment="1">
      <alignment horizontal="left" wrapText="1"/>
    </xf>
    <xf numFmtId="0" fontId="1" fillId="0" borderId="3" xfId="1" applyBorder="1" applyAlignment="1">
      <alignment horizontal="left" wrapText="1"/>
    </xf>
    <xf numFmtId="0" fontId="7" fillId="0" borderId="0" xfId="1" applyFont="1" applyAlignment="1">
      <alignment horizontal="center" wrapText="1"/>
    </xf>
    <xf numFmtId="0" fontId="1" fillId="0" borderId="23" xfId="1" applyFont="1" applyBorder="1" applyAlignment="1">
      <alignment horizontal="center" vertical="center"/>
    </xf>
    <xf numFmtId="0" fontId="1" fillId="0" borderId="0" xfId="1" applyBorder="1" applyProtection="1">
      <protection locked="0"/>
    </xf>
    <xf numFmtId="0" fontId="1" fillId="0" borderId="25" xfId="1" applyBorder="1" applyProtection="1">
      <protection locked="0"/>
    </xf>
    <xf numFmtId="0" fontId="1" fillId="0" borderId="24" xfId="1" applyBorder="1"/>
    <xf numFmtId="0" fontId="1" fillId="0" borderId="3" xfId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8" fillId="0" borderId="0" xfId="1" applyFont="1" applyAlignment="1" applyProtection="1">
      <alignment horizontal="left"/>
      <protection locked="0"/>
    </xf>
    <xf numFmtId="165" fontId="8" fillId="0" borderId="0" xfId="1" applyNumberFormat="1" applyFont="1" applyAlignment="1" applyProtection="1">
      <alignment horizontal="left"/>
      <protection locked="0"/>
    </xf>
    <xf numFmtId="165" fontId="0" fillId="0" borderId="0" xfId="0" applyNumberFormat="1" applyFont="1" applyAlignment="1">
      <alignment horizontal="left"/>
    </xf>
    <xf numFmtId="0" fontId="1" fillId="0" borderId="4" xfId="1" applyBorder="1" applyAlignment="1">
      <alignment horizontal="left"/>
    </xf>
    <xf numFmtId="0" fontId="1" fillId="0" borderId="3" xfId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1" fillId="0" borderId="26" xfId="1" applyBorder="1" applyProtection="1">
      <protection locked="0"/>
    </xf>
    <xf numFmtId="0" fontId="1" fillId="0" borderId="0" xfId="1" applyBorder="1" applyAlignment="1">
      <alignment horizontal="right"/>
    </xf>
    <xf numFmtId="0" fontId="9" fillId="0" borderId="0" xfId="1" applyFont="1" applyAlignment="1">
      <alignment horizontal="left" vertical="center" wrapText="1"/>
    </xf>
    <xf numFmtId="0" fontId="1" fillId="0" borderId="3" xfId="1" applyBorder="1" applyAlignment="1">
      <alignment horizontal="center" wrapText="1"/>
    </xf>
    <xf numFmtId="0" fontId="1" fillId="0" borderId="4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26" xfId="1" applyBorder="1" applyAlignment="1" applyProtection="1">
      <alignment horizontal="left"/>
      <protection locked="0"/>
    </xf>
    <xf numFmtId="0" fontId="1" fillId="0" borderId="26" xfId="1" applyBorder="1" applyAlignment="1">
      <alignment horizontal="left"/>
    </xf>
    <xf numFmtId="0" fontId="1" fillId="0" borderId="26" xfId="1" applyBorder="1" applyAlignment="1">
      <alignment horizontal="left" wrapText="1"/>
    </xf>
    <xf numFmtId="0" fontId="1" fillId="0" borderId="26" xfId="1" applyBorder="1"/>
    <xf numFmtId="1" fontId="1" fillId="0" borderId="2" xfId="1" applyNumberFormat="1" applyBorder="1" applyAlignment="1">
      <alignment horizontal="left" wrapText="1"/>
    </xf>
    <xf numFmtId="0" fontId="1" fillId="0" borderId="26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3" xfId="1" applyBorder="1" applyAlignment="1">
      <alignment horizontal="left"/>
    </xf>
    <xf numFmtId="0" fontId="1" fillId="0" borderId="0" xfId="1" applyAlignment="1">
      <alignment horizontal="center"/>
    </xf>
    <xf numFmtId="0" fontId="1" fillId="0" borderId="5" xfId="1" applyBorder="1" applyAlignment="1">
      <alignment horizontal="left"/>
    </xf>
    <xf numFmtId="168" fontId="1" fillId="0" borderId="4" xfId="1" applyNumberFormat="1" applyBorder="1" applyAlignment="1">
      <alignment horizontal="left"/>
    </xf>
    <xf numFmtId="0" fontId="7" fillId="0" borderId="0" xfId="1" applyFont="1" applyAlignment="1">
      <alignment wrapText="1"/>
    </xf>
    <xf numFmtId="14" fontId="1" fillId="0" borderId="3" xfId="1" applyNumberFormat="1" applyBorder="1"/>
    <xf numFmtId="14" fontId="1" fillId="0" borderId="2" xfId="1" applyNumberFormat="1" applyBorder="1" applyAlignment="1">
      <alignment wrapText="1"/>
    </xf>
    <xf numFmtId="0" fontId="1" fillId="0" borderId="2" xfId="1" applyNumberFormat="1" applyBorder="1" applyAlignment="1">
      <alignment horizontal="center"/>
    </xf>
    <xf numFmtId="0" fontId="1" fillId="0" borderId="0" xfId="1" applyAlignment="1">
      <alignment horizontal="center" wrapText="1"/>
    </xf>
    <xf numFmtId="0" fontId="7" fillId="0" borderId="26" xfId="1" applyFont="1" applyBorder="1" applyAlignment="1">
      <alignment horizontal="center" wrapText="1"/>
    </xf>
    <xf numFmtId="0" fontId="1" fillId="0" borderId="4" xfId="1" applyBorder="1" applyAlignment="1"/>
    <xf numFmtId="0" fontId="1" fillId="0" borderId="5" xfId="1" applyBorder="1" applyAlignment="1"/>
    <xf numFmtId="0" fontId="5" fillId="0" borderId="0" xfId="1" applyFont="1" applyBorder="1"/>
    <xf numFmtId="0" fontId="1" fillId="0" borderId="0" xfId="1" applyBorder="1" applyAlignment="1"/>
    <xf numFmtId="0" fontId="5" fillId="0" borderId="0" xfId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4" xfId="1" applyFont="1" applyBorder="1" applyAlignment="1">
      <alignment horizontal="center"/>
    </xf>
    <xf numFmtId="0" fontId="1" fillId="0" borderId="2" xfId="1" applyBorder="1" applyAlignme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9</xdr:row>
      <xdr:rowOff>121920</xdr:rowOff>
    </xdr:from>
    <xdr:to>
      <xdr:col>2</xdr:col>
      <xdr:colOff>7620</xdr:colOff>
      <xdr:row>13</xdr:row>
      <xdr:rowOff>99060</xdr:rowOff>
    </xdr:to>
    <xdr:pic>
      <xdr:nvPicPr>
        <xdr:cNvPr id="2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767840"/>
          <a:ext cx="12877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91440</xdr:colOff>
      <xdr:row>19</xdr:row>
      <xdr:rowOff>106680</xdr:rowOff>
    </xdr:to>
    <xdr:pic>
      <xdr:nvPicPr>
        <xdr:cNvPr id="3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"/>
          <a:ext cx="9144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opLeftCell="A19" workbookViewId="0">
      <selection activeCell="B48" sqref="B48"/>
    </sheetView>
  </sheetViews>
  <sheetFormatPr defaultRowHeight="14.4" x14ac:dyDescent="0.3"/>
  <cols>
    <col min="1" max="1" width="25.21875" customWidth="1"/>
    <col min="2" max="2" width="14.5546875" customWidth="1"/>
    <col min="3" max="3" width="8.109375" customWidth="1"/>
  </cols>
  <sheetData>
    <row r="2" spans="1:10" ht="14.4" customHeight="1" x14ac:dyDescent="0.3">
      <c r="A2" s="63" t="s">
        <v>46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ht="14.4" customHeight="1" x14ac:dyDescent="0.3">
      <c r="A3" s="63" t="s">
        <v>47</v>
      </c>
      <c r="B3" s="63"/>
      <c r="C3" s="63"/>
      <c r="D3" s="63"/>
      <c r="E3" s="63"/>
      <c r="F3" s="63"/>
      <c r="G3" s="63"/>
      <c r="H3" s="63"/>
      <c r="I3" s="63"/>
      <c r="J3" s="63"/>
    </row>
    <row r="5" spans="1:10" ht="14.4" customHeight="1" x14ac:dyDescent="0.3">
      <c r="A5" s="63" t="s">
        <v>48</v>
      </c>
      <c r="B5" s="63"/>
      <c r="C5" s="63"/>
      <c r="D5" s="63"/>
      <c r="E5" s="63"/>
      <c r="F5" s="63"/>
      <c r="G5" s="63"/>
      <c r="H5" s="63"/>
      <c r="I5" s="63"/>
      <c r="J5" s="63"/>
    </row>
    <row r="7" spans="1:10" ht="14.4" customHeight="1" x14ac:dyDescent="0.3">
      <c r="A7" s="63" t="s">
        <v>49</v>
      </c>
      <c r="B7" s="63"/>
      <c r="C7" s="63"/>
      <c r="D7" s="63"/>
      <c r="E7" s="63"/>
      <c r="F7" s="63"/>
      <c r="G7" s="63"/>
      <c r="H7" s="63"/>
      <c r="I7" s="63"/>
      <c r="J7" s="63"/>
    </row>
    <row r="9" spans="1:10" ht="14.4" customHeight="1" x14ac:dyDescent="0.3">
      <c r="A9" s="63" t="s">
        <v>50</v>
      </c>
      <c r="B9" s="63"/>
      <c r="C9" s="63"/>
      <c r="D9" s="63"/>
      <c r="E9" s="63"/>
      <c r="F9" s="63"/>
      <c r="G9" s="63"/>
      <c r="H9" s="63"/>
      <c r="I9" s="63"/>
      <c r="J9" s="63"/>
    </row>
    <row r="15" spans="1:10" ht="14.4" customHeight="1" x14ac:dyDescent="0.3">
      <c r="A15" s="63" t="s">
        <v>51</v>
      </c>
      <c r="B15" s="63"/>
      <c r="C15" s="63"/>
      <c r="D15" s="63"/>
      <c r="E15" s="63"/>
      <c r="F15" s="63"/>
      <c r="G15" s="63"/>
      <c r="H15" s="63"/>
      <c r="I15" s="63"/>
      <c r="J15" s="63"/>
    </row>
    <row r="17" spans="1:10" ht="17.399999999999999" x14ac:dyDescent="0.3">
      <c r="A17" s="33" t="s">
        <v>52</v>
      </c>
    </row>
    <row r="18" spans="1:10" ht="14.4" customHeight="1" x14ac:dyDescent="0.3">
      <c r="A18" s="63" t="s">
        <v>53</v>
      </c>
      <c r="B18" s="63"/>
      <c r="C18" s="63"/>
      <c r="D18" s="63"/>
      <c r="E18" s="63"/>
      <c r="F18" s="63"/>
      <c r="G18" s="63"/>
      <c r="H18" s="63"/>
      <c r="I18" s="63"/>
      <c r="J18" s="63"/>
    </row>
    <row r="20" spans="1:10" ht="17.399999999999999" x14ac:dyDescent="0.3">
      <c r="A20" s="33" t="s">
        <v>54</v>
      </c>
    </row>
    <row r="21" spans="1:10" ht="14.4" customHeight="1" x14ac:dyDescent="0.3">
      <c r="A21" s="63" t="s">
        <v>55</v>
      </c>
      <c r="B21" s="63"/>
      <c r="C21" s="63"/>
      <c r="D21" s="63"/>
      <c r="E21" s="63"/>
      <c r="F21" s="63"/>
      <c r="G21" s="63"/>
      <c r="H21" s="63"/>
      <c r="I21" s="63"/>
      <c r="J21" s="63"/>
    </row>
    <row r="23" spans="1:10" ht="17.399999999999999" x14ac:dyDescent="0.3">
      <c r="A23" s="33" t="s">
        <v>56</v>
      </c>
    </row>
    <row r="24" spans="1:10" ht="14.4" customHeight="1" x14ac:dyDescent="0.3">
      <c r="A24" s="63" t="s">
        <v>57</v>
      </c>
      <c r="B24" s="63"/>
      <c r="C24" s="63"/>
      <c r="D24" s="63"/>
      <c r="E24" s="63"/>
      <c r="F24" s="63"/>
      <c r="G24" s="63"/>
      <c r="H24" s="63"/>
      <c r="I24" s="63"/>
      <c r="J24" s="63"/>
    </row>
    <row r="26" spans="1:10" ht="17.399999999999999" x14ac:dyDescent="0.3">
      <c r="A26" s="33" t="s">
        <v>58</v>
      </c>
    </row>
    <row r="27" spans="1:10" ht="14.4" customHeight="1" x14ac:dyDescent="0.3">
      <c r="A27" s="63" t="s">
        <v>59</v>
      </c>
      <c r="B27" s="63"/>
      <c r="C27" s="63"/>
      <c r="D27" s="63"/>
      <c r="E27" s="63"/>
      <c r="F27" s="63"/>
      <c r="G27" s="63"/>
      <c r="H27" s="63"/>
      <c r="I27" s="63"/>
      <c r="J27" s="63"/>
    </row>
    <row r="29" spans="1:10" ht="26.4" x14ac:dyDescent="0.3">
      <c r="A29" s="34" t="s">
        <v>60</v>
      </c>
      <c r="B29" s="34" t="s">
        <v>61</v>
      </c>
      <c r="C29" s="34" t="s">
        <v>62</v>
      </c>
    </row>
    <row r="30" spans="1:10" x14ac:dyDescent="0.3">
      <c r="A30" s="35" t="s">
        <v>63</v>
      </c>
      <c r="B30" s="36" t="s">
        <v>64</v>
      </c>
      <c r="C30" s="36" t="s">
        <v>65</v>
      </c>
    </row>
    <row r="31" spans="1:10" x14ac:dyDescent="0.3">
      <c r="A31" s="64" t="s">
        <v>66</v>
      </c>
      <c r="B31" s="36" t="s">
        <v>67</v>
      </c>
      <c r="C31" s="36" t="s">
        <v>68</v>
      </c>
    </row>
    <row r="32" spans="1:10" x14ac:dyDescent="0.3">
      <c r="A32" s="64"/>
      <c r="B32" s="36" t="s">
        <v>69</v>
      </c>
      <c r="C32" s="36" t="s">
        <v>70</v>
      </c>
    </row>
    <row r="33" spans="1:3" x14ac:dyDescent="0.3">
      <c r="A33" s="35" t="s">
        <v>71</v>
      </c>
      <c r="B33" s="36" t="s">
        <v>72</v>
      </c>
      <c r="C33" s="36" t="s">
        <v>73</v>
      </c>
    </row>
    <row r="34" spans="1:3" x14ac:dyDescent="0.3">
      <c r="A34" s="35" t="s">
        <v>74</v>
      </c>
      <c r="B34" s="36" t="s">
        <v>75</v>
      </c>
      <c r="C34" s="37" t="s">
        <v>76</v>
      </c>
    </row>
    <row r="35" spans="1:3" x14ac:dyDescent="0.3">
      <c r="A35" s="35" t="s">
        <v>77</v>
      </c>
      <c r="B35" s="36" t="s">
        <v>78</v>
      </c>
      <c r="C35" s="38">
        <v>0.2</v>
      </c>
    </row>
    <row r="36" spans="1:3" ht="28.8" x14ac:dyDescent="0.3">
      <c r="A36" s="35" t="s">
        <v>79</v>
      </c>
      <c r="B36" s="36" t="s">
        <v>80</v>
      </c>
      <c r="C36" s="36" t="s">
        <v>81</v>
      </c>
    </row>
  </sheetData>
  <mergeCells count="11">
    <mergeCell ref="A24:J24"/>
    <mergeCell ref="A27:J27"/>
    <mergeCell ref="A31:A32"/>
    <mergeCell ref="A2:J2"/>
    <mergeCell ref="A3:J3"/>
    <mergeCell ref="A5:J5"/>
    <mergeCell ref="A7:J7"/>
    <mergeCell ref="A21:J21"/>
    <mergeCell ref="A9:J9"/>
    <mergeCell ref="A15:J15"/>
    <mergeCell ref="A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42" zoomScale="115" zoomScaleNormal="115" workbookViewId="0">
      <selection activeCell="M60" sqref="M60"/>
    </sheetView>
  </sheetViews>
  <sheetFormatPr defaultRowHeight="14.4" x14ac:dyDescent="0.3"/>
  <cols>
    <col min="1" max="2" width="13.33203125" customWidth="1"/>
    <col min="3" max="4" width="13.44140625" customWidth="1"/>
    <col min="5" max="13" width="13.33203125" customWidth="1"/>
  </cols>
  <sheetData>
    <row r="1" spans="1:6" x14ac:dyDescent="0.3">
      <c r="A1" s="4"/>
      <c r="B1" s="3"/>
      <c r="C1" s="5"/>
      <c r="D1" s="6"/>
      <c r="E1" s="6"/>
    </row>
    <row r="2" spans="1:6" x14ac:dyDescent="0.3">
      <c r="A2" s="3" t="s">
        <v>0</v>
      </c>
      <c r="B2" s="3"/>
      <c r="C2" s="5"/>
      <c r="D2" s="6"/>
      <c r="E2" s="6"/>
    </row>
    <row r="3" spans="1:6" x14ac:dyDescent="0.3">
      <c r="A3" s="3"/>
      <c r="B3" s="3"/>
      <c r="C3" s="5"/>
      <c r="D3" s="6"/>
      <c r="E3" s="6"/>
    </row>
    <row r="4" spans="1:6" x14ac:dyDescent="0.3">
      <c r="A4" s="66" t="s">
        <v>1</v>
      </c>
      <c r="B4" s="66"/>
      <c r="C4" s="83"/>
      <c r="D4" s="20">
        <v>4</v>
      </c>
      <c r="E4" s="18"/>
    </row>
    <row r="5" spans="1:6" x14ac:dyDescent="0.3">
      <c r="A5" s="66" t="s">
        <v>2</v>
      </c>
      <c r="B5" s="66"/>
      <c r="C5" s="66"/>
      <c r="D5" s="85">
        <f>D4*D4</f>
        <v>16</v>
      </c>
      <c r="E5" s="12" t="s">
        <v>3</v>
      </c>
    </row>
    <row r="7" spans="1:6" x14ac:dyDescent="0.3">
      <c r="A7" s="3" t="s">
        <v>4</v>
      </c>
      <c r="B7" s="3"/>
      <c r="C7" s="3"/>
      <c r="D7" s="3"/>
      <c r="E7" s="3"/>
    </row>
    <row r="9" spans="1:6" x14ac:dyDescent="0.3">
      <c r="A9" s="66" t="s">
        <v>5</v>
      </c>
      <c r="B9" s="66"/>
      <c r="C9" s="83"/>
      <c r="D9" s="20">
        <v>3</v>
      </c>
      <c r="E9" s="18"/>
    </row>
    <row r="10" spans="1:6" x14ac:dyDescent="0.3">
      <c r="A10" s="66" t="s">
        <v>6</v>
      </c>
      <c r="B10" s="66"/>
      <c r="C10" s="66"/>
      <c r="D10" s="85">
        <f>D9*D9*D9</f>
        <v>27</v>
      </c>
      <c r="E10" s="19" t="s">
        <v>7</v>
      </c>
    </row>
    <row r="11" spans="1:6" x14ac:dyDescent="0.3">
      <c r="A11" s="66" t="s">
        <v>8</v>
      </c>
      <c r="B11" s="66"/>
      <c r="C11" s="66"/>
      <c r="D11" s="13">
        <f>D9*D9</f>
        <v>9</v>
      </c>
      <c r="E11" s="86" t="s">
        <v>3</v>
      </c>
    </row>
    <row r="13" spans="1:6" x14ac:dyDescent="0.3">
      <c r="A13" s="3" t="s">
        <v>9</v>
      </c>
      <c r="B13" s="3"/>
      <c r="C13" s="3"/>
      <c r="D13" s="3"/>
      <c r="E13" s="3"/>
    </row>
    <row r="15" spans="1:6" x14ac:dyDescent="0.3">
      <c r="A15" s="65" t="s">
        <v>10</v>
      </c>
      <c r="B15" s="65"/>
      <c r="C15" s="67"/>
      <c r="D15" s="54">
        <v>34</v>
      </c>
      <c r="E15" s="49"/>
      <c r="F15" s="52"/>
    </row>
    <row r="16" spans="1:6" x14ac:dyDescent="0.3">
      <c r="A16" s="65" t="s">
        <v>11</v>
      </c>
      <c r="B16" s="65"/>
      <c r="C16" s="67"/>
      <c r="D16" s="55">
        <v>43</v>
      </c>
      <c r="E16" s="57"/>
      <c r="F16" s="48"/>
    </row>
    <row r="17" spans="1:11" x14ac:dyDescent="0.3">
      <c r="A17" s="65" t="s">
        <v>12</v>
      </c>
      <c r="B17" s="65"/>
      <c r="C17" s="67"/>
      <c r="D17" s="56">
        <f>D15*D16</f>
        <v>1462</v>
      </c>
      <c r="E17" s="47"/>
      <c r="F17" s="47"/>
      <c r="G17" s="3"/>
      <c r="H17" s="3"/>
      <c r="I17" s="3"/>
      <c r="J17" s="3"/>
      <c r="K17" s="3"/>
    </row>
    <row r="18" spans="1:11" x14ac:dyDescent="0.3">
      <c r="E18" s="58"/>
      <c r="F18" s="50"/>
    </row>
    <row r="19" spans="1:11" x14ac:dyDescent="0.3">
      <c r="A19" s="3" t="s">
        <v>13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1" spans="1:11" x14ac:dyDescent="0.3">
      <c r="A21" s="65" t="s">
        <v>14</v>
      </c>
      <c r="B21" s="65"/>
      <c r="C21" s="65"/>
      <c r="D21" s="14">
        <v>12000</v>
      </c>
      <c r="E21" s="59"/>
      <c r="F21" s="40"/>
      <c r="G21" s="3"/>
      <c r="H21" s="3"/>
      <c r="I21" s="3"/>
      <c r="J21" s="3"/>
      <c r="K21" s="3"/>
    </row>
    <row r="22" spans="1:11" x14ac:dyDescent="0.3">
      <c r="A22" s="65" t="s">
        <v>15</v>
      </c>
      <c r="B22" s="65"/>
      <c r="C22" s="65"/>
      <c r="D22" s="14">
        <f>D21/1024</f>
        <v>11.71875</v>
      </c>
      <c r="E22" s="42"/>
      <c r="F22" s="3"/>
      <c r="G22" s="3"/>
      <c r="H22" s="3"/>
      <c r="I22" s="3"/>
      <c r="J22" s="3"/>
      <c r="K22" s="3"/>
    </row>
    <row r="23" spans="1:11" x14ac:dyDescent="0.3">
      <c r="A23" s="65" t="s">
        <v>16</v>
      </c>
      <c r="B23" s="65"/>
      <c r="C23" s="65"/>
      <c r="D23" s="53">
        <f>D22/1024</f>
        <v>1.1444091796875E-2</v>
      </c>
      <c r="E23" s="49"/>
      <c r="F23" s="3"/>
      <c r="G23" s="3"/>
      <c r="H23" s="3"/>
      <c r="I23" s="3"/>
      <c r="J23" s="3"/>
      <c r="K23" s="3"/>
    </row>
    <row r="24" spans="1:11" x14ac:dyDescent="0.3">
      <c r="A24" s="65" t="s">
        <v>17</v>
      </c>
      <c r="B24" s="65"/>
      <c r="C24" s="65"/>
      <c r="D24" s="53">
        <f>D23/1024</f>
        <v>1.1175870895385742E-5</v>
      </c>
      <c r="E24" s="60"/>
      <c r="F24" s="3"/>
      <c r="G24" s="3"/>
      <c r="H24" s="3"/>
      <c r="I24" s="3"/>
      <c r="J24" s="3"/>
      <c r="K24" s="3"/>
    </row>
    <row r="26" spans="1:11" ht="62.4" customHeight="1" x14ac:dyDescent="0.3">
      <c r="A26" s="68" t="s">
        <v>18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8" spans="1:11" ht="28.2" customHeight="1" x14ac:dyDescent="0.3">
      <c r="A28" s="10" t="s">
        <v>19</v>
      </c>
      <c r="B28" s="10" t="s">
        <v>20</v>
      </c>
      <c r="C28" s="10" t="s">
        <v>21</v>
      </c>
      <c r="D28" s="10" t="s">
        <v>22</v>
      </c>
      <c r="E28" s="10" t="s">
        <v>23</v>
      </c>
      <c r="F28" s="10" t="s">
        <v>24</v>
      </c>
      <c r="G28" s="7"/>
      <c r="H28" s="3"/>
      <c r="I28" s="3"/>
      <c r="J28" s="3"/>
      <c r="K28" s="3"/>
    </row>
    <row r="29" spans="1:11" x14ac:dyDescent="0.3">
      <c r="A29" s="9">
        <v>1000</v>
      </c>
      <c r="B29" s="9">
        <f>A29*0.4</f>
        <v>400</v>
      </c>
      <c r="C29" s="39">
        <v>0.13</v>
      </c>
      <c r="D29" s="39">
        <v>0.01</v>
      </c>
      <c r="E29" s="39">
        <v>0.01</v>
      </c>
      <c r="F29" s="9">
        <f>A29-(A29*C29)-(A29*D29)-(A29*E29)</f>
        <v>850</v>
      </c>
      <c r="G29" s="3"/>
      <c r="H29" s="3"/>
      <c r="I29" s="3"/>
      <c r="J29" s="3"/>
      <c r="K29" s="3"/>
    </row>
    <row r="30" spans="1:11" x14ac:dyDescent="0.3">
      <c r="H30" s="41"/>
    </row>
    <row r="31" spans="1:11" ht="14.4" customHeight="1" x14ac:dyDescent="0.3">
      <c r="A31" s="43"/>
      <c r="B31" s="43"/>
      <c r="C31" s="43"/>
      <c r="D31" s="43"/>
      <c r="E31" s="43"/>
      <c r="F31" s="43"/>
      <c r="G31" s="44"/>
      <c r="H31" s="44"/>
      <c r="I31" s="45"/>
      <c r="J31" s="45"/>
      <c r="K31" s="46"/>
    </row>
    <row r="32" spans="1:11" ht="14.4" customHeight="1" x14ac:dyDescent="0.3">
      <c r="A32" s="44"/>
      <c r="B32" s="44"/>
      <c r="C32" s="44"/>
      <c r="D32" s="44"/>
      <c r="E32" s="44"/>
      <c r="F32" s="44"/>
      <c r="G32" s="44"/>
      <c r="H32" s="44"/>
      <c r="I32" s="18"/>
      <c r="J32" s="18"/>
      <c r="K32" s="47"/>
    </row>
    <row r="33" spans="1:11" ht="14.4" customHeight="1" x14ac:dyDescent="0.3">
      <c r="A33" s="51"/>
      <c r="B33" s="51"/>
      <c r="C33" s="51"/>
      <c r="D33" s="51"/>
      <c r="E33" s="51"/>
      <c r="F33" s="51"/>
      <c r="G33" s="51"/>
      <c r="H33" s="51"/>
      <c r="I33" s="41"/>
      <c r="J33" s="41"/>
      <c r="K33" s="48"/>
    </row>
    <row r="34" spans="1:11" ht="87" customHeight="1" x14ac:dyDescent="0.3">
      <c r="A34" s="69" t="s">
        <v>25</v>
      </c>
      <c r="B34" s="70"/>
      <c r="C34" s="70"/>
      <c r="D34" s="70"/>
      <c r="E34" s="70"/>
      <c r="F34" s="70"/>
      <c r="G34" s="70"/>
      <c r="H34" s="70"/>
      <c r="I34" s="70"/>
      <c r="J34" s="70"/>
      <c r="K34" s="71"/>
    </row>
    <row r="36" spans="1:11" ht="77.400000000000006" customHeight="1" x14ac:dyDescent="0.3">
      <c r="A36" s="68" t="s">
        <v>26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</row>
    <row r="38" spans="1:11" ht="27" x14ac:dyDescent="0.3">
      <c r="A38" s="11" t="s">
        <v>27</v>
      </c>
      <c r="B38" s="67" t="s">
        <v>28</v>
      </c>
      <c r="C38" s="87"/>
      <c r="D38" s="67" t="s">
        <v>29</v>
      </c>
      <c r="E38" s="87"/>
      <c r="F38" s="67" t="s">
        <v>30</v>
      </c>
      <c r="G38" s="87"/>
      <c r="H38" s="3"/>
      <c r="I38" s="3"/>
      <c r="J38" s="3"/>
      <c r="K38" s="3"/>
    </row>
    <row r="39" spans="1:11" x14ac:dyDescent="0.3">
      <c r="A39" s="19"/>
      <c r="B39" s="8" t="s">
        <v>31</v>
      </c>
      <c r="C39" s="8" t="s">
        <v>32</v>
      </c>
      <c r="D39" s="8" t="s">
        <v>31</v>
      </c>
      <c r="E39" s="8" t="s">
        <v>32</v>
      </c>
      <c r="F39" s="8" t="s">
        <v>31</v>
      </c>
      <c r="G39" s="8" t="s">
        <v>32</v>
      </c>
      <c r="H39" s="3"/>
      <c r="I39" s="3"/>
      <c r="J39" s="3"/>
      <c r="K39" s="3"/>
    </row>
    <row r="40" spans="1:11" x14ac:dyDescent="0.3">
      <c r="A40" s="8" t="s">
        <v>33</v>
      </c>
      <c r="B40" s="8">
        <v>100.41</v>
      </c>
      <c r="C40" s="61">
        <f>B40*G42/F42</f>
        <v>0.19684375612624974</v>
      </c>
      <c r="D40" s="8">
        <v>48.43</v>
      </c>
      <c r="E40" s="61">
        <f>D40*G42/F42</f>
        <v>9.4942168202313271E-2</v>
      </c>
      <c r="F40" s="15">
        <f>D40+B40</f>
        <v>148.84</v>
      </c>
      <c r="G40" s="61">
        <f>F40*G42/F42</f>
        <v>0.29178592432856304</v>
      </c>
      <c r="H40" s="3"/>
      <c r="I40" s="3"/>
      <c r="J40" s="3"/>
      <c r="K40" s="3"/>
    </row>
    <row r="41" spans="1:11" x14ac:dyDescent="0.3">
      <c r="A41" s="8" t="s">
        <v>34</v>
      </c>
      <c r="B41" s="8">
        <v>154.63999999999999</v>
      </c>
      <c r="C41" s="61">
        <f>B41*G42/F42</f>
        <v>0.30315624387375023</v>
      </c>
      <c r="D41" s="8">
        <v>206.62</v>
      </c>
      <c r="E41" s="61">
        <f>D41*G42/F42</f>
        <v>0.40505783179768673</v>
      </c>
      <c r="F41" s="15">
        <f>D41+B41</f>
        <v>361.26</v>
      </c>
      <c r="G41" s="61">
        <f>F41*G42/F42</f>
        <v>0.7082140756714369</v>
      </c>
      <c r="H41" s="3"/>
      <c r="I41" s="3"/>
      <c r="J41" s="3"/>
      <c r="K41" s="3"/>
    </row>
    <row r="42" spans="1:11" x14ac:dyDescent="0.3">
      <c r="A42" s="8" t="s">
        <v>35</v>
      </c>
      <c r="B42" s="15">
        <f>B41+B40</f>
        <v>255.04999999999998</v>
      </c>
      <c r="C42" s="61">
        <f>B42*G42/F42</f>
        <v>0.49999999999999994</v>
      </c>
      <c r="D42" s="15">
        <f>D41+D40</f>
        <v>255.05</v>
      </c>
      <c r="E42" s="61">
        <f>D42*G42/F42</f>
        <v>0.5</v>
      </c>
      <c r="F42" s="62">
        <f>D42+B42</f>
        <v>510.1</v>
      </c>
      <c r="G42" s="61">
        <v>1</v>
      </c>
      <c r="H42" s="3"/>
      <c r="I42" s="3"/>
      <c r="J42" s="3"/>
      <c r="K42" s="3"/>
    </row>
    <row r="44" spans="1:11" x14ac:dyDescent="0.3">
      <c r="A44" s="3" t="s">
        <v>36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6" spans="1:11" x14ac:dyDescent="0.3">
      <c r="A46" s="65" t="s">
        <v>37</v>
      </c>
      <c r="B46" s="65"/>
      <c r="C46" s="65"/>
      <c r="D46" s="65"/>
      <c r="E46" s="65"/>
      <c r="F46" s="3"/>
      <c r="G46" s="3"/>
      <c r="H46" s="3"/>
      <c r="I46" s="3"/>
      <c r="J46" s="3"/>
      <c r="K46" s="3"/>
    </row>
    <row r="47" spans="1:11" x14ac:dyDescent="0.3">
      <c r="A47" s="12" t="s">
        <v>38</v>
      </c>
      <c r="B47" s="65" t="s">
        <v>39</v>
      </c>
      <c r="C47" s="65"/>
      <c r="D47" s="76" t="s">
        <v>40</v>
      </c>
      <c r="E47" s="76"/>
      <c r="F47" s="3"/>
      <c r="G47" s="3"/>
      <c r="H47" s="3"/>
      <c r="I47" s="3"/>
      <c r="J47" s="3"/>
      <c r="K47" s="3"/>
    </row>
    <row r="48" spans="1:11" x14ac:dyDescent="0.3">
      <c r="A48" s="12"/>
      <c r="B48" s="12" t="s">
        <v>41</v>
      </c>
      <c r="C48" s="12" t="s">
        <v>42</v>
      </c>
      <c r="D48" s="76"/>
      <c r="E48" s="76"/>
      <c r="F48" s="3"/>
      <c r="G48" s="3"/>
      <c r="H48" s="3"/>
      <c r="I48" s="3"/>
      <c r="J48" s="3"/>
      <c r="K48" s="3"/>
    </row>
    <row r="49" spans="1:14" x14ac:dyDescent="0.3">
      <c r="A49" s="12" t="s">
        <v>43</v>
      </c>
      <c r="B49" s="16">
        <f>B51-B50</f>
        <v>11</v>
      </c>
      <c r="C49" s="12">
        <v>14</v>
      </c>
      <c r="D49" s="74">
        <f>C49+B49</f>
        <v>25</v>
      </c>
      <c r="E49" s="75"/>
      <c r="F49" s="3"/>
      <c r="G49" s="3"/>
      <c r="H49" s="3"/>
      <c r="I49" s="3"/>
      <c r="J49" s="3"/>
      <c r="K49" s="3"/>
    </row>
    <row r="50" spans="1:14" x14ac:dyDescent="0.3">
      <c r="A50" s="12" t="s">
        <v>44</v>
      </c>
      <c r="B50" s="12">
        <v>13</v>
      </c>
      <c r="C50" s="16">
        <f>D50-B50</f>
        <v>13</v>
      </c>
      <c r="D50" s="72">
        <v>26</v>
      </c>
      <c r="E50" s="73"/>
      <c r="F50" s="3"/>
      <c r="G50" s="3"/>
      <c r="H50" s="3"/>
      <c r="I50" s="3"/>
      <c r="J50" s="3"/>
      <c r="K50" s="3"/>
    </row>
    <row r="51" spans="1:14" x14ac:dyDescent="0.3">
      <c r="A51" s="12" t="s">
        <v>35</v>
      </c>
      <c r="B51" s="12">
        <v>24</v>
      </c>
      <c r="C51" s="16">
        <f>C50+C49</f>
        <v>27</v>
      </c>
      <c r="D51" s="74">
        <f>C51+B51</f>
        <v>51</v>
      </c>
      <c r="E51" s="75"/>
      <c r="F51" s="3"/>
      <c r="G51" s="3"/>
      <c r="H51" s="3"/>
      <c r="I51" s="3"/>
      <c r="J51" s="3"/>
      <c r="K51" s="3"/>
    </row>
    <row r="53" spans="1:14" ht="61.2" customHeight="1" x14ac:dyDescent="0.3">
      <c r="A53" s="68" t="s">
        <v>45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</row>
    <row r="54" spans="1:14" x14ac:dyDescent="0.3">
      <c r="A54" s="89"/>
      <c r="B54" s="90">
        <v>1.2E-2</v>
      </c>
      <c r="C54" s="90">
        <v>1.2E-2</v>
      </c>
      <c r="D54" s="90">
        <v>1.2E-2</v>
      </c>
      <c r="E54" s="90">
        <v>1.2E-2</v>
      </c>
      <c r="F54" s="90">
        <v>1.2E-2</v>
      </c>
      <c r="G54" s="90">
        <v>1.2E-2</v>
      </c>
      <c r="H54" s="90">
        <v>1.2E-2</v>
      </c>
      <c r="I54" s="90">
        <v>1.2E-2</v>
      </c>
      <c r="J54" s="90">
        <v>1.2E-2</v>
      </c>
      <c r="K54" s="90">
        <v>1.2E-2</v>
      </c>
      <c r="L54" s="90">
        <v>1.2E-2</v>
      </c>
      <c r="M54" s="90">
        <v>1.2E-2</v>
      </c>
      <c r="N54" s="88"/>
    </row>
    <row r="55" spans="1:14" x14ac:dyDescent="0.3">
      <c r="A55" s="91" t="s">
        <v>185</v>
      </c>
      <c r="B55" s="91" t="s">
        <v>172</v>
      </c>
      <c r="C55" s="91" t="s">
        <v>173</v>
      </c>
      <c r="D55" s="91" t="s">
        <v>174</v>
      </c>
      <c r="E55" s="91" t="s">
        <v>175</v>
      </c>
      <c r="F55" s="91" t="s">
        <v>176</v>
      </c>
      <c r="G55" s="91" t="s">
        <v>177</v>
      </c>
      <c r="H55" s="91" t="s">
        <v>178</v>
      </c>
      <c r="I55" s="91" t="s">
        <v>179</v>
      </c>
      <c r="J55" s="91" t="s">
        <v>180</v>
      </c>
      <c r="K55" s="91" t="s">
        <v>181</v>
      </c>
      <c r="L55" s="91" t="s">
        <v>182</v>
      </c>
      <c r="M55" s="91" t="s">
        <v>183</v>
      </c>
      <c r="N55" s="88"/>
    </row>
    <row r="56" spans="1:14" x14ac:dyDescent="0.3">
      <c r="A56" s="91">
        <v>1000</v>
      </c>
      <c r="B56" s="92">
        <f>A56*B54+A56</f>
        <v>1012</v>
      </c>
      <c r="C56" s="92">
        <f>B56*C54+B56</f>
        <v>1024.144</v>
      </c>
      <c r="D56" s="92">
        <f t="shared" ref="D56:N56" si="0">C56*D54+C56</f>
        <v>1036.433728</v>
      </c>
      <c r="E56" s="92">
        <f t="shared" si="0"/>
        <v>1048.870932736</v>
      </c>
      <c r="F56" s="92">
        <f t="shared" si="0"/>
        <v>1061.4573839288321</v>
      </c>
      <c r="G56" s="92">
        <f t="shared" si="0"/>
        <v>1074.194872535978</v>
      </c>
      <c r="H56" s="92">
        <f t="shared" si="0"/>
        <v>1087.0852110064097</v>
      </c>
      <c r="I56" s="92">
        <f t="shared" si="0"/>
        <v>1100.1302335384867</v>
      </c>
      <c r="J56" s="92">
        <f t="shared" si="0"/>
        <v>1113.3317963409486</v>
      </c>
      <c r="K56" s="92">
        <f t="shared" si="0"/>
        <v>1126.6917778970401</v>
      </c>
      <c r="L56" s="92">
        <f t="shared" si="0"/>
        <v>1140.2120792318046</v>
      </c>
      <c r="M56" s="92">
        <f t="shared" si="0"/>
        <v>1153.8946241825863</v>
      </c>
      <c r="N56" s="92"/>
    </row>
    <row r="57" spans="1:14" x14ac:dyDescent="0.3">
      <c r="A57" s="89" t="s">
        <v>184</v>
      </c>
      <c r="B57" s="93">
        <f>C56-B56</f>
        <v>12.144000000000005</v>
      </c>
      <c r="C57" s="93">
        <f>D56-C56</f>
        <v>12.289727999999968</v>
      </c>
      <c r="D57" s="93">
        <f t="shared" ref="D57:M57" si="1">E56-D56</f>
        <v>12.437204736000012</v>
      </c>
      <c r="E57" s="93">
        <f t="shared" si="1"/>
        <v>12.586451192832101</v>
      </c>
      <c r="F57" s="93">
        <f t="shared" si="1"/>
        <v>12.737488607145906</v>
      </c>
      <c r="G57" s="93">
        <f t="shared" si="1"/>
        <v>12.890338470431743</v>
      </c>
      <c r="H57" s="93">
        <f t="shared" si="1"/>
        <v>13.045022532076928</v>
      </c>
      <c r="I57" s="93">
        <f t="shared" si="1"/>
        <v>13.201562802461922</v>
      </c>
      <c r="J57" s="93">
        <f t="shared" si="1"/>
        <v>13.359981556091498</v>
      </c>
      <c r="K57" s="93">
        <f t="shared" si="1"/>
        <v>13.520301334764554</v>
      </c>
      <c r="L57" s="93">
        <f t="shared" si="1"/>
        <v>13.682544950781676</v>
      </c>
      <c r="M57" s="93"/>
      <c r="N57" s="88"/>
    </row>
  </sheetData>
  <mergeCells count="25">
    <mergeCell ref="A46:E46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F38:G38"/>
    <mergeCell ref="A34:K34"/>
    <mergeCell ref="A22:C22"/>
    <mergeCell ref="A23:C23"/>
    <mergeCell ref="A24:C24"/>
    <mergeCell ref="A26:K26"/>
    <mergeCell ref="A17:C17"/>
    <mergeCell ref="A21:C21"/>
    <mergeCell ref="A4:C4"/>
    <mergeCell ref="A5:C5"/>
    <mergeCell ref="A9:C9"/>
    <mergeCell ref="A10:C10"/>
    <mergeCell ref="A11:C11"/>
    <mergeCell ref="A15:C15"/>
    <mergeCell ref="A16:C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3"/>
  <sheetViews>
    <sheetView tabSelected="1" topLeftCell="A97" zoomScaleNormal="100" workbookViewId="0">
      <selection activeCell="B126" sqref="B126"/>
    </sheetView>
  </sheetViews>
  <sheetFormatPr defaultRowHeight="14.4" x14ac:dyDescent="0.3"/>
  <cols>
    <col min="1" max="1" width="20.6640625" customWidth="1"/>
    <col min="2" max="2" width="16.109375" customWidth="1"/>
    <col min="3" max="4" width="13.33203125" customWidth="1"/>
    <col min="6" max="6" width="14" customWidth="1"/>
  </cols>
  <sheetData>
    <row r="2" spans="1:5" ht="17.399999999999999" x14ac:dyDescent="0.3">
      <c r="A2" s="21" t="s">
        <v>82</v>
      </c>
      <c r="B2" s="21"/>
      <c r="C2" s="21"/>
      <c r="D2" s="21"/>
      <c r="E2" s="21"/>
    </row>
    <row r="3" spans="1:5" ht="17.399999999999999" x14ac:dyDescent="0.3">
      <c r="A3" s="21" t="s">
        <v>83</v>
      </c>
      <c r="B3" s="21"/>
      <c r="C3" s="21"/>
      <c r="D3" s="21"/>
      <c r="E3" s="21"/>
    </row>
    <row r="5" spans="1:5" x14ac:dyDescent="0.3">
      <c r="A5" s="17" t="s">
        <v>84</v>
      </c>
      <c r="B5" s="17"/>
      <c r="C5" s="17"/>
      <c r="D5" s="18"/>
      <c r="E5" s="18"/>
    </row>
    <row r="6" spans="1:5" x14ac:dyDescent="0.3">
      <c r="A6" s="94" t="s">
        <v>85</v>
      </c>
      <c r="B6" s="95"/>
      <c r="C6" s="24">
        <v>21</v>
      </c>
      <c r="D6" s="84"/>
      <c r="E6" s="18"/>
    </row>
    <row r="7" spans="1:5" x14ac:dyDescent="0.3">
      <c r="A7" s="94" t="s">
        <v>86</v>
      </c>
      <c r="B7" s="95"/>
      <c r="C7" s="24">
        <f>INT(21/10)</f>
        <v>2</v>
      </c>
      <c r="D7" s="84"/>
      <c r="E7" s="18"/>
    </row>
    <row r="8" spans="1:5" x14ac:dyDescent="0.3">
      <c r="A8" s="94" t="s">
        <v>87</v>
      </c>
      <c r="B8" s="95"/>
      <c r="C8" s="24">
        <f>MOD(21,10)</f>
        <v>1</v>
      </c>
      <c r="D8" s="99"/>
      <c r="E8" s="18"/>
    </row>
    <row r="9" spans="1:5" x14ac:dyDescent="0.3">
      <c r="A9" s="94" t="s">
        <v>88</v>
      </c>
      <c r="B9" s="95"/>
      <c r="C9" s="24">
        <f>SUM(C7,C8)</f>
        <v>3</v>
      </c>
      <c r="D9" s="84"/>
      <c r="E9" s="18"/>
    </row>
    <row r="10" spans="1:5" x14ac:dyDescent="0.3">
      <c r="A10" s="94" t="s">
        <v>89</v>
      </c>
      <c r="B10" s="95"/>
      <c r="C10" s="24">
        <f>PRODUCT(1,2)</f>
        <v>2</v>
      </c>
      <c r="D10" s="84"/>
      <c r="E10" s="18"/>
    </row>
    <row r="12" spans="1:5" x14ac:dyDescent="0.3">
      <c r="A12" s="17" t="s">
        <v>90</v>
      </c>
      <c r="B12" s="17"/>
      <c r="C12" s="17"/>
      <c r="D12" s="17"/>
      <c r="E12" s="17"/>
    </row>
    <row r="13" spans="1:5" x14ac:dyDescent="0.3">
      <c r="C13" s="97"/>
      <c r="D13" s="41"/>
      <c r="E13" s="41"/>
    </row>
    <row r="14" spans="1:5" x14ac:dyDescent="0.3">
      <c r="A14" s="30" t="s">
        <v>85</v>
      </c>
      <c r="B14" s="30"/>
      <c r="C14" s="24">
        <v>34</v>
      </c>
      <c r="D14" s="84"/>
      <c r="E14" s="18"/>
    </row>
    <row r="15" spans="1:5" x14ac:dyDescent="0.3">
      <c r="A15" s="30" t="s">
        <v>91</v>
      </c>
      <c r="B15" s="30"/>
      <c r="C15" s="24" t="str">
        <f>MID(C14,2,2)&amp;MID(C14,1,1)</f>
        <v>43</v>
      </c>
      <c r="D15" s="84"/>
      <c r="E15" s="18"/>
    </row>
    <row r="17" spans="1:4" x14ac:dyDescent="0.3">
      <c r="A17" s="17" t="s">
        <v>92</v>
      </c>
      <c r="B17" s="17"/>
      <c r="C17" s="17"/>
      <c r="D17" s="17"/>
    </row>
    <row r="18" spans="1:4" x14ac:dyDescent="0.3">
      <c r="D18" s="41"/>
    </row>
    <row r="19" spans="1:4" x14ac:dyDescent="0.3">
      <c r="A19" s="30" t="s">
        <v>93</v>
      </c>
      <c r="B19" s="30"/>
      <c r="C19" s="24">
        <v>345</v>
      </c>
      <c r="D19" s="98"/>
    </row>
    <row r="20" spans="1:4" x14ac:dyDescent="0.3">
      <c r="A20" s="30" t="s">
        <v>94</v>
      </c>
      <c r="B20" s="30"/>
      <c r="C20" s="24" t="str">
        <f>MID(C19,2,2)&amp;MID(C19,1,1)</f>
        <v>453</v>
      </c>
      <c r="D20" s="84"/>
    </row>
    <row r="21" spans="1:4" x14ac:dyDescent="0.3">
      <c r="D21" s="41"/>
    </row>
    <row r="22" spans="1:4" x14ac:dyDescent="0.3">
      <c r="A22" s="17" t="s">
        <v>95</v>
      </c>
      <c r="B22" s="17"/>
      <c r="C22" s="17"/>
      <c r="D22" s="17"/>
    </row>
    <row r="24" spans="1:4" x14ac:dyDescent="0.3">
      <c r="A24" s="30" t="s">
        <v>93</v>
      </c>
      <c r="B24" s="30"/>
      <c r="C24" s="24">
        <v>456</v>
      </c>
      <c r="D24" s="98"/>
    </row>
    <row r="25" spans="1:4" x14ac:dyDescent="0.3">
      <c r="A25" s="30" t="s">
        <v>94</v>
      </c>
      <c r="B25" s="30"/>
      <c r="C25" s="24" t="str">
        <f>MID(C24,3,1)&amp;MID(C24,1,2)</f>
        <v>645</v>
      </c>
      <c r="D25" s="98"/>
    </row>
    <row r="26" spans="1:4" x14ac:dyDescent="0.3">
      <c r="D26" s="41"/>
    </row>
    <row r="27" spans="1:4" x14ac:dyDescent="0.3">
      <c r="A27" s="17" t="s">
        <v>96</v>
      </c>
      <c r="B27" s="17"/>
      <c r="C27" s="17"/>
      <c r="D27" s="17"/>
    </row>
    <row r="28" spans="1:4" x14ac:dyDescent="0.3">
      <c r="D28" s="41"/>
    </row>
    <row r="29" spans="1:4" x14ac:dyDescent="0.3">
      <c r="A29" s="94" t="s">
        <v>97</v>
      </c>
      <c r="B29" s="95"/>
      <c r="C29" s="24">
        <v>123456789</v>
      </c>
      <c r="D29" s="98" t="str">
        <f>MID(C29,10,1)&amp;MID(C29,9,1)&amp;MID(C29,8,1)&amp;MID(C29,7,1)&amp;MID(C29,6,1)&amp;MID(C29,5,1)&amp;MID(C29,4,1)&amp;MID(C29,3,1)&amp;MID(C29,2,1)&amp;MID(C29,1,1)</f>
        <v>987654321</v>
      </c>
    </row>
    <row r="30" spans="1:4" x14ac:dyDescent="0.3">
      <c r="A30" s="30" t="s">
        <v>94</v>
      </c>
      <c r="B30" s="30"/>
      <c r="C30" s="24" t="str">
        <f>MID(D29,3,1)</f>
        <v>7</v>
      </c>
      <c r="D30" s="98"/>
    </row>
    <row r="32" spans="1:4" ht="17.399999999999999" x14ac:dyDescent="0.3">
      <c r="A32" s="21" t="s">
        <v>98</v>
      </c>
      <c r="B32" s="17"/>
      <c r="C32" s="17"/>
      <c r="D32" s="17"/>
    </row>
    <row r="34" spans="1:11" x14ac:dyDescent="0.3">
      <c r="A34" s="17" t="s">
        <v>99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6" spans="1:11" x14ac:dyDescent="0.3">
      <c r="A36" s="30" t="s">
        <v>100</v>
      </c>
      <c r="B36" s="30"/>
      <c r="C36" s="102">
        <v>35678</v>
      </c>
      <c r="D36" s="104"/>
      <c r="E36" s="17"/>
      <c r="F36" s="17"/>
      <c r="G36" s="17"/>
      <c r="H36" s="17"/>
      <c r="I36" s="17"/>
      <c r="J36" s="17"/>
      <c r="K36" s="17"/>
    </row>
    <row r="37" spans="1:11" ht="79.8" x14ac:dyDescent="0.3">
      <c r="A37" s="29" t="s">
        <v>101</v>
      </c>
      <c r="B37" s="108">
        <f>QUOTIENT(C36,3600)</f>
        <v>9</v>
      </c>
      <c r="C37" s="31" t="s">
        <v>102</v>
      </c>
      <c r="D37" s="104"/>
      <c r="E37" s="17"/>
      <c r="F37" s="100"/>
      <c r="G37" s="1"/>
      <c r="H37" s="1"/>
      <c r="I37" s="1"/>
      <c r="J37" s="1"/>
      <c r="K37" s="1"/>
    </row>
    <row r="38" spans="1:11" ht="79.8" x14ac:dyDescent="0.3">
      <c r="A38" s="29" t="s">
        <v>103</v>
      </c>
      <c r="B38" s="29">
        <f>MOD(C36,3600)</f>
        <v>3278</v>
      </c>
      <c r="C38" s="31" t="s">
        <v>104</v>
      </c>
      <c r="D38" s="105"/>
      <c r="E38" s="17"/>
      <c r="F38" s="100"/>
      <c r="G38" s="1"/>
      <c r="H38" s="1"/>
      <c r="I38" s="1"/>
      <c r="J38" s="1"/>
      <c r="K38" s="1"/>
    </row>
    <row r="39" spans="1:11" ht="93" x14ac:dyDescent="0.3">
      <c r="A39" s="29" t="s">
        <v>105</v>
      </c>
      <c r="B39" s="29">
        <f>MOD(C36,60)</f>
        <v>38</v>
      </c>
      <c r="C39" s="31" t="s">
        <v>186</v>
      </c>
      <c r="D39" s="105"/>
      <c r="E39" s="17"/>
      <c r="F39" s="100"/>
      <c r="G39" s="1"/>
      <c r="H39" s="1"/>
      <c r="I39" s="1"/>
      <c r="J39" s="1"/>
      <c r="K39" s="1"/>
    </row>
    <row r="40" spans="1:11" ht="79.8" x14ac:dyDescent="0.3">
      <c r="A40" s="29" t="s">
        <v>106</v>
      </c>
      <c r="B40" s="29"/>
      <c r="C40" s="31"/>
      <c r="D40" s="106"/>
      <c r="E40" s="17"/>
      <c r="F40" s="100"/>
      <c r="G40" s="1"/>
      <c r="H40" s="1"/>
      <c r="I40" s="1"/>
      <c r="J40" s="1"/>
      <c r="K40" s="1"/>
    </row>
    <row r="41" spans="1:11" ht="93" x14ac:dyDescent="0.3">
      <c r="A41" s="29" t="s">
        <v>107</v>
      </c>
      <c r="B41" s="29"/>
      <c r="C41" s="31"/>
      <c r="D41" s="107"/>
      <c r="E41" s="17"/>
      <c r="F41" s="100"/>
      <c r="G41" s="1"/>
      <c r="H41" s="1"/>
      <c r="I41" s="1"/>
      <c r="J41" s="1"/>
      <c r="K41" s="1"/>
    </row>
    <row r="43" spans="1:11" ht="17.399999999999999" x14ac:dyDescent="0.3">
      <c r="A43" s="21" t="s">
        <v>108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7.399999999999999" x14ac:dyDescent="0.3">
      <c r="A44" s="21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x14ac:dyDescent="0.3">
      <c r="A45" s="17" t="s">
        <v>84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x14ac:dyDescent="0.3">
      <c r="A46" s="77" t="s">
        <v>109</v>
      </c>
      <c r="B46" s="78"/>
      <c r="C46" s="24" t="s">
        <v>189</v>
      </c>
      <c r="D46" s="24" t="s">
        <v>191</v>
      </c>
      <c r="E46" s="17"/>
      <c r="F46" s="17"/>
      <c r="G46" s="17"/>
      <c r="H46" s="17"/>
      <c r="I46" s="17"/>
      <c r="J46" s="17"/>
      <c r="K46" s="17"/>
    </row>
    <row r="47" spans="1:11" x14ac:dyDescent="0.3">
      <c r="A47" s="77" t="s">
        <v>110</v>
      </c>
      <c r="B47" s="78"/>
      <c r="C47" s="24" t="s">
        <v>190</v>
      </c>
      <c r="D47" s="24" t="s">
        <v>192</v>
      </c>
      <c r="E47" s="17"/>
      <c r="F47" s="17"/>
      <c r="G47" s="17"/>
      <c r="H47" s="17"/>
      <c r="I47" s="17"/>
      <c r="J47" s="17"/>
      <c r="K47" s="17"/>
    </row>
    <row r="48" spans="1:11" x14ac:dyDescent="0.3">
      <c r="A48" s="77" t="s">
        <v>111</v>
      </c>
      <c r="B48" s="78"/>
      <c r="C48" s="24" t="s">
        <v>188</v>
      </c>
      <c r="D48" s="24" t="s">
        <v>187</v>
      </c>
      <c r="E48" s="17"/>
      <c r="F48" s="17"/>
      <c r="G48" s="17"/>
      <c r="H48" s="17"/>
      <c r="I48" s="17"/>
      <c r="J48" s="17"/>
      <c r="K48" s="17"/>
    </row>
    <row r="49" spans="1:5" ht="40.200000000000003" customHeight="1" x14ac:dyDescent="0.3">
      <c r="A49" s="79" t="s">
        <v>112</v>
      </c>
      <c r="B49" s="101"/>
      <c r="C49" s="28" t="str">
        <f>CONCATENATE(C46,C47,C48 )</f>
        <v>Пушкин Александр Сергеевич</v>
      </c>
      <c r="D49" s="28" t="str">
        <f>CONCATENATE(D46,D47,D48)</f>
        <v>Шевченко Тарас Григориевич</v>
      </c>
    </row>
    <row r="51" spans="1:5" x14ac:dyDescent="0.3">
      <c r="A51" s="17" t="s">
        <v>113</v>
      </c>
      <c r="B51" s="17"/>
      <c r="C51" s="17"/>
      <c r="D51" s="17"/>
    </row>
    <row r="52" spans="1:5" x14ac:dyDescent="0.3">
      <c r="A52" s="94" t="s">
        <v>114</v>
      </c>
      <c r="B52" s="95"/>
      <c r="C52" s="27">
        <v>111111</v>
      </c>
      <c r="D52" s="96"/>
      <c r="E52" s="41"/>
    </row>
    <row r="53" spans="1:5" ht="14.4" customHeight="1" x14ac:dyDescent="0.3">
      <c r="A53" s="94" t="s">
        <v>115</v>
      </c>
      <c r="B53" s="95"/>
      <c r="C53" s="27">
        <f>LEN(C52)</f>
        <v>6</v>
      </c>
      <c r="D53" s="109"/>
      <c r="E53" s="41"/>
    </row>
    <row r="54" spans="1:5" ht="14.4" customHeight="1" x14ac:dyDescent="0.3">
      <c r="D54" s="41"/>
    </row>
    <row r="55" spans="1:5" ht="14.4" customHeight="1" x14ac:dyDescent="0.3">
      <c r="A55" s="17" t="s">
        <v>116</v>
      </c>
      <c r="B55" s="17"/>
      <c r="C55" s="17"/>
      <c r="D55" s="17"/>
    </row>
    <row r="56" spans="1:5" ht="14.4" customHeight="1" x14ac:dyDescent="0.3">
      <c r="A56" s="94" t="s">
        <v>117</v>
      </c>
      <c r="B56" s="95"/>
      <c r="C56" s="24" t="s">
        <v>118</v>
      </c>
      <c r="D56" s="110"/>
      <c r="E56" s="41"/>
    </row>
    <row r="57" spans="1:5" ht="14.4" customHeight="1" x14ac:dyDescent="0.3">
      <c r="A57" s="94" t="s">
        <v>119</v>
      </c>
      <c r="B57" s="95"/>
      <c r="C57" s="24" t="str">
        <f>MID(C56,3,5)</f>
        <v>форма</v>
      </c>
      <c r="D57" s="110"/>
      <c r="E57" s="41"/>
    </row>
    <row r="59" spans="1:5" x14ac:dyDescent="0.3">
      <c r="A59" s="112" t="s">
        <v>120</v>
      </c>
      <c r="B59" s="112"/>
      <c r="C59" s="112"/>
      <c r="D59" s="112"/>
    </row>
    <row r="60" spans="1:5" x14ac:dyDescent="0.3">
      <c r="A60" s="94" t="s">
        <v>117</v>
      </c>
      <c r="B60" s="95"/>
      <c r="C60" s="24" t="s">
        <v>118</v>
      </c>
      <c r="D60" s="110"/>
      <c r="E60" s="41"/>
    </row>
    <row r="61" spans="1:5" x14ac:dyDescent="0.3">
      <c r="A61" s="94" t="s">
        <v>119</v>
      </c>
      <c r="B61" s="95"/>
      <c r="C61" s="24" t="str">
        <f>MID(C60,10,1)&amp;MID(C60,4,1)&amp;MID(C60,6,1)&amp;MID(A59,48,1)&amp;MID(C60,9,1)&amp;MID(C60,2,1)&amp;MID(C60,7,1)&amp;MID(C60,8,1)</f>
        <v>комбинат</v>
      </c>
      <c r="D61" s="110"/>
      <c r="E61" s="41"/>
    </row>
    <row r="63" spans="1:5" x14ac:dyDescent="0.3">
      <c r="A63" s="17" t="s">
        <v>121</v>
      </c>
      <c r="B63" s="17"/>
      <c r="C63" s="17"/>
      <c r="D63" s="17"/>
    </row>
    <row r="64" spans="1:5" x14ac:dyDescent="0.3">
      <c r="A64" s="102" t="s">
        <v>122</v>
      </c>
      <c r="B64" s="111"/>
      <c r="C64" s="30" t="s">
        <v>123</v>
      </c>
      <c r="D64" s="103"/>
      <c r="E64" s="41"/>
    </row>
    <row r="65" spans="1:5" ht="14.4" customHeight="1" x14ac:dyDescent="0.3">
      <c r="A65" s="102" t="s">
        <v>124</v>
      </c>
      <c r="B65" s="111"/>
      <c r="C65" s="30" t="s">
        <v>125</v>
      </c>
      <c r="D65" s="103"/>
      <c r="E65" s="41"/>
    </row>
    <row r="66" spans="1:5" x14ac:dyDescent="0.3">
      <c r="A66" s="94" t="s">
        <v>126</v>
      </c>
      <c r="B66" s="95"/>
      <c r="C66" s="30" t="str">
        <f>MID(C64,1,7)&amp;MID(C65,6,3)</f>
        <v>Информация</v>
      </c>
      <c r="D66" s="103"/>
      <c r="E66" s="41"/>
    </row>
    <row r="67" spans="1:5" x14ac:dyDescent="0.3">
      <c r="A67" s="94" t="s">
        <v>127</v>
      </c>
      <c r="B67" s="95"/>
      <c r="C67" s="30" t="str">
        <f>MID(C65,1,5)&amp;MID(C64,8,3)</f>
        <v>Оператор</v>
      </c>
      <c r="D67" s="103"/>
      <c r="E67" s="41"/>
    </row>
    <row r="69" spans="1:5" x14ac:dyDescent="0.3">
      <c r="A69" s="17" t="s">
        <v>128</v>
      </c>
      <c r="B69" s="17"/>
      <c r="C69" s="17"/>
      <c r="D69" s="17"/>
    </row>
    <row r="70" spans="1:5" x14ac:dyDescent="0.3">
      <c r="A70" s="94" t="s">
        <v>109</v>
      </c>
      <c r="B70" s="95"/>
      <c r="C70" s="24" t="s">
        <v>189</v>
      </c>
      <c r="D70" s="24" t="s">
        <v>191</v>
      </c>
    </row>
    <row r="71" spans="1:5" x14ac:dyDescent="0.3">
      <c r="A71" s="94" t="s">
        <v>110</v>
      </c>
      <c r="B71" s="95"/>
      <c r="C71" s="24" t="s">
        <v>190</v>
      </c>
      <c r="D71" s="24" t="s">
        <v>192</v>
      </c>
    </row>
    <row r="72" spans="1:5" x14ac:dyDescent="0.3">
      <c r="A72" s="94" t="s">
        <v>111</v>
      </c>
      <c r="B72" s="95"/>
      <c r="C72" s="24" t="s">
        <v>188</v>
      </c>
      <c r="D72" s="24" t="s">
        <v>187</v>
      </c>
    </row>
    <row r="73" spans="1:5" ht="40.200000000000003" x14ac:dyDescent="0.3">
      <c r="A73" s="80" t="s">
        <v>129</v>
      </c>
      <c r="B73" s="81"/>
      <c r="C73" s="28" t="str">
        <f>CONCATENATE(C70,MID(C71,1,1),MID(C72,1,1) )</f>
        <v>Пушкин АС</v>
      </c>
      <c r="D73" s="28" t="str">
        <f>CONCATENATE(D70,MID(D71,1,1),MID(D72,1,1) )</f>
        <v>Шевченко ТГ</v>
      </c>
    </row>
    <row r="75" spans="1:5" ht="17.399999999999999" x14ac:dyDescent="0.3">
      <c r="A75" s="21" t="s">
        <v>130</v>
      </c>
      <c r="B75" s="17"/>
      <c r="C75" s="17"/>
      <c r="D75" s="17"/>
    </row>
    <row r="77" spans="1:5" x14ac:dyDescent="0.3">
      <c r="A77" s="17" t="s">
        <v>84</v>
      </c>
      <c r="B77" s="17"/>
      <c r="C77" s="17"/>
      <c r="D77" s="17"/>
    </row>
    <row r="78" spans="1:5" x14ac:dyDescent="0.3">
      <c r="A78" s="30" t="s">
        <v>131</v>
      </c>
      <c r="B78" s="114" t="s">
        <v>193</v>
      </c>
      <c r="C78" s="24"/>
      <c r="D78" s="110"/>
    </row>
    <row r="79" spans="1:5" x14ac:dyDescent="0.3">
      <c r="A79" s="94" t="s">
        <v>132</v>
      </c>
      <c r="B79" s="113"/>
      <c r="C79" s="24" t="str">
        <f>MID(B78,1,2)</f>
        <v>30</v>
      </c>
      <c r="D79" s="110"/>
    </row>
    <row r="80" spans="1:5" x14ac:dyDescent="0.3">
      <c r="A80" s="94" t="s">
        <v>133</v>
      </c>
      <c r="B80" s="113"/>
      <c r="C80" s="24" t="str">
        <f>MID(B78,4,2)</f>
        <v>12</v>
      </c>
      <c r="D80" s="110"/>
    </row>
    <row r="81" spans="1:16" x14ac:dyDescent="0.3">
      <c r="A81" s="94" t="s">
        <v>134</v>
      </c>
      <c r="B81" s="113"/>
      <c r="C81" s="24" t="str">
        <f>MID(B78,7,4)</f>
        <v>2020</v>
      </c>
      <c r="D81" s="110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3" spans="1:16" x14ac:dyDescent="0.3">
      <c r="A83" s="17" t="s">
        <v>135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ht="14.4" customHeight="1" x14ac:dyDescent="0.3">
      <c r="A84" s="24" t="s">
        <v>131</v>
      </c>
      <c r="B84" s="117">
        <v>40920</v>
      </c>
      <c r="C84" s="120" t="s">
        <v>137</v>
      </c>
      <c r="D84" s="82"/>
      <c r="E84" s="82"/>
      <c r="F84" s="82"/>
      <c r="G84" s="115"/>
      <c r="H84" s="115"/>
      <c r="I84" s="115"/>
      <c r="J84" s="115"/>
      <c r="K84" s="17"/>
      <c r="L84" s="17"/>
      <c r="M84" s="17"/>
      <c r="N84" s="17"/>
      <c r="O84" s="17"/>
      <c r="P84" s="17"/>
    </row>
    <row r="85" spans="1:16" ht="42.6" customHeight="1" x14ac:dyDescent="0.3">
      <c r="A85" s="26" t="s">
        <v>136</v>
      </c>
      <c r="B85" s="116">
        <f>SUM(B84,100)</f>
        <v>41020</v>
      </c>
      <c r="C85" s="120"/>
      <c r="D85" s="82"/>
      <c r="E85" s="82"/>
      <c r="F85" s="82"/>
      <c r="G85" s="115"/>
      <c r="H85" s="115"/>
      <c r="I85" s="115"/>
      <c r="J85" s="115"/>
      <c r="K85" s="2"/>
      <c r="L85" s="2"/>
      <c r="M85" s="2"/>
      <c r="N85" s="2"/>
      <c r="O85" s="2"/>
      <c r="P85" s="2"/>
    </row>
    <row r="87" spans="1:16" x14ac:dyDescent="0.3">
      <c r="A87" s="17" t="s">
        <v>138</v>
      </c>
      <c r="B87" s="17"/>
      <c r="C87" s="17"/>
      <c r="D87" s="17"/>
      <c r="E87" s="17"/>
      <c r="F87" s="22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ht="39.6" customHeight="1" x14ac:dyDescent="0.3">
      <c r="A88" s="79" t="s">
        <v>139</v>
      </c>
      <c r="B88" s="101"/>
      <c r="C88" s="25">
        <v>37924</v>
      </c>
      <c r="D88" s="25">
        <v>44158</v>
      </c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ht="14.4" customHeight="1" x14ac:dyDescent="0.3">
      <c r="A89" s="77" t="s">
        <v>140</v>
      </c>
      <c r="B89" s="78"/>
      <c r="C89" s="118">
        <f>PRODUCT(C88,D88)</f>
        <v>1674647992</v>
      </c>
      <c r="D89" s="25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1" spans="1:16" ht="17.399999999999999" x14ac:dyDescent="0.3">
      <c r="A91" s="21" t="s">
        <v>141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ht="21" customHeight="1" x14ac:dyDescent="0.3"/>
    <row r="93" spans="1:16" ht="78.599999999999994" customHeight="1" x14ac:dyDescent="0.3">
      <c r="A93" s="119" t="s">
        <v>142</v>
      </c>
      <c r="B93" s="119"/>
      <c r="C93" s="119"/>
      <c r="D93" s="119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17"/>
      <c r="P93" s="17"/>
    </row>
    <row r="94" spans="1:16" x14ac:dyDescent="0.3">
      <c r="A94" s="88"/>
      <c r="B94" s="88"/>
    </row>
    <row r="95" spans="1:16" x14ac:dyDescent="0.3">
      <c r="A95" s="94" t="s">
        <v>143</v>
      </c>
      <c r="B95" s="95"/>
      <c r="C95" s="24" t="s">
        <v>194</v>
      </c>
      <c r="D95" s="19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x14ac:dyDescent="0.3">
      <c r="A96" s="94" t="s">
        <v>144</v>
      </c>
      <c r="B96" s="95"/>
      <c r="C96" s="24" t="s">
        <v>195</v>
      </c>
      <c r="D96" s="19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4" x14ac:dyDescent="0.3">
      <c r="A97" s="94" t="s">
        <v>145</v>
      </c>
      <c r="B97" s="95"/>
      <c r="C97" s="24" t="s">
        <v>196</v>
      </c>
      <c r="D97" s="19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x14ac:dyDescent="0.3">
      <c r="A98" s="94" t="s">
        <v>146</v>
      </c>
      <c r="B98" s="95"/>
      <c r="C98" s="24" t="s">
        <v>197</v>
      </c>
      <c r="D98" s="19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1:14" x14ac:dyDescent="0.3">
      <c r="A99" s="94" t="s">
        <v>147</v>
      </c>
      <c r="B99" s="95"/>
      <c r="C99" s="24" t="s">
        <v>198</v>
      </c>
      <c r="D99" s="19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1:14" x14ac:dyDescent="0.3">
      <c r="A100" s="94" t="s">
        <v>148</v>
      </c>
      <c r="B100" s="95"/>
      <c r="C100" s="24"/>
      <c r="D100" s="19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1:14" ht="14.4" customHeight="1" x14ac:dyDescent="0.3">
      <c r="A101" s="94" t="s">
        <v>149</v>
      </c>
      <c r="B101" s="95"/>
      <c r="C101" s="24"/>
      <c r="D101" s="19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3" spans="1:14" ht="60.6" customHeight="1" x14ac:dyDescent="0.3">
      <c r="A103" s="119" t="s">
        <v>150</v>
      </c>
      <c r="B103" s="119"/>
      <c r="C103" s="119"/>
      <c r="D103" s="119"/>
      <c r="E103" s="32"/>
      <c r="F103" s="32"/>
      <c r="G103" s="32"/>
      <c r="H103" s="32"/>
      <c r="I103" s="32"/>
      <c r="J103" s="32"/>
      <c r="K103" s="32"/>
      <c r="L103" s="32"/>
      <c r="M103" s="32"/>
      <c r="N103" s="32"/>
    </row>
    <row r="104" spans="1:14" ht="14.4" customHeight="1" x14ac:dyDescent="0.3"/>
    <row r="105" spans="1:14" ht="14.4" customHeight="1" x14ac:dyDescent="0.3">
      <c r="A105" s="127" t="s">
        <v>151</v>
      </c>
      <c r="B105" s="23" t="s">
        <v>152</v>
      </c>
      <c r="C105" s="41"/>
      <c r="D105" s="123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x14ac:dyDescent="0.3">
      <c r="A106" s="121" t="s">
        <v>153</v>
      </c>
      <c r="B106" s="128">
        <v>12345</v>
      </c>
      <c r="C106" s="124"/>
      <c r="D106" s="18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x14ac:dyDescent="0.3">
      <c r="A107" s="121" t="s">
        <v>154</v>
      </c>
      <c r="B107" s="128">
        <v>12546</v>
      </c>
      <c r="C107" s="124"/>
      <c r="D107" s="18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x14ac:dyDescent="0.3">
      <c r="A108" s="121" t="s">
        <v>155</v>
      </c>
      <c r="B108" s="128">
        <v>13657</v>
      </c>
      <c r="C108" s="124"/>
      <c r="D108" s="18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4.4" customHeight="1" x14ac:dyDescent="0.3">
      <c r="A109" s="121" t="s">
        <v>156</v>
      </c>
      <c r="B109" s="128">
        <v>11567</v>
      </c>
      <c r="C109" s="124"/>
      <c r="D109" s="18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x14ac:dyDescent="0.3">
      <c r="A110" s="121" t="s">
        <v>157</v>
      </c>
      <c r="B110" s="128">
        <v>15345</v>
      </c>
      <c r="C110" s="124"/>
      <c r="D110" s="18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x14ac:dyDescent="0.3">
      <c r="A111" s="121" t="s">
        <v>158</v>
      </c>
      <c r="B111" s="128">
        <v>12755</v>
      </c>
      <c r="C111" s="124"/>
      <c r="D111" s="18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x14ac:dyDescent="0.3">
      <c r="A112" s="121" t="s">
        <v>159</v>
      </c>
      <c r="B112" s="128">
        <v>12567</v>
      </c>
      <c r="C112" s="124"/>
      <c r="D112" s="18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x14ac:dyDescent="0.3">
      <c r="A113" s="121" t="s">
        <v>160</v>
      </c>
      <c r="B113" s="128">
        <v>13456</v>
      </c>
      <c r="C113" s="124"/>
      <c r="D113" s="18"/>
    </row>
    <row r="114" spans="1:14" x14ac:dyDescent="0.3">
      <c r="A114" s="121" t="s">
        <v>161</v>
      </c>
      <c r="B114" s="128">
        <v>15456</v>
      </c>
      <c r="C114" s="124"/>
      <c r="D114" s="18"/>
    </row>
    <row r="115" spans="1:14" x14ac:dyDescent="0.3">
      <c r="A115" s="121" t="s">
        <v>162</v>
      </c>
      <c r="B115" s="128">
        <v>12700</v>
      </c>
      <c r="C115" s="124"/>
      <c r="D115" s="18"/>
    </row>
    <row r="116" spans="1:14" x14ac:dyDescent="0.3">
      <c r="A116" s="121" t="s">
        <v>163</v>
      </c>
      <c r="B116" s="128">
        <v>13000</v>
      </c>
      <c r="C116" s="124"/>
      <c r="D116" s="18"/>
    </row>
    <row r="117" spans="1:14" x14ac:dyDescent="0.3">
      <c r="A117" s="121" t="s">
        <v>164</v>
      </c>
      <c r="B117" s="128">
        <v>14000</v>
      </c>
      <c r="C117" s="124"/>
      <c r="D117" s="18"/>
    </row>
    <row r="118" spans="1:14" x14ac:dyDescent="0.3">
      <c r="A118" s="121"/>
      <c r="B118" s="122"/>
      <c r="C118" s="124"/>
      <c r="D118" s="18"/>
    </row>
    <row r="119" spans="1:14" ht="14.4" customHeight="1" x14ac:dyDescent="0.3">
      <c r="A119" s="121" t="s">
        <v>165</v>
      </c>
      <c r="B119" s="128">
        <f>SUM(B106:B108)</f>
        <v>38548</v>
      </c>
      <c r="C119" s="124"/>
      <c r="D119" s="18"/>
    </row>
    <row r="120" spans="1:14" x14ac:dyDescent="0.3">
      <c r="A120" s="121" t="s">
        <v>166</v>
      </c>
      <c r="B120" s="128">
        <f>SUM(B109:B111)</f>
        <v>39667</v>
      </c>
      <c r="C120" s="124"/>
      <c r="D120" s="18"/>
    </row>
    <row r="121" spans="1:14" x14ac:dyDescent="0.3">
      <c r="A121" s="121" t="s">
        <v>167</v>
      </c>
      <c r="B121" s="128">
        <f>SUM(B119:B120)</f>
        <v>78215</v>
      </c>
      <c r="C121" s="124"/>
      <c r="D121" s="18"/>
    </row>
    <row r="122" spans="1:14" x14ac:dyDescent="0.3">
      <c r="A122" s="121" t="s">
        <v>168</v>
      </c>
      <c r="B122" s="128">
        <f>SUM(B112:B114)</f>
        <v>41479</v>
      </c>
      <c r="C122" s="124"/>
      <c r="D122" s="18"/>
    </row>
    <row r="123" spans="1:14" x14ac:dyDescent="0.3">
      <c r="A123" s="121" t="s">
        <v>169</v>
      </c>
      <c r="B123" s="128">
        <f>SUM(B115:B118)</f>
        <v>39700</v>
      </c>
      <c r="C123" s="124"/>
      <c r="D123" s="125"/>
    </row>
    <row r="124" spans="1:14" x14ac:dyDescent="0.3">
      <c r="A124" s="121" t="s">
        <v>170</v>
      </c>
      <c r="B124" s="128">
        <f>SUM(B122:B123)</f>
        <v>81179</v>
      </c>
      <c r="C124" s="124"/>
      <c r="D124" s="18"/>
    </row>
    <row r="125" spans="1:14" x14ac:dyDescent="0.3">
      <c r="A125" s="121" t="s">
        <v>171</v>
      </c>
      <c r="B125" s="128">
        <f>SUM(B121,B124)</f>
        <v>159394</v>
      </c>
      <c r="C125" s="124"/>
      <c r="D125" s="18"/>
    </row>
    <row r="126" spans="1:14" x14ac:dyDescent="0.3">
      <c r="A126" s="88"/>
      <c r="B126" s="88"/>
      <c r="C126" s="126"/>
      <c r="D126" s="41"/>
    </row>
    <row r="127" spans="1:14" x14ac:dyDescent="0.3">
      <c r="A127" s="124"/>
      <c r="B127" s="124"/>
      <c r="C127" s="124"/>
      <c r="D127" s="18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 spans="1:14" x14ac:dyDescent="0.3">
      <c r="A128" s="124"/>
      <c r="B128" s="124"/>
      <c r="C128" s="124"/>
      <c r="D128" s="18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spans="1:5" x14ac:dyDescent="0.3">
      <c r="A129" s="124"/>
      <c r="B129" s="124"/>
      <c r="C129" s="124"/>
      <c r="D129" s="18"/>
      <c r="E129" s="41"/>
    </row>
    <row r="130" spans="1:5" x14ac:dyDescent="0.3">
      <c r="A130" s="124"/>
      <c r="B130" s="124"/>
      <c r="C130" s="124"/>
      <c r="D130" s="18"/>
      <c r="E130" s="41"/>
    </row>
    <row r="131" spans="1:5" x14ac:dyDescent="0.3">
      <c r="A131" s="124"/>
      <c r="B131" s="124"/>
      <c r="C131" s="124"/>
      <c r="D131" s="18"/>
      <c r="E131" s="41"/>
    </row>
    <row r="132" spans="1:5" x14ac:dyDescent="0.3">
      <c r="A132" s="124"/>
      <c r="B132" s="124"/>
      <c r="C132" s="124"/>
      <c r="D132" s="18"/>
      <c r="E132" s="41"/>
    </row>
    <row r="133" spans="1:5" x14ac:dyDescent="0.3">
      <c r="A133" s="124"/>
      <c r="B133" s="124"/>
      <c r="C133" s="124"/>
      <c r="D133" s="18"/>
      <c r="E133" s="41"/>
    </row>
    <row r="134" spans="1:5" x14ac:dyDescent="0.3">
      <c r="A134" s="124"/>
      <c r="B134" s="124"/>
      <c r="C134" s="124"/>
      <c r="D134" s="18"/>
      <c r="E134" s="41"/>
    </row>
    <row r="135" spans="1:5" x14ac:dyDescent="0.3">
      <c r="A135" s="124"/>
      <c r="B135" s="124"/>
      <c r="C135" s="124"/>
      <c r="D135" s="18"/>
      <c r="E135" s="41"/>
    </row>
    <row r="136" spans="1:5" x14ac:dyDescent="0.3">
      <c r="A136" s="124"/>
      <c r="B136" s="124"/>
      <c r="C136" s="124"/>
      <c r="D136" s="18"/>
      <c r="E136" s="41"/>
    </row>
    <row r="137" spans="1:5" x14ac:dyDescent="0.3">
      <c r="A137" s="124"/>
      <c r="B137" s="124"/>
      <c r="C137" s="124"/>
      <c r="D137" s="18"/>
      <c r="E137" s="41"/>
    </row>
    <row r="138" spans="1:5" x14ac:dyDescent="0.3">
      <c r="A138" s="124"/>
      <c r="B138" s="124"/>
      <c r="C138" s="124"/>
      <c r="D138" s="18"/>
      <c r="E138" s="41"/>
    </row>
    <row r="139" spans="1:5" x14ac:dyDescent="0.3">
      <c r="A139" s="124"/>
      <c r="B139" s="124"/>
      <c r="C139" s="124"/>
      <c r="D139" s="18"/>
      <c r="E139" s="41"/>
    </row>
    <row r="140" spans="1:5" x14ac:dyDescent="0.3">
      <c r="A140" s="124"/>
      <c r="B140" s="124"/>
      <c r="C140" s="124"/>
      <c r="D140" s="18"/>
      <c r="E140" s="41"/>
    </row>
    <row r="141" spans="1:5" x14ac:dyDescent="0.3">
      <c r="A141" s="124"/>
      <c r="B141" s="124"/>
      <c r="C141" s="124"/>
      <c r="D141" s="18"/>
      <c r="E141" s="41"/>
    </row>
    <row r="142" spans="1:5" x14ac:dyDescent="0.3">
      <c r="A142" s="41"/>
      <c r="B142" s="41"/>
      <c r="C142" s="41"/>
      <c r="D142" s="41"/>
      <c r="E142" s="41"/>
    </row>
    <row r="143" spans="1:5" x14ac:dyDescent="0.3">
      <c r="C143" s="41"/>
      <c r="D143" s="41"/>
      <c r="E143" s="41"/>
    </row>
  </sheetData>
  <mergeCells count="38">
    <mergeCell ref="C84:F85"/>
    <mergeCell ref="A93:D93"/>
    <mergeCell ref="A103:D103"/>
    <mergeCell ref="A88:B88"/>
    <mergeCell ref="A95:B95"/>
    <mergeCell ref="A96:B96"/>
    <mergeCell ref="A97:B97"/>
    <mergeCell ref="A98:B98"/>
    <mergeCell ref="A99:B99"/>
    <mergeCell ref="A100:B100"/>
    <mergeCell ref="A101:B101"/>
    <mergeCell ref="A66:B66"/>
    <mergeCell ref="A67:B67"/>
    <mergeCell ref="A59:D59"/>
    <mergeCell ref="A70:B70"/>
    <mergeCell ref="A71:B71"/>
    <mergeCell ref="A79:B79"/>
    <mergeCell ref="A6:B6"/>
    <mergeCell ref="A7:B7"/>
    <mergeCell ref="A8:B8"/>
    <mergeCell ref="A9:B9"/>
    <mergeCell ref="A10:B10"/>
    <mergeCell ref="A29:B29"/>
    <mergeCell ref="A89:B89"/>
    <mergeCell ref="A72:B72"/>
    <mergeCell ref="A73:B73"/>
    <mergeCell ref="A53:B53"/>
    <mergeCell ref="A52:B52"/>
    <mergeCell ref="A48:B48"/>
    <mergeCell ref="A47:B47"/>
    <mergeCell ref="A46:B46"/>
    <mergeCell ref="A49:B49"/>
    <mergeCell ref="A57:B57"/>
    <mergeCell ref="A56:B56"/>
    <mergeCell ref="A60:B60"/>
    <mergeCell ref="A61:B61"/>
    <mergeCell ref="A80:B80"/>
    <mergeCell ref="A81:B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Формулы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2020-11-16T22:08:24Z</dcterms:created>
  <dcterms:modified xsi:type="dcterms:W3CDTF">2020-11-23T14:38:14Z</dcterms:modified>
</cp:coreProperties>
</file>