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11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F105" i="1" l="1"/>
  <c r="J105" i="1" s="1"/>
  <c r="L105" i="1" s="1"/>
  <c r="M105" i="1" s="1"/>
  <c r="G105" i="1"/>
  <c r="H105" i="1" s="1"/>
  <c r="I105" i="1" s="1"/>
  <c r="K105" i="1" s="1"/>
  <c r="N105" i="1" s="1"/>
  <c r="O105" i="1" s="1"/>
  <c r="F106" i="1"/>
  <c r="J106" i="1" s="1"/>
  <c r="L106" i="1" s="1"/>
  <c r="M106" i="1" s="1"/>
  <c r="G106" i="1"/>
  <c r="H106" i="1" s="1"/>
  <c r="I106" i="1" s="1"/>
  <c r="K106" i="1" s="1"/>
  <c r="N106" i="1" s="1"/>
  <c r="O106" i="1" s="1"/>
  <c r="F107" i="1"/>
  <c r="J107" i="1" s="1"/>
  <c r="L107" i="1" s="1"/>
  <c r="M107" i="1" s="1"/>
  <c r="G107" i="1"/>
  <c r="H107" i="1"/>
  <c r="I107" i="1"/>
  <c r="K107" i="1" s="1"/>
  <c r="N107" i="1" s="1"/>
  <c r="O107" i="1" s="1"/>
  <c r="F108" i="1"/>
  <c r="G108" i="1"/>
  <c r="H108" i="1"/>
  <c r="I108" i="1"/>
  <c r="J108" i="1"/>
  <c r="L108" i="1" s="1"/>
  <c r="M108" i="1" s="1"/>
  <c r="K108" i="1"/>
  <c r="N108" i="1" s="1"/>
  <c r="O108" i="1" s="1"/>
  <c r="F109" i="1"/>
  <c r="G109" i="1"/>
  <c r="H109" i="1"/>
  <c r="I109" i="1"/>
  <c r="J109" i="1"/>
  <c r="K109" i="1"/>
  <c r="N109" i="1" s="1"/>
  <c r="O109" i="1" s="1"/>
  <c r="L109" i="1"/>
  <c r="M109" i="1"/>
  <c r="F110" i="1"/>
  <c r="G110" i="1"/>
  <c r="H110" i="1" s="1"/>
  <c r="I110" i="1" s="1"/>
  <c r="K110" i="1" s="1"/>
  <c r="N110" i="1" s="1"/>
  <c r="O110" i="1" s="1"/>
  <c r="J110" i="1"/>
  <c r="L110" i="1"/>
  <c r="M110" i="1"/>
  <c r="F111" i="1"/>
  <c r="G111" i="1"/>
  <c r="H111" i="1" s="1"/>
  <c r="I111" i="1" s="1"/>
  <c r="K111" i="1" s="1"/>
  <c r="N111" i="1" s="1"/>
  <c r="O111" i="1" s="1"/>
  <c r="J111" i="1"/>
  <c r="L111" i="1"/>
  <c r="M111" i="1"/>
  <c r="F112" i="1"/>
  <c r="J112" i="1" s="1"/>
  <c r="L112" i="1" s="1"/>
  <c r="M112" i="1" s="1"/>
  <c r="G112" i="1"/>
  <c r="H112" i="1" s="1"/>
  <c r="I112" i="1" s="1"/>
  <c r="K112" i="1" s="1"/>
  <c r="N112" i="1" s="1"/>
  <c r="O112" i="1" s="1"/>
  <c r="F113" i="1"/>
  <c r="J113" i="1" s="1"/>
  <c r="L113" i="1" s="1"/>
  <c r="M113" i="1" s="1"/>
  <c r="G113" i="1"/>
  <c r="H113" i="1"/>
  <c r="I113" i="1"/>
  <c r="K113" i="1" s="1"/>
  <c r="N113" i="1" s="1"/>
  <c r="O113" i="1" s="1"/>
  <c r="F114" i="1"/>
  <c r="G114" i="1"/>
  <c r="H114" i="1"/>
  <c r="I114" i="1"/>
  <c r="J114" i="1"/>
  <c r="L114" i="1" s="1"/>
  <c r="M114" i="1" s="1"/>
  <c r="K114" i="1"/>
  <c r="N114" i="1" s="1"/>
  <c r="O114" i="1" s="1"/>
  <c r="F115" i="1"/>
  <c r="G115" i="1"/>
  <c r="H115" i="1"/>
  <c r="I115" i="1"/>
  <c r="J115" i="1"/>
  <c r="K115" i="1"/>
  <c r="N115" i="1" s="1"/>
  <c r="O115" i="1" s="1"/>
  <c r="L115" i="1"/>
  <c r="M115" i="1"/>
  <c r="F116" i="1"/>
  <c r="G116" i="1"/>
  <c r="H116" i="1" s="1"/>
  <c r="I116" i="1" s="1"/>
  <c r="K116" i="1" s="1"/>
  <c r="N116" i="1" s="1"/>
  <c r="O116" i="1" s="1"/>
  <c r="J116" i="1"/>
  <c r="L116" i="1"/>
  <c r="M116" i="1"/>
  <c r="F117" i="1"/>
  <c r="G117" i="1"/>
  <c r="H117" i="1" s="1"/>
  <c r="I117" i="1" s="1"/>
  <c r="K117" i="1" s="1"/>
  <c r="N117" i="1" s="1"/>
  <c r="O117" i="1" s="1"/>
  <c r="J117" i="1"/>
  <c r="L117" i="1"/>
  <c r="M117" i="1"/>
  <c r="F118" i="1"/>
  <c r="J118" i="1" s="1"/>
  <c r="L118" i="1" s="1"/>
  <c r="M118" i="1" s="1"/>
  <c r="G118" i="1"/>
  <c r="H118" i="1" s="1"/>
  <c r="I118" i="1" s="1"/>
  <c r="K118" i="1" s="1"/>
  <c r="N118" i="1" s="1"/>
  <c r="O118" i="1" s="1"/>
  <c r="F119" i="1"/>
  <c r="J119" i="1" s="1"/>
  <c r="L119" i="1" s="1"/>
  <c r="M119" i="1" s="1"/>
  <c r="G119" i="1"/>
  <c r="H119" i="1"/>
  <c r="I119" i="1"/>
  <c r="K119" i="1" s="1"/>
  <c r="N119" i="1" s="1"/>
  <c r="O119" i="1" s="1"/>
  <c r="F120" i="1"/>
  <c r="G120" i="1"/>
  <c r="H120" i="1"/>
  <c r="I120" i="1"/>
  <c r="J120" i="1"/>
  <c r="L120" i="1" s="1"/>
  <c r="M120" i="1" s="1"/>
  <c r="K120" i="1"/>
  <c r="N120" i="1" s="1"/>
  <c r="O120" i="1" s="1"/>
  <c r="F121" i="1"/>
  <c r="G121" i="1"/>
  <c r="H121" i="1"/>
  <c r="I121" i="1"/>
  <c r="J121" i="1"/>
  <c r="K121" i="1"/>
  <c r="N121" i="1" s="1"/>
  <c r="O121" i="1" s="1"/>
  <c r="L121" i="1"/>
  <c r="M121" i="1"/>
  <c r="F122" i="1"/>
  <c r="G122" i="1"/>
  <c r="H122" i="1" s="1"/>
  <c r="I122" i="1" s="1"/>
  <c r="K122" i="1" s="1"/>
  <c r="N122" i="1" s="1"/>
  <c r="O122" i="1" s="1"/>
  <c r="J122" i="1"/>
  <c r="L122" i="1"/>
  <c r="M122" i="1"/>
  <c r="F123" i="1"/>
  <c r="G123" i="1"/>
  <c r="H123" i="1" s="1"/>
  <c r="I123" i="1" s="1"/>
  <c r="K123" i="1" s="1"/>
  <c r="N123" i="1" s="1"/>
  <c r="O123" i="1" s="1"/>
  <c r="J123" i="1"/>
  <c r="L123" i="1"/>
  <c r="M123" i="1"/>
  <c r="F124" i="1"/>
  <c r="J124" i="1" s="1"/>
  <c r="L124" i="1" s="1"/>
  <c r="M124" i="1" s="1"/>
  <c r="G124" i="1"/>
  <c r="H124" i="1" s="1"/>
  <c r="I124" i="1" s="1"/>
  <c r="K124" i="1" s="1"/>
  <c r="N124" i="1" s="1"/>
  <c r="O124" i="1" s="1"/>
  <c r="F125" i="1"/>
  <c r="J125" i="1" s="1"/>
  <c r="L125" i="1" s="1"/>
  <c r="M125" i="1" s="1"/>
  <c r="G125" i="1"/>
  <c r="H125" i="1"/>
  <c r="I125" i="1"/>
  <c r="K125" i="1" s="1"/>
  <c r="N125" i="1" s="1"/>
  <c r="O125" i="1" s="1"/>
  <c r="F126" i="1"/>
  <c r="G126" i="1"/>
  <c r="H126" i="1"/>
  <c r="I126" i="1"/>
  <c r="J126" i="1"/>
  <c r="L126" i="1" s="1"/>
  <c r="M126" i="1" s="1"/>
  <c r="K126" i="1"/>
  <c r="N126" i="1" s="1"/>
  <c r="O126" i="1" s="1"/>
  <c r="F127" i="1"/>
  <c r="G127" i="1"/>
  <c r="H127" i="1"/>
  <c r="I127" i="1"/>
  <c r="J127" i="1"/>
  <c r="K127" i="1"/>
  <c r="N127" i="1" s="1"/>
  <c r="O127" i="1" s="1"/>
  <c r="L127" i="1"/>
  <c r="M127" i="1"/>
  <c r="F128" i="1"/>
  <c r="G128" i="1"/>
  <c r="H128" i="1" s="1"/>
  <c r="I128" i="1" s="1"/>
  <c r="K128" i="1" s="1"/>
  <c r="N128" i="1" s="1"/>
  <c r="O128" i="1" s="1"/>
  <c r="J128" i="1"/>
  <c r="L128" i="1"/>
  <c r="M128" i="1"/>
  <c r="F129" i="1"/>
  <c r="G129" i="1"/>
  <c r="H129" i="1" s="1"/>
  <c r="I129" i="1" s="1"/>
  <c r="K129" i="1" s="1"/>
  <c r="N129" i="1" s="1"/>
  <c r="O129" i="1" s="1"/>
  <c r="J129" i="1"/>
  <c r="L129" i="1"/>
  <c r="M129" i="1"/>
  <c r="F130" i="1"/>
  <c r="J130" i="1" s="1"/>
  <c r="L130" i="1" s="1"/>
  <c r="M130" i="1" s="1"/>
  <c r="G130" i="1"/>
  <c r="H130" i="1" s="1"/>
  <c r="I130" i="1" s="1"/>
  <c r="K130" i="1" s="1"/>
  <c r="N130" i="1" s="1"/>
  <c r="O130" i="1" s="1"/>
  <c r="F131" i="1"/>
  <c r="J131" i="1" s="1"/>
  <c r="L131" i="1" s="1"/>
  <c r="M131" i="1" s="1"/>
  <c r="G131" i="1"/>
  <c r="H131" i="1"/>
  <c r="I131" i="1"/>
  <c r="K131" i="1" s="1"/>
  <c r="N131" i="1" s="1"/>
  <c r="O131" i="1" s="1"/>
  <c r="F132" i="1"/>
  <c r="G132" i="1"/>
  <c r="H132" i="1"/>
  <c r="I132" i="1"/>
  <c r="J132" i="1"/>
  <c r="L132" i="1" s="1"/>
  <c r="M132" i="1" s="1"/>
  <c r="K132" i="1"/>
  <c r="N132" i="1" s="1"/>
  <c r="O132" i="1" s="1"/>
  <c r="F133" i="1"/>
  <c r="G133" i="1"/>
  <c r="H133" i="1"/>
  <c r="I133" i="1"/>
  <c r="J133" i="1"/>
  <c r="K133" i="1"/>
  <c r="N133" i="1" s="1"/>
  <c r="O133" i="1" s="1"/>
  <c r="L133" i="1"/>
  <c r="M133" i="1"/>
  <c r="F134" i="1"/>
  <c r="G134" i="1"/>
  <c r="H134" i="1" s="1"/>
  <c r="I134" i="1" s="1"/>
  <c r="K134" i="1" s="1"/>
  <c r="N134" i="1" s="1"/>
  <c r="O134" i="1" s="1"/>
  <c r="J134" i="1"/>
  <c r="L134" i="1"/>
  <c r="M134" i="1"/>
  <c r="F135" i="1"/>
  <c r="J135" i="1" s="1"/>
  <c r="L135" i="1" s="1"/>
  <c r="M135" i="1" s="1"/>
  <c r="G135" i="1"/>
  <c r="H135" i="1" s="1"/>
  <c r="I135" i="1" s="1"/>
  <c r="K135" i="1" s="1"/>
  <c r="N135" i="1" s="1"/>
  <c r="O135" i="1" s="1"/>
  <c r="F136" i="1"/>
  <c r="J136" i="1" s="1"/>
  <c r="L136" i="1" s="1"/>
  <c r="M136" i="1" s="1"/>
  <c r="G136" i="1"/>
  <c r="H136" i="1" s="1"/>
  <c r="I136" i="1" s="1"/>
  <c r="K136" i="1" s="1"/>
  <c r="N136" i="1" s="1"/>
  <c r="O136" i="1" s="1"/>
  <c r="F137" i="1"/>
  <c r="J137" i="1" s="1"/>
  <c r="L137" i="1" s="1"/>
  <c r="M137" i="1" s="1"/>
  <c r="G137" i="1"/>
  <c r="H137" i="1"/>
  <c r="I137" i="1"/>
  <c r="K137" i="1" s="1"/>
  <c r="N137" i="1" s="1"/>
  <c r="O137" i="1" s="1"/>
  <c r="F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5" i="1"/>
  <c r="D104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05" i="1"/>
  <c r="L3" i="2"/>
  <c r="M3" i="2" s="1"/>
  <c r="J4" i="1" l="1"/>
  <c r="L3" i="1"/>
  <c r="M3" i="1" s="1"/>
  <c r="B6" i="1"/>
  <c r="F6" i="1" s="1"/>
  <c r="J6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F72" i="1" s="1"/>
  <c r="J72" i="1" s="1"/>
  <c r="L72" i="1" s="1"/>
  <c r="M72" i="1" s="1"/>
  <c r="B73" i="1"/>
  <c r="F73" i="1" s="1"/>
  <c r="J73" i="1" s="1"/>
  <c r="L73" i="1" s="1"/>
  <c r="M73" i="1" s="1"/>
  <c r="B74" i="1"/>
  <c r="B75" i="1"/>
  <c r="B76" i="1"/>
  <c r="B77" i="1"/>
  <c r="B78" i="1"/>
  <c r="B79" i="1"/>
  <c r="B80" i="1"/>
  <c r="B81" i="1"/>
  <c r="F81" i="1" s="1"/>
  <c r="J81" i="1" s="1"/>
  <c r="L81" i="1" s="1"/>
  <c r="M81" i="1" s="1"/>
  <c r="B82" i="1"/>
  <c r="B83" i="1"/>
  <c r="B84" i="1"/>
  <c r="F84" i="1" s="1"/>
  <c r="J84" i="1" s="1"/>
  <c r="L84" i="1" s="1"/>
  <c r="M84" i="1" s="1"/>
  <c r="B85" i="1"/>
  <c r="B86" i="1"/>
  <c r="B87" i="1"/>
  <c r="B88" i="1"/>
  <c r="B89" i="1"/>
  <c r="B90" i="1"/>
  <c r="B91" i="1"/>
  <c r="B92" i="1"/>
  <c r="B93" i="1"/>
  <c r="F93" i="1" s="1"/>
  <c r="J93" i="1" s="1"/>
  <c r="L93" i="1" s="1"/>
  <c r="M93" i="1" s="1"/>
  <c r="B94" i="1"/>
  <c r="B95" i="1"/>
  <c r="B96" i="1"/>
  <c r="B97" i="1"/>
  <c r="B98" i="1"/>
  <c r="B99" i="1"/>
  <c r="B100" i="1"/>
  <c r="B101" i="1"/>
  <c r="B102" i="1"/>
  <c r="B103" i="1"/>
  <c r="B104" i="1"/>
  <c r="B5" i="1"/>
  <c r="B4" i="1"/>
  <c r="D7" i="1"/>
  <c r="D8" i="1"/>
  <c r="D9" i="1"/>
  <c r="D10" i="1"/>
  <c r="D11" i="1"/>
  <c r="D12" i="1"/>
  <c r="D13" i="1"/>
  <c r="D14" i="1"/>
  <c r="D15" i="1"/>
  <c r="F15" i="1" s="1"/>
  <c r="D16" i="1"/>
  <c r="F16" i="1" s="1"/>
  <c r="J16" i="1" s="1"/>
  <c r="D17" i="1"/>
  <c r="D18" i="1"/>
  <c r="D19" i="1"/>
  <c r="D20" i="1"/>
  <c r="D21" i="1"/>
  <c r="D22" i="1"/>
  <c r="D23" i="1"/>
  <c r="D24" i="1"/>
  <c r="D25" i="1"/>
  <c r="D26" i="1"/>
  <c r="D27" i="1"/>
  <c r="F27" i="1" s="1"/>
  <c r="J27" i="1" s="1"/>
  <c r="D28" i="1"/>
  <c r="F28" i="1" s="1"/>
  <c r="J28" i="1" s="1"/>
  <c r="D29" i="1"/>
  <c r="D30" i="1"/>
  <c r="D31" i="1"/>
  <c r="D32" i="1"/>
  <c r="D33" i="1"/>
  <c r="D34" i="1"/>
  <c r="D35" i="1"/>
  <c r="D36" i="1"/>
  <c r="D37" i="1"/>
  <c r="D38" i="1"/>
  <c r="F38" i="1" s="1"/>
  <c r="J38" i="1" s="1"/>
  <c r="D39" i="1"/>
  <c r="F39" i="1" s="1"/>
  <c r="D40" i="1"/>
  <c r="F40" i="1" s="1"/>
  <c r="J40" i="1" s="1"/>
  <c r="D41" i="1"/>
  <c r="D42" i="1"/>
  <c r="D43" i="1"/>
  <c r="D44" i="1"/>
  <c r="D45" i="1"/>
  <c r="D46" i="1"/>
  <c r="D47" i="1"/>
  <c r="D48" i="1"/>
  <c r="D49" i="1"/>
  <c r="D50" i="1"/>
  <c r="D51" i="1"/>
  <c r="F51" i="1" s="1"/>
  <c r="D52" i="1"/>
  <c r="F52" i="1" s="1"/>
  <c r="J52" i="1" s="1"/>
  <c r="D53" i="1"/>
  <c r="D54" i="1"/>
  <c r="D55" i="1"/>
  <c r="D56" i="1"/>
  <c r="D57" i="1"/>
  <c r="D58" i="1"/>
  <c r="D59" i="1"/>
  <c r="D60" i="1"/>
  <c r="D61" i="1"/>
  <c r="D62" i="1"/>
  <c r="F62" i="1" s="1"/>
  <c r="J62" i="1" s="1"/>
  <c r="D63" i="1"/>
  <c r="F63" i="1" s="1"/>
  <c r="D64" i="1"/>
  <c r="F64" i="1" s="1"/>
  <c r="J64" i="1" s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7" i="1" s="1"/>
  <c r="J97" i="1" s="1"/>
  <c r="L97" i="1" s="1"/>
  <c r="M97" i="1" s="1"/>
  <c r="D98" i="1"/>
  <c r="F98" i="1" s="1"/>
  <c r="J98" i="1" s="1"/>
  <c r="L98" i="1" s="1"/>
  <c r="M98" i="1" s="1"/>
  <c r="D99" i="1"/>
  <c r="D100" i="1"/>
  <c r="D101" i="1"/>
  <c r="D102" i="1"/>
  <c r="D103" i="1"/>
  <c r="D6" i="1"/>
  <c r="D5" i="1"/>
  <c r="J104" i="1" l="1"/>
  <c r="L104" i="1" s="1"/>
  <c r="M104" i="1" s="1"/>
  <c r="F101" i="1"/>
  <c r="J101" i="1" s="1"/>
  <c r="L101" i="1" s="1"/>
  <c r="M101" i="1" s="1"/>
  <c r="F89" i="1"/>
  <c r="J89" i="1" s="1"/>
  <c r="L89" i="1" s="1"/>
  <c r="M89" i="1" s="1"/>
  <c r="F77" i="1"/>
  <c r="J77" i="1" s="1"/>
  <c r="L77" i="1" s="1"/>
  <c r="M77" i="1" s="1"/>
  <c r="F103" i="1"/>
  <c r="J103" i="1" s="1"/>
  <c r="L103" i="1" s="1"/>
  <c r="M103" i="1" s="1"/>
  <c r="F102" i="1"/>
  <c r="J102" i="1" s="1"/>
  <c r="L102" i="1" s="1"/>
  <c r="M102" i="1" s="1"/>
  <c r="F96" i="1"/>
  <c r="J96" i="1" s="1"/>
  <c r="L96" i="1" s="1"/>
  <c r="M96" i="1" s="1"/>
  <c r="F92" i="1"/>
  <c r="J92" i="1" s="1"/>
  <c r="L92" i="1" s="1"/>
  <c r="M92" i="1" s="1"/>
  <c r="F91" i="1"/>
  <c r="J91" i="1" s="1"/>
  <c r="L91" i="1" s="1"/>
  <c r="M91" i="1" s="1"/>
  <c r="F79" i="1"/>
  <c r="J79" i="1" s="1"/>
  <c r="L79" i="1" s="1"/>
  <c r="M79" i="1" s="1"/>
  <c r="F90" i="1"/>
  <c r="J90" i="1" s="1"/>
  <c r="L90" i="1" s="1"/>
  <c r="M90" i="1" s="1"/>
  <c r="F86" i="1"/>
  <c r="J86" i="1" s="1"/>
  <c r="L86" i="1" s="1"/>
  <c r="M86" i="1" s="1"/>
  <c r="F74" i="1"/>
  <c r="J74" i="1" s="1"/>
  <c r="L74" i="1" s="1"/>
  <c r="M74" i="1" s="1"/>
  <c r="F80" i="1"/>
  <c r="J80" i="1" s="1"/>
  <c r="L80" i="1" s="1"/>
  <c r="M80" i="1" s="1"/>
  <c r="F78" i="1"/>
  <c r="J78" i="1" s="1"/>
  <c r="L78" i="1" s="1"/>
  <c r="M78" i="1" s="1"/>
  <c r="F85" i="1"/>
  <c r="J85" i="1" s="1"/>
  <c r="L85" i="1" s="1"/>
  <c r="M85" i="1" s="1"/>
  <c r="J51" i="1"/>
  <c r="F88" i="1"/>
  <c r="J88" i="1" s="1"/>
  <c r="L88" i="1" s="1"/>
  <c r="M88" i="1" s="1"/>
  <c r="F75" i="1"/>
  <c r="J75" i="1" s="1"/>
  <c r="L75" i="1" s="1"/>
  <c r="M75" i="1" s="1"/>
  <c r="L62" i="1"/>
  <c r="M62" i="1" s="1"/>
  <c r="J63" i="1"/>
  <c r="L63" i="1" s="1"/>
  <c r="M63" i="1" s="1"/>
  <c r="F76" i="1"/>
  <c r="J76" i="1" s="1"/>
  <c r="L76" i="1" s="1"/>
  <c r="M76" i="1" s="1"/>
  <c r="F87" i="1"/>
  <c r="J87" i="1" s="1"/>
  <c r="L87" i="1" s="1"/>
  <c r="M87" i="1" s="1"/>
  <c r="F95" i="1"/>
  <c r="J95" i="1" s="1"/>
  <c r="L95" i="1" s="1"/>
  <c r="M95" i="1" s="1"/>
  <c r="F83" i="1"/>
  <c r="J83" i="1" s="1"/>
  <c r="L83" i="1" s="1"/>
  <c r="M83" i="1" s="1"/>
  <c r="F71" i="1"/>
  <c r="J71" i="1" s="1"/>
  <c r="L71" i="1" s="1"/>
  <c r="M71" i="1" s="1"/>
  <c r="L38" i="1"/>
  <c r="M38" i="1" s="1"/>
  <c r="J15" i="1"/>
  <c r="F100" i="1"/>
  <c r="J100" i="1" s="1"/>
  <c r="L100" i="1" s="1"/>
  <c r="M100" i="1" s="1"/>
  <c r="F99" i="1"/>
  <c r="J99" i="1" s="1"/>
  <c r="L99" i="1" s="1"/>
  <c r="M99" i="1" s="1"/>
  <c r="F94" i="1"/>
  <c r="J94" i="1" s="1"/>
  <c r="L94" i="1" s="1"/>
  <c r="M94" i="1" s="1"/>
  <c r="F82" i="1"/>
  <c r="J82" i="1" s="1"/>
  <c r="L82" i="1" s="1"/>
  <c r="M82" i="1" s="1"/>
  <c r="F70" i="1"/>
  <c r="J70" i="1" s="1"/>
  <c r="L70" i="1" s="1"/>
  <c r="M70" i="1" s="1"/>
  <c r="F58" i="1"/>
  <c r="J58" i="1" s="1"/>
  <c r="F46" i="1"/>
  <c r="J46" i="1" s="1"/>
  <c r="F34" i="1"/>
  <c r="J34" i="1" s="1"/>
  <c r="F22" i="1"/>
  <c r="J22" i="1" s="1"/>
  <c r="F10" i="1"/>
  <c r="J10" i="1" s="1"/>
  <c r="J39" i="1"/>
  <c r="F65" i="1"/>
  <c r="J65" i="1" s="1"/>
  <c r="F53" i="1"/>
  <c r="J53" i="1" s="1"/>
  <c r="F41" i="1"/>
  <c r="J41" i="1" s="1"/>
  <c r="F29" i="1"/>
  <c r="J29" i="1" s="1"/>
  <c r="F17" i="1"/>
  <c r="J17" i="1" s="1"/>
  <c r="F5" i="1"/>
  <c r="F57" i="1"/>
  <c r="F45" i="1"/>
  <c r="F33" i="1"/>
  <c r="F21" i="1"/>
  <c r="F9" i="1"/>
  <c r="L64" i="1"/>
  <c r="M64" i="1" s="1"/>
  <c r="L52" i="1"/>
  <c r="M52" i="1" s="1"/>
  <c r="L40" i="1"/>
  <c r="M40" i="1" s="1"/>
  <c r="L28" i="1"/>
  <c r="M28" i="1" s="1"/>
  <c r="L16" i="1"/>
  <c r="M16" i="1" s="1"/>
  <c r="L51" i="1"/>
  <c r="M51" i="1" s="1"/>
  <c r="L39" i="1"/>
  <c r="M39" i="1" s="1"/>
  <c r="L27" i="1"/>
  <c r="M27" i="1" s="1"/>
  <c r="L15" i="1"/>
  <c r="M15" i="1" s="1"/>
  <c r="F60" i="1"/>
  <c r="F36" i="1"/>
  <c r="F24" i="1"/>
  <c r="F59" i="1"/>
  <c r="F47" i="1"/>
  <c r="F35" i="1"/>
  <c r="F23" i="1"/>
  <c r="F11" i="1"/>
  <c r="F68" i="1"/>
  <c r="F8" i="1"/>
  <c r="F56" i="1"/>
  <c r="F20" i="1"/>
  <c r="F44" i="1"/>
  <c r="F26" i="1"/>
  <c r="F32" i="1"/>
  <c r="F37" i="1"/>
  <c r="F25" i="1"/>
  <c r="F50" i="1"/>
  <c r="F14" i="1"/>
  <c r="F49" i="1"/>
  <c r="F13" i="1"/>
  <c r="F48" i="1"/>
  <c r="F12" i="1"/>
  <c r="F55" i="1"/>
  <c r="F18" i="1"/>
  <c r="F19" i="1"/>
  <c r="F66" i="1"/>
  <c r="F43" i="1"/>
  <c r="F42" i="1"/>
  <c r="F67" i="1"/>
  <c r="F7" i="1"/>
  <c r="F54" i="1"/>
  <c r="F69" i="1"/>
  <c r="F61" i="1"/>
  <c r="F31" i="1"/>
  <c r="F30" i="1"/>
  <c r="G13" i="1"/>
  <c r="H13" i="1" s="1"/>
  <c r="I13" i="1" s="1"/>
  <c r="K13" i="1" s="1"/>
  <c r="N13" i="1" s="1"/>
  <c r="O13" i="1" s="1"/>
  <c r="G14" i="1"/>
  <c r="H14" i="1" s="1"/>
  <c r="I14" i="1" s="1"/>
  <c r="K14" i="1" s="1"/>
  <c r="N14" i="1" s="1"/>
  <c r="O14" i="1" s="1"/>
  <c r="G15" i="1"/>
  <c r="H15" i="1" s="1"/>
  <c r="I15" i="1" s="1"/>
  <c r="K15" i="1" s="1"/>
  <c r="N15" i="1" s="1"/>
  <c r="O15" i="1" s="1"/>
  <c r="G16" i="1"/>
  <c r="H16" i="1" s="1"/>
  <c r="I16" i="1" s="1"/>
  <c r="K16" i="1" s="1"/>
  <c r="N16" i="1" s="1"/>
  <c r="O16" i="1" s="1"/>
  <c r="G17" i="1"/>
  <c r="H17" i="1" s="1"/>
  <c r="I17" i="1" s="1"/>
  <c r="K17" i="1" s="1"/>
  <c r="N17" i="1" s="1"/>
  <c r="O17" i="1" s="1"/>
  <c r="G18" i="1"/>
  <c r="H18" i="1" s="1"/>
  <c r="I18" i="1" s="1"/>
  <c r="K18" i="1" s="1"/>
  <c r="N18" i="1" s="1"/>
  <c r="O18" i="1" s="1"/>
  <c r="G19" i="1"/>
  <c r="H19" i="1"/>
  <c r="I19" i="1" s="1"/>
  <c r="K19" i="1" s="1"/>
  <c r="N19" i="1" s="1"/>
  <c r="O19" i="1" s="1"/>
  <c r="G20" i="1"/>
  <c r="H20" i="1" s="1"/>
  <c r="I20" i="1" s="1"/>
  <c r="K20" i="1" s="1"/>
  <c r="N20" i="1" s="1"/>
  <c r="O20" i="1" s="1"/>
  <c r="G21" i="1"/>
  <c r="H21" i="1" s="1"/>
  <c r="I21" i="1" s="1"/>
  <c r="K21" i="1" s="1"/>
  <c r="N21" i="1" s="1"/>
  <c r="O21" i="1" s="1"/>
  <c r="G22" i="1"/>
  <c r="H22" i="1"/>
  <c r="I22" i="1" s="1"/>
  <c r="K22" i="1" s="1"/>
  <c r="N22" i="1" s="1"/>
  <c r="O22" i="1" s="1"/>
  <c r="G23" i="1"/>
  <c r="H23" i="1" s="1"/>
  <c r="I23" i="1" s="1"/>
  <c r="K23" i="1" s="1"/>
  <c r="N23" i="1" s="1"/>
  <c r="O23" i="1" s="1"/>
  <c r="G24" i="1"/>
  <c r="H24" i="1" s="1"/>
  <c r="I24" i="1" s="1"/>
  <c r="K24" i="1" s="1"/>
  <c r="N24" i="1" s="1"/>
  <c r="O24" i="1" s="1"/>
  <c r="G25" i="1"/>
  <c r="H25" i="1"/>
  <c r="I25" i="1" s="1"/>
  <c r="K25" i="1" s="1"/>
  <c r="N25" i="1" s="1"/>
  <c r="O25" i="1" s="1"/>
  <c r="G26" i="1"/>
  <c r="H26" i="1" s="1"/>
  <c r="I26" i="1" s="1"/>
  <c r="K26" i="1"/>
  <c r="N26" i="1" s="1"/>
  <c r="O26" i="1" s="1"/>
  <c r="G27" i="1"/>
  <c r="H27" i="1" s="1"/>
  <c r="I27" i="1" s="1"/>
  <c r="K27" i="1" s="1"/>
  <c r="N27" i="1" s="1"/>
  <c r="O27" i="1" s="1"/>
  <c r="G28" i="1"/>
  <c r="H28" i="1" s="1"/>
  <c r="I28" i="1" s="1"/>
  <c r="K28" i="1" s="1"/>
  <c r="N28" i="1" s="1"/>
  <c r="O28" i="1" s="1"/>
  <c r="G29" i="1"/>
  <c r="H29" i="1"/>
  <c r="I29" i="1"/>
  <c r="K29" i="1" s="1"/>
  <c r="N29" i="1" s="1"/>
  <c r="O29" i="1" s="1"/>
  <c r="G30" i="1"/>
  <c r="H30" i="1" s="1"/>
  <c r="I30" i="1" s="1"/>
  <c r="K30" i="1" s="1"/>
  <c r="N30" i="1" s="1"/>
  <c r="O30" i="1" s="1"/>
  <c r="G31" i="1"/>
  <c r="H31" i="1" s="1"/>
  <c r="I31" i="1" s="1"/>
  <c r="K31" i="1" s="1"/>
  <c r="N31" i="1" s="1"/>
  <c r="O31" i="1" s="1"/>
  <c r="G32" i="1"/>
  <c r="H32" i="1" s="1"/>
  <c r="I32" i="1" s="1"/>
  <c r="K32" i="1" s="1"/>
  <c r="N32" i="1" s="1"/>
  <c r="O32" i="1" s="1"/>
  <c r="G33" i="1"/>
  <c r="H33" i="1" s="1"/>
  <c r="I33" i="1" s="1"/>
  <c r="K33" i="1" s="1"/>
  <c r="N33" i="1" s="1"/>
  <c r="O33" i="1" s="1"/>
  <c r="G34" i="1"/>
  <c r="H34" i="1"/>
  <c r="I34" i="1" s="1"/>
  <c r="K34" i="1" s="1"/>
  <c r="N34" i="1" s="1"/>
  <c r="O34" i="1" s="1"/>
  <c r="G35" i="1"/>
  <c r="H35" i="1" s="1"/>
  <c r="I35" i="1" s="1"/>
  <c r="K35" i="1" s="1"/>
  <c r="N35" i="1" s="1"/>
  <c r="O35" i="1" s="1"/>
  <c r="G36" i="1"/>
  <c r="H36" i="1" s="1"/>
  <c r="I36" i="1" s="1"/>
  <c r="K36" i="1" s="1"/>
  <c r="N36" i="1" s="1"/>
  <c r="O36" i="1" s="1"/>
  <c r="G37" i="1"/>
  <c r="H37" i="1"/>
  <c r="I37" i="1" s="1"/>
  <c r="K37" i="1" s="1"/>
  <c r="N37" i="1" s="1"/>
  <c r="O37" i="1" s="1"/>
  <c r="G38" i="1"/>
  <c r="H38" i="1" s="1"/>
  <c r="I38" i="1" s="1"/>
  <c r="K38" i="1"/>
  <c r="N38" i="1" s="1"/>
  <c r="O38" i="1" s="1"/>
  <c r="G39" i="1"/>
  <c r="H39" i="1" s="1"/>
  <c r="I39" i="1" s="1"/>
  <c r="K39" i="1" s="1"/>
  <c r="N39" i="1" s="1"/>
  <c r="O39" i="1" s="1"/>
  <c r="G40" i="1"/>
  <c r="H40" i="1" s="1"/>
  <c r="I40" i="1" s="1"/>
  <c r="K40" i="1" s="1"/>
  <c r="N40" i="1" s="1"/>
  <c r="O40" i="1" s="1"/>
  <c r="G41" i="1"/>
  <c r="H41" i="1"/>
  <c r="I41" i="1" s="1"/>
  <c r="K41" i="1" s="1"/>
  <c r="N41" i="1" s="1"/>
  <c r="O41" i="1" s="1"/>
  <c r="G42" i="1"/>
  <c r="H42" i="1" s="1"/>
  <c r="I42" i="1" s="1"/>
  <c r="K42" i="1" s="1"/>
  <c r="N42" i="1" s="1"/>
  <c r="O42" i="1" s="1"/>
  <c r="G43" i="1"/>
  <c r="H43" i="1" s="1"/>
  <c r="I43" i="1" s="1"/>
  <c r="K43" i="1" s="1"/>
  <c r="N43" i="1" s="1"/>
  <c r="O43" i="1" s="1"/>
  <c r="G44" i="1"/>
  <c r="H44" i="1" s="1"/>
  <c r="I44" i="1" s="1"/>
  <c r="K44" i="1"/>
  <c r="N44" i="1" s="1"/>
  <c r="O44" i="1" s="1"/>
  <c r="G45" i="1"/>
  <c r="H45" i="1" s="1"/>
  <c r="I45" i="1" s="1"/>
  <c r="K45" i="1" s="1"/>
  <c r="N45" i="1" s="1"/>
  <c r="O45" i="1" s="1"/>
  <c r="G46" i="1"/>
  <c r="H46" i="1" s="1"/>
  <c r="I46" i="1" s="1"/>
  <c r="K46" i="1" s="1"/>
  <c r="N46" i="1" s="1"/>
  <c r="O46" i="1" s="1"/>
  <c r="G47" i="1"/>
  <c r="H47" i="1" s="1"/>
  <c r="I47" i="1" s="1"/>
  <c r="K47" i="1" s="1"/>
  <c r="N47" i="1" s="1"/>
  <c r="O47" i="1" s="1"/>
  <c r="G48" i="1"/>
  <c r="H48" i="1" s="1"/>
  <c r="I48" i="1" s="1"/>
  <c r="K48" i="1" s="1"/>
  <c r="N48" i="1" s="1"/>
  <c r="O48" i="1" s="1"/>
  <c r="G49" i="1"/>
  <c r="H49" i="1" s="1"/>
  <c r="I49" i="1" s="1"/>
  <c r="K49" i="1" s="1"/>
  <c r="N49" i="1" s="1"/>
  <c r="O49" i="1" s="1"/>
  <c r="G50" i="1"/>
  <c r="H50" i="1" s="1"/>
  <c r="I50" i="1" s="1"/>
  <c r="K50" i="1" s="1"/>
  <c r="N50" i="1" s="1"/>
  <c r="O50" i="1" s="1"/>
  <c r="G51" i="1"/>
  <c r="H51" i="1" s="1"/>
  <c r="I51" i="1" s="1"/>
  <c r="K51" i="1" s="1"/>
  <c r="N51" i="1" s="1"/>
  <c r="O51" i="1" s="1"/>
  <c r="G52" i="1"/>
  <c r="H52" i="1" s="1"/>
  <c r="I52" i="1" s="1"/>
  <c r="K52" i="1" s="1"/>
  <c r="N52" i="1" s="1"/>
  <c r="O52" i="1" s="1"/>
  <c r="G53" i="1"/>
  <c r="H53" i="1" s="1"/>
  <c r="I53" i="1" s="1"/>
  <c r="K53" i="1" s="1"/>
  <c r="N53" i="1" s="1"/>
  <c r="O53" i="1" s="1"/>
  <c r="G54" i="1"/>
  <c r="H54" i="1" s="1"/>
  <c r="I54" i="1" s="1"/>
  <c r="K54" i="1" s="1"/>
  <c r="N54" i="1" s="1"/>
  <c r="O54" i="1" s="1"/>
  <c r="G55" i="1"/>
  <c r="H55" i="1"/>
  <c r="I55" i="1" s="1"/>
  <c r="K55" i="1" s="1"/>
  <c r="N55" i="1" s="1"/>
  <c r="O55" i="1" s="1"/>
  <c r="G56" i="1"/>
  <c r="H56" i="1" s="1"/>
  <c r="I56" i="1" s="1"/>
  <c r="K56" i="1" s="1"/>
  <c r="N56" i="1" s="1"/>
  <c r="O56" i="1" s="1"/>
  <c r="G57" i="1"/>
  <c r="H57" i="1" s="1"/>
  <c r="I57" i="1" s="1"/>
  <c r="K57" i="1" s="1"/>
  <c r="N57" i="1" s="1"/>
  <c r="O57" i="1" s="1"/>
  <c r="G58" i="1"/>
  <c r="H58" i="1" s="1"/>
  <c r="I58" i="1" s="1"/>
  <c r="K58" i="1" s="1"/>
  <c r="N58" i="1" s="1"/>
  <c r="O58" i="1" s="1"/>
  <c r="G59" i="1"/>
  <c r="H59" i="1" s="1"/>
  <c r="I59" i="1" s="1"/>
  <c r="K59" i="1" s="1"/>
  <c r="N59" i="1" s="1"/>
  <c r="O59" i="1" s="1"/>
  <c r="G60" i="1"/>
  <c r="H60" i="1"/>
  <c r="I60" i="1"/>
  <c r="K60" i="1"/>
  <c r="N60" i="1" s="1"/>
  <c r="O60" i="1" s="1"/>
  <c r="G61" i="1"/>
  <c r="H61" i="1" s="1"/>
  <c r="I61" i="1" s="1"/>
  <c r="K61" i="1" s="1"/>
  <c r="N61" i="1" s="1"/>
  <c r="O61" i="1" s="1"/>
  <c r="G62" i="1"/>
  <c r="H62" i="1" s="1"/>
  <c r="I62" i="1" s="1"/>
  <c r="K62" i="1" s="1"/>
  <c r="N62" i="1" s="1"/>
  <c r="O62" i="1" s="1"/>
  <c r="G63" i="1"/>
  <c r="H63" i="1" s="1"/>
  <c r="I63" i="1" s="1"/>
  <c r="K63" i="1" s="1"/>
  <c r="N63" i="1" s="1"/>
  <c r="O63" i="1" s="1"/>
  <c r="G64" i="1"/>
  <c r="H64" i="1" s="1"/>
  <c r="I64" i="1" s="1"/>
  <c r="K64" i="1" s="1"/>
  <c r="N64" i="1" s="1"/>
  <c r="O64" i="1" s="1"/>
  <c r="G65" i="1"/>
  <c r="H65" i="1" s="1"/>
  <c r="I65" i="1" s="1"/>
  <c r="K65" i="1" s="1"/>
  <c r="N65" i="1" s="1"/>
  <c r="O65" i="1" s="1"/>
  <c r="G66" i="1"/>
  <c r="H66" i="1" s="1"/>
  <c r="I66" i="1" s="1"/>
  <c r="K66" i="1" s="1"/>
  <c r="N66" i="1" s="1"/>
  <c r="O66" i="1" s="1"/>
  <c r="G67" i="1"/>
  <c r="H67" i="1" s="1"/>
  <c r="I67" i="1" s="1"/>
  <c r="K67" i="1" s="1"/>
  <c r="N67" i="1" s="1"/>
  <c r="O67" i="1" s="1"/>
  <c r="G68" i="1"/>
  <c r="H68" i="1" s="1"/>
  <c r="I68" i="1" s="1"/>
  <c r="K68" i="1" s="1"/>
  <c r="N68" i="1" s="1"/>
  <c r="O68" i="1" s="1"/>
  <c r="G69" i="1"/>
  <c r="H69" i="1" s="1"/>
  <c r="I69" i="1" s="1"/>
  <c r="K69" i="1" s="1"/>
  <c r="N69" i="1" s="1"/>
  <c r="O69" i="1" s="1"/>
  <c r="G70" i="1"/>
  <c r="H70" i="1" s="1"/>
  <c r="I70" i="1" s="1"/>
  <c r="K70" i="1" s="1"/>
  <c r="N70" i="1" s="1"/>
  <c r="O70" i="1" s="1"/>
  <c r="G71" i="1"/>
  <c r="H71" i="1"/>
  <c r="I71" i="1" s="1"/>
  <c r="K71" i="1" s="1"/>
  <c r="N71" i="1" s="1"/>
  <c r="O71" i="1" s="1"/>
  <c r="G72" i="1"/>
  <c r="H72" i="1" s="1"/>
  <c r="I72" i="1" s="1"/>
  <c r="K72" i="1" s="1"/>
  <c r="N72" i="1" s="1"/>
  <c r="O72" i="1" s="1"/>
  <c r="G73" i="1"/>
  <c r="H73" i="1" s="1"/>
  <c r="I73" i="1" s="1"/>
  <c r="K73" i="1" s="1"/>
  <c r="N73" i="1" s="1"/>
  <c r="O73" i="1" s="1"/>
  <c r="G74" i="1"/>
  <c r="H74" i="1" s="1"/>
  <c r="I74" i="1" s="1"/>
  <c r="K74" i="1" s="1"/>
  <c r="N74" i="1" s="1"/>
  <c r="O74" i="1" s="1"/>
  <c r="G75" i="1"/>
  <c r="H75" i="1" s="1"/>
  <c r="I75" i="1" s="1"/>
  <c r="K75" i="1" s="1"/>
  <c r="N75" i="1" s="1"/>
  <c r="O75" i="1" s="1"/>
  <c r="G76" i="1"/>
  <c r="H76" i="1" s="1"/>
  <c r="I76" i="1" s="1"/>
  <c r="K76" i="1" s="1"/>
  <c r="N76" i="1" s="1"/>
  <c r="O76" i="1" s="1"/>
  <c r="G77" i="1"/>
  <c r="H77" i="1" s="1"/>
  <c r="I77" i="1" s="1"/>
  <c r="K77" i="1" s="1"/>
  <c r="N77" i="1" s="1"/>
  <c r="O77" i="1" s="1"/>
  <c r="G78" i="1"/>
  <c r="H78" i="1" s="1"/>
  <c r="I78" i="1" s="1"/>
  <c r="K78" i="1" s="1"/>
  <c r="N78" i="1" s="1"/>
  <c r="O78" i="1" s="1"/>
  <c r="G79" i="1"/>
  <c r="H79" i="1" s="1"/>
  <c r="I79" i="1" s="1"/>
  <c r="K79" i="1" s="1"/>
  <c r="N79" i="1" s="1"/>
  <c r="O79" i="1" s="1"/>
  <c r="G80" i="1"/>
  <c r="H80" i="1" s="1"/>
  <c r="I80" i="1" s="1"/>
  <c r="K80" i="1" s="1"/>
  <c r="N80" i="1" s="1"/>
  <c r="O80" i="1" s="1"/>
  <c r="G81" i="1"/>
  <c r="H81" i="1"/>
  <c r="I81" i="1" s="1"/>
  <c r="K81" i="1" s="1"/>
  <c r="N81" i="1" s="1"/>
  <c r="O81" i="1" s="1"/>
  <c r="G82" i="1"/>
  <c r="H82" i="1" s="1"/>
  <c r="I82" i="1" s="1"/>
  <c r="K82" i="1" s="1"/>
  <c r="N82" i="1" s="1"/>
  <c r="O82" i="1" s="1"/>
  <c r="G83" i="1"/>
  <c r="H83" i="1" s="1"/>
  <c r="I83" i="1" s="1"/>
  <c r="K83" i="1" s="1"/>
  <c r="N83" i="1" s="1"/>
  <c r="O83" i="1" s="1"/>
  <c r="G84" i="1"/>
  <c r="H84" i="1" s="1"/>
  <c r="I84" i="1" s="1"/>
  <c r="K84" i="1" s="1"/>
  <c r="N84" i="1" s="1"/>
  <c r="O84" i="1" s="1"/>
  <c r="G85" i="1"/>
  <c r="H85" i="1"/>
  <c r="I85" i="1" s="1"/>
  <c r="K85" i="1" s="1"/>
  <c r="N85" i="1" s="1"/>
  <c r="O85" i="1" s="1"/>
  <c r="G86" i="1"/>
  <c r="H86" i="1" s="1"/>
  <c r="I86" i="1" s="1"/>
  <c r="K86" i="1" s="1"/>
  <c r="N86" i="1" s="1"/>
  <c r="O86" i="1" s="1"/>
  <c r="G87" i="1"/>
  <c r="H87" i="1" s="1"/>
  <c r="I87" i="1" s="1"/>
  <c r="K87" i="1" s="1"/>
  <c r="N87" i="1" s="1"/>
  <c r="O87" i="1" s="1"/>
  <c r="G88" i="1"/>
  <c r="H88" i="1" s="1"/>
  <c r="I88" i="1" s="1"/>
  <c r="K88" i="1" s="1"/>
  <c r="N88" i="1" s="1"/>
  <c r="O88" i="1" s="1"/>
  <c r="G89" i="1"/>
  <c r="H89" i="1"/>
  <c r="I89" i="1" s="1"/>
  <c r="K89" i="1" s="1"/>
  <c r="N89" i="1" s="1"/>
  <c r="O89" i="1" s="1"/>
  <c r="G90" i="1"/>
  <c r="H90" i="1" s="1"/>
  <c r="I90" i="1" s="1"/>
  <c r="K90" i="1" s="1"/>
  <c r="N90" i="1" s="1"/>
  <c r="O90" i="1" s="1"/>
  <c r="G91" i="1"/>
  <c r="H91" i="1" s="1"/>
  <c r="I91" i="1" s="1"/>
  <c r="K91" i="1" s="1"/>
  <c r="N91" i="1" s="1"/>
  <c r="O91" i="1" s="1"/>
  <c r="G92" i="1"/>
  <c r="H92" i="1" s="1"/>
  <c r="I92" i="1" s="1"/>
  <c r="K92" i="1" s="1"/>
  <c r="N92" i="1" s="1"/>
  <c r="O92" i="1" s="1"/>
  <c r="G93" i="1"/>
  <c r="H93" i="1"/>
  <c r="I93" i="1" s="1"/>
  <c r="K93" i="1" s="1"/>
  <c r="N93" i="1" s="1"/>
  <c r="O93" i="1" s="1"/>
  <c r="G94" i="1"/>
  <c r="H94" i="1" s="1"/>
  <c r="I94" i="1" s="1"/>
  <c r="K94" i="1" s="1"/>
  <c r="N94" i="1" s="1"/>
  <c r="O94" i="1" s="1"/>
  <c r="G95" i="1"/>
  <c r="H95" i="1" s="1"/>
  <c r="I95" i="1" s="1"/>
  <c r="K95" i="1" s="1"/>
  <c r="N95" i="1" s="1"/>
  <c r="O95" i="1" s="1"/>
  <c r="G96" i="1"/>
  <c r="H96" i="1" s="1"/>
  <c r="I96" i="1" s="1"/>
  <c r="K96" i="1" s="1"/>
  <c r="N96" i="1" s="1"/>
  <c r="O96" i="1" s="1"/>
  <c r="G97" i="1"/>
  <c r="H97" i="1" s="1"/>
  <c r="I97" i="1" s="1"/>
  <c r="K97" i="1" s="1"/>
  <c r="N97" i="1" s="1"/>
  <c r="O97" i="1" s="1"/>
  <c r="G98" i="1"/>
  <c r="H98" i="1" s="1"/>
  <c r="I98" i="1" s="1"/>
  <c r="K98" i="1" s="1"/>
  <c r="N98" i="1" s="1"/>
  <c r="O98" i="1" s="1"/>
  <c r="G99" i="1"/>
  <c r="H99" i="1" s="1"/>
  <c r="I99" i="1" s="1"/>
  <c r="K99" i="1" s="1"/>
  <c r="N99" i="1" s="1"/>
  <c r="O99" i="1" s="1"/>
  <c r="G100" i="1"/>
  <c r="H100" i="1" s="1"/>
  <c r="I100" i="1" s="1"/>
  <c r="K100" i="1" s="1"/>
  <c r="N100" i="1" s="1"/>
  <c r="O100" i="1" s="1"/>
  <c r="G101" i="1"/>
  <c r="H101" i="1" s="1"/>
  <c r="I101" i="1" s="1"/>
  <c r="K101" i="1" s="1"/>
  <c r="N101" i="1" s="1"/>
  <c r="O101" i="1" s="1"/>
  <c r="G102" i="1"/>
  <c r="H102" i="1" s="1"/>
  <c r="I102" i="1" s="1"/>
  <c r="K102" i="1" s="1"/>
  <c r="N102" i="1" s="1"/>
  <c r="O102" i="1" s="1"/>
  <c r="G103" i="1"/>
  <c r="H103" i="1" s="1"/>
  <c r="I103" i="1"/>
  <c r="K103" i="1" s="1"/>
  <c r="N103" i="1" s="1"/>
  <c r="O103" i="1" s="1"/>
  <c r="G104" i="1"/>
  <c r="H104" i="1" s="1"/>
  <c r="I104" i="1" s="1"/>
  <c r="K104" i="1" s="1"/>
  <c r="N104" i="1" s="1"/>
  <c r="O104" i="1" s="1"/>
  <c r="G5" i="1"/>
  <c r="H5" i="1" s="1"/>
  <c r="I5" i="1" s="1"/>
  <c r="K5" i="1" s="1"/>
  <c r="N5" i="1" s="1"/>
  <c r="O5" i="1" s="1"/>
  <c r="G6" i="1"/>
  <c r="H6" i="1" s="1"/>
  <c r="I6" i="1" s="1"/>
  <c r="K6" i="1" s="1"/>
  <c r="N6" i="1" s="1"/>
  <c r="O6" i="1" s="1"/>
  <c r="G7" i="1"/>
  <c r="H7" i="1" s="1"/>
  <c r="I7" i="1" s="1"/>
  <c r="K7" i="1" s="1"/>
  <c r="N7" i="1" s="1"/>
  <c r="O7" i="1" s="1"/>
  <c r="G8" i="1"/>
  <c r="H8" i="1" s="1"/>
  <c r="I8" i="1" s="1"/>
  <c r="K8" i="1" s="1"/>
  <c r="N8" i="1" s="1"/>
  <c r="O8" i="1" s="1"/>
  <c r="G9" i="1"/>
  <c r="H9" i="1" s="1"/>
  <c r="I9" i="1" s="1"/>
  <c r="K9" i="1" s="1"/>
  <c r="N9" i="1" s="1"/>
  <c r="O9" i="1" s="1"/>
  <c r="G10" i="1"/>
  <c r="H10" i="1" s="1"/>
  <c r="I10" i="1" s="1"/>
  <c r="K10" i="1" s="1"/>
  <c r="N10" i="1" s="1"/>
  <c r="O10" i="1" s="1"/>
  <c r="G11" i="1"/>
  <c r="H11" i="1" s="1"/>
  <c r="I11" i="1" s="1"/>
  <c r="K11" i="1" s="1"/>
  <c r="N11" i="1" s="1"/>
  <c r="O11" i="1" s="1"/>
  <c r="G12" i="1"/>
  <c r="H12" i="1" s="1"/>
  <c r="I12" i="1" s="1"/>
  <c r="K12" i="1" s="1"/>
  <c r="N12" i="1" s="1"/>
  <c r="O12" i="1" s="1"/>
  <c r="G4" i="1"/>
  <c r="H4" i="1" s="1"/>
  <c r="I4" i="1" s="1"/>
  <c r="K4" i="1" s="1"/>
  <c r="N4" i="1" s="1"/>
  <c r="O4" i="1" s="1"/>
  <c r="W7" i="1"/>
  <c r="X7" i="1" s="1"/>
  <c r="R7" i="1"/>
  <c r="L34" i="1" l="1"/>
  <c r="M34" i="1" s="1"/>
  <c r="J35" i="1"/>
  <c r="L65" i="1"/>
  <c r="M65" i="1" s="1"/>
  <c r="J66" i="1"/>
  <c r="L29" i="1"/>
  <c r="M29" i="1" s="1"/>
  <c r="J30" i="1"/>
  <c r="L30" i="1"/>
  <c r="M30" i="1" s="1"/>
  <c r="J31" i="1"/>
  <c r="L31" i="1" s="1"/>
  <c r="M31" i="1" s="1"/>
  <c r="J12" i="1"/>
  <c r="L12" i="1" s="1"/>
  <c r="M12" i="1" s="1"/>
  <c r="J56" i="1"/>
  <c r="L56" i="1" s="1"/>
  <c r="M56" i="1" s="1"/>
  <c r="J50" i="1"/>
  <c r="L50" i="1" s="1"/>
  <c r="M50" i="1" s="1"/>
  <c r="J21" i="1"/>
  <c r="L21" i="1" s="1"/>
  <c r="M21" i="1" s="1"/>
  <c r="L46" i="1"/>
  <c r="M46" i="1" s="1"/>
  <c r="J47" i="1"/>
  <c r="L47" i="1" s="1"/>
  <c r="M47" i="1" s="1"/>
  <c r="L58" i="1"/>
  <c r="M58" i="1" s="1"/>
  <c r="J59" i="1"/>
  <c r="L59" i="1" s="1"/>
  <c r="M59" i="1" s="1"/>
  <c r="L35" i="1"/>
  <c r="M35" i="1" s="1"/>
  <c r="J36" i="1"/>
  <c r="L36" i="1" s="1"/>
  <c r="M36" i="1" s="1"/>
  <c r="L43" i="1"/>
  <c r="M43" i="1" s="1"/>
  <c r="J44" i="1"/>
  <c r="L44" i="1" s="1"/>
  <c r="M44" i="1" s="1"/>
  <c r="J55" i="1"/>
  <c r="L55" i="1" s="1"/>
  <c r="M55" i="1" s="1"/>
  <c r="J61" i="1"/>
  <c r="L61" i="1" s="1"/>
  <c r="M61" i="1" s="1"/>
  <c r="J48" i="1"/>
  <c r="L48" i="1" s="1"/>
  <c r="M48" i="1" s="1"/>
  <c r="J8" i="1"/>
  <c r="L66" i="1"/>
  <c r="M66" i="1" s="1"/>
  <c r="J67" i="1"/>
  <c r="L67" i="1" s="1"/>
  <c r="M67" i="1" s="1"/>
  <c r="J33" i="1"/>
  <c r="L33" i="1" s="1"/>
  <c r="M33" i="1" s="1"/>
  <c r="J37" i="1"/>
  <c r="L37" i="1" s="1"/>
  <c r="M37" i="1" s="1"/>
  <c r="J45" i="1"/>
  <c r="L45" i="1" s="1"/>
  <c r="M45" i="1" s="1"/>
  <c r="J32" i="1"/>
  <c r="L32" i="1" s="1"/>
  <c r="M32" i="1" s="1"/>
  <c r="J57" i="1"/>
  <c r="L57" i="1" s="1"/>
  <c r="M57" i="1" s="1"/>
  <c r="L68" i="1"/>
  <c r="M68" i="1" s="1"/>
  <c r="J69" i="1"/>
  <c r="L69" i="1" s="1"/>
  <c r="M69" i="1" s="1"/>
  <c r="J13" i="1"/>
  <c r="L13" i="1" s="1"/>
  <c r="M13" i="1" s="1"/>
  <c r="J68" i="1"/>
  <c r="J25" i="1"/>
  <c r="L25" i="1" s="1"/>
  <c r="M25" i="1" s="1"/>
  <c r="J43" i="1"/>
  <c r="J19" i="1"/>
  <c r="L19" i="1" s="1"/>
  <c r="M19" i="1" s="1"/>
  <c r="L4" i="1"/>
  <c r="M4" i="1" s="1"/>
  <c r="J5" i="1"/>
  <c r="L5" i="1" s="1"/>
  <c r="M5" i="1" s="1"/>
  <c r="L17" i="1"/>
  <c r="M17" i="1" s="1"/>
  <c r="J18" i="1"/>
  <c r="L18" i="1" s="1"/>
  <c r="M18" i="1" s="1"/>
  <c r="J60" i="1"/>
  <c r="L60" i="1" s="1"/>
  <c r="M60" i="1" s="1"/>
  <c r="J20" i="1"/>
  <c r="L20" i="1" s="1"/>
  <c r="M20" i="1" s="1"/>
  <c r="L53" i="1"/>
  <c r="M53" i="1" s="1"/>
  <c r="J54" i="1"/>
  <c r="L54" i="1" s="1"/>
  <c r="M54" i="1" s="1"/>
  <c r="J49" i="1"/>
  <c r="L49" i="1" s="1"/>
  <c r="M49" i="1" s="1"/>
  <c r="L10" i="1"/>
  <c r="M10" i="1" s="1"/>
  <c r="J11" i="1"/>
  <c r="L11" i="1" s="1"/>
  <c r="M11" i="1" s="1"/>
  <c r="L41" i="1"/>
  <c r="M41" i="1" s="1"/>
  <c r="J42" i="1"/>
  <c r="L42" i="1" s="1"/>
  <c r="M42" i="1" s="1"/>
  <c r="J24" i="1"/>
  <c r="L24" i="1" s="1"/>
  <c r="M24" i="1" s="1"/>
  <c r="J26" i="1"/>
  <c r="L26" i="1" s="1"/>
  <c r="M26" i="1" s="1"/>
  <c r="L6" i="1"/>
  <c r="M6" i="1" s="1"/>
  <c r="J7" i="1"/>
  <c r="L7" i="1" s="1"/>
  <c r="M7" i="1" s="1"/>
  <c r="J14" i="1"/>
  <c r="L14" i="1" s="1"/>
  <c r="M14" i="1" s="1"/>
  <c r="L22" i="1"/>
  <c r="M22" i="1" s="1"/>
  <c r="J23" i="1"/>
  <c r="L23" i="1" s="1"/>
  <c r="M23" i="1" s="1"/>
  <c r="L8" i="1"/>
  <c r="M8" i="1" s="1"/>
  <c r="J9" i="1"/>
  <c r="L9" i="1" s="1"/>
  <c r="M9" i="1" s="1"/>
  <c r="R9" i="1"/>
  <c r="Y7" i="1"/>
  <c r="R10" i="1" s="1"/>
</calcChain>
</file>

<file path=xl/sharedStrings.xml><?xml version="1.0" encoding="utf-8"?>
<sst xmlns="http://schemas.openxmlformats.org/spreadsheetml/2006/main" count="207" uniqueCount="154">
  <si>
    <t>Water</t>
  </si>
  <si>
    <t>Heating</t>
  </si>
  <si>
    <t>(Btuh/prsn)</t>
  </si>
  <si>
    <t>People</t>
  </si>
  <si>
    <t>/1000 SF</t>
  </si>
  <si>
    <t>- undefined -</t>
  </si>
  <si>
    <t>Dwelling Unit(s)</t>
  </si>
  <si>
    <t>Atrium - H &lt; 13m</t>
  </si>
  <si>
    <t>Atrium - H &gt; 13m</t>
  </si>
  <si>
    <t>Audience - auditorium</t>
  </si>
  <si>
    <t>Audience - performance arts</t>
  </si>
  <si>
    <t>Audience - motion picture</t>
  </si>
  <si>
    <t>Classroom/lecture/training</t>
  </si>
  <si>
    <t>Conf./meet./multi-purpose</t>
  </si>
  <si>
    <t>Corr. &gt;= 2.4m wide</t>
  </si>
  <si>
    <t>Corr. &lt; 2.4m wide</t>
  </si>
  <si>
    <t>Dining - bar lounge/leisure</t>
  </si>
  <si>
    <t>Dining - family</t>
  </si>
  <si>
    <t>Dining - other</t>
  </si>
  <si>
    <t>Dress./fitt. - performance arts</t>
  </si>
  <si>
    <t>Electrical/Mechanical</t>
  </si>
  <si>
    <t>Food preparation</t>
  </si>
  <si>
    <t>Lab - classrooms</t>
  </si>
  <si>
    <t>Lab - research</t>
  </si>
  <si>
    <t>Lobby - elevator</t>
  </si>
  <si>
    <t>Lobby - performance arts</t>
  </si>
  <si>
    <t>Lobby - motion picture</t>
  </si>
  <si>
    <t>Lobby - other</t>
  </si>
  <si>
    <t>Locker room</t>
  </si>
  <si>
    <t>Lounge/recreation</t>
  </si>
  <si>
    <t>Office - enclosed</t>
  </si>
  <si>
    <t>Office - open plan</t>
  </si>
  <si>
    <t>Sales area</t>
  </si>
  <si>
    <t>Stairway</t>
  </si>
  <si>
    <t>Storage area</t>
  </si>
  <si>
    <t>Washroom</t>
  </si>
  <si>
    <t>Workshop</t>
  </si>
  <si>
    <t>Automotive - repair</t>
  </si>
  <si>
    <t>Bank - banking and offices</t>
  </si>
  <si>
    <t>Convention centre - audience</t>
  </si>
  <si>
    <t>Convention centre - exhibit</t>
  </si>
  <si>
    <t>Courthouse - courtroom</t>
  </si>
  <si>
    <t>Courthouse - cell</t>
  </si>
  <si>
    <t>Courthouse - chambers</t>
  </si>
  <si>
    <t>Penitentiary - audience</t>
  </si>
  <si>
    <t>Penitentiary - classroom</t>
  </si>
  <si>
    <t>Penitentiary - dining</t>
  </si>
  <si>
    <t>Dormitory - living quarters</t>
  </si>
  <si>
    <t>Fire station - engine room</t>
  </si>
  <si>
    <t>Fire station - quarters</t>
  </si>
  <si>
    <t>Gym - fitness</t>
  </si>
  <si>
    <t>Gym - audience</t>
  </si>
  <si>
    <t>Gym - play</t>
  </si>
  <si>
    <t>Hospital corr. &gt;= 2.4m</t>
  </si>
  <si>
    <t>Hospital corr. &lt; 2.4m</t>
  </si>
  <si>
    <t>Hospital - emergency</t>
  </si>
  <si>
    <t>Hospital - exam</t>
  </si>
  <si>
    <t>Hospital - laundry/washing</t>
  </si>
  <si>
    <t>Hospital - lounge/recreation</t>
  </si>
  <si>
    <t>Hospital - medical supply</t>
  </si>
  <si>
    <t>Hospital - nursery</t>
  </si>
  <si>
    <t>Hospital - nurses' station</t>
  </si>
  <si>
    <t>Hospital - operating room</t>
  </si>
  <si>
    <t>Hospital - patient room</t>
  </si>
  <si>
    <t>Hospital - pharmacy</t>
  </si>
  <si>
    <t>Hospital - physical therapy</t>
  </si>
  <si>
    <t>Hospital - radiology/imaging</t>
  </si>
  <si>
    <t>Hospital - recovery</t>
  </si>
  <si>
    <t>Hotel/Motel - dining</t>
  </si>
  <si>
    <t>Hotel/Motel - rooms</t>
  </si>
  <si>
    <t>Hotel/Motel - lobby</t>
  </si>
  <si>
    <t>Hway lodging - dining</t>
  </si>
  <si>
    <t>Hway lodging - rooms</t>
  </si>
  <si>
    <t>Library - cataloging</t>
  </si>
  <si>
    <t>Library - reading</t>
  </si>
  <si>
    <t>Library - stacks</t>
  </si>
  <si>
    <t>Mfg - corr. &gt;= 2.4m</t>
  </si>
  <si>
    <t>Mfg - corr. &lt; 2.4m</t>
  </si>
  <si>
    <t>Mfg - detailed</t>
  </si>
  <si>
    <t>Mfg - equipment</t>
  </si>
  <si>
    <t>Mfg - bay H &gt; 15m</t>
  </si>
  <si>
    <t>Mfg - 7.5 &lt;= bay H &lt;= 15m</t>
  </si>
  <si>
    <t>Mfg - bay H &lt; 7.5m</t>
  </si>
  <si>
    <t>Museum - exhibition</t>
  </si>
  <si>
    <t>Museum - restoration</t>
  </si>
  <si>
    <t>Parking garage</t>
  </si>
  <si>
    <t>Post office sorting</t>
  </si>
  <si>
    <t>Religious - audience</t>
  </si>
  <si>
    <t>Religious - fellowship hall</t>
  </si>
  <si>
    <t>Religious - pulpit/choir</t>
  </si>
  <si>
    <t>Retail - dressing/fitting</t>
  </si>
  <si>
    <t>Retail - mall concourse</t>
  </si>
  <si>
    <t>Retail - sales</t>
  </si>
  <si>
    <t>Sports arena - audience</t>
  </si>
  <si>
    <t>Sports arena - court c4</t>
  </si>
  <si>
    <t>Sports arena - court c3</t>
  </si>
  <si>
    <t>Sports arena - court c2</t>
  </si>
  <si>
    <t>Sports arena - court c1</t>
  </si>
  <si>
    <t>Sports arena - ring</t>
  </si>
  <si>
    <t>Transp. baggage</t>
  </si>
  <si>
    <t>Transp. concourse</t>
  </si>
  <si>
    <t>Transp. seating</t>
  </si>
  <si>
    <t>Transp. counter</t>
  </si>
  <si>
    <t>Warehouse - fine</t>
  </si>
  <si>
    <t>Warehouse - med/blk</t>
  </si>
  <si>
    <t>Warehouse - med/blk2</t>
  </si>
  <si>
    <t>gal/hr/ft^2</t>
  </si>
  <si>
    <t>Btu/h/ft^2</t>
  </si>
  <si>
    <t>Watts/ft^2</t>
  </si>
  <si>
    <t>L/s/ft^2</t>
  </si>
  <si>
    <t>kW/ft^2</t>
  </si>
  <si>
    <t>w/person</t>
  </si>
  <si>
    <t>btu/h/person</t>
  </si>
  <si>
    <t>m2/person</t>
  </si>
  <si>
    <t>ft^2/person</t>
  </si>
  <si>
    <t>person/ft^2</t>
  </si>
  <si>
    <t>*1000</t>
  </si>
  <si>
    <t>gal (US)/min/ft^2</t>
  </si>
  <si>
    <t>Water Heating (W/person)</t>
  </si>
  <si>
    <t>W/m2</t>
  </si>
  <si>
    <t>kW/m2</t>
  </si>
  <si>
    <t>L/s/m2</t>
  </si>
  <si>
    <t>m3/s/m2</t>
  </si>
  <si>
    <t>Automotive facility</t>
  </si>
  <si>
    <t>Convention centre</t>
  </si>
  <si>
    <t>Courthouse</t>
  </si>
  <si>
    <t>Dormitory</t>
  </si>
  <si>
    <t>Exercise centre</t>
  </si>
  <si>
    <t>Fire station</t>
  </si>
  <si>
    <t>Gymnasium</t>
  </si>
  <si>
    <t>Health-care clinic</t>
  </si>
  <si>
    <t>Hospital</t>
  </si>
  <si>
    <t>Hotel</t>
  </si>
  <si>
    <t>Library</t>
  </si>
  <si>
    <t>Manufacturing facility</t>
  </si>
  <si>
    <t>Motel</t>
  </si>
  <si>
    <t>Motion picture theatre</t>
  </si>
  <si>
    <t>Museum</t>
  </si>
  <si>
    <t>Office</t>
  </si>
  <si>
    <t>Penitentiary</t>
  </si>
  <si>
    <t>Performing arts theatre</t>
  </si>
  <si>
    <t>Police station</t>
  </si>
  <si>
    <t>Post office</t>
  </si>
  <si>
    <t>School/university</t>
  </si>
  <si>
    <t>Sports arena</t>
  </si>
  <si>
    <t>Town hall</t>
  </si>
  <si>
    <t>Transportation</t>
  </si>
  <si>
    <t>Warehouse</t>
  </si>
  <si>
    <t>Dining bar lounge/leisure</t>
  </si>
  <si>
    <t>Dining cafeteria/fast food</t>
  </si>
  <si>
    <t>Dining family</t>
  </si>
  <si>
    <t>Multi-unit residential building</t>
  </si>
  <si>
    <t>Religious building</t>
  </si>
  <si>
    <t>Retail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</si>
</sst>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2" borderId="0" xfId="1" applyFill="1"/>
    <xf numFmtId="0" fontId="0" fillId="2" borderId="0" xfId="0" applyFill="1"/>
    <xf numFmtId="0" fontId="0" fillId="0" borderId="0" xfId="0" applyFont="1" applyAlignmen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nstudio-standards/openstudio-standards/data/standards/OpenStudio_Stand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Map"/>
      <sheetName val="Templates"/>
      <sheetName val="Standards"/>
      <sheetName val="Prototype Inputs"/>
      <sheetName val="Climate Zones"/>
      <sheetName val="Climate Zone Sets"/>
      <sheetName val="Ventilation"/>
      <sheetName val="Occupancy"/>
      <sheetName val="Interior Lighting"/>
      <sheetName val="Space Types"/>
      <sheetName val="Construction Sets"/>
      <sheetName val="Construction Properties"/>
      <sheetName val="Constructions"/>
      <sheetName val="Materials"/>
      <sheetName val="Schedules"/>
      <sheetName val="Chillers"/>
      <sheetName val="Unitary ACs"/>
      <sheetName val="Heat Pumps Heating"/>
      <sheetName val="Heat Pumps"/>
      <sheetName val="Boilers"/>
      <sheetName val="Heat Rejection"/>
      <sheetName val="Motors"/>
      <sheetName val="Curve Biquadratics"/>
      <sheetName val="Curve Quadratics"/>
      <sheetName val="Curve Cubics"/>
      <sheetName val="Curve Bicubics"/>
      <sheetName val="Ground Temperatures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"/>
  <sheetViews>
    <sheetView tabSelected="1" topLeftCell="D102" workbookViewId="0">
      <selection activeCell="O105" sqref="O105:O137"/>
    </sheetView>
  </sheetViews>
  <sheetFormatPr defaultRowHeight="15" x14ac:dyDescent="0.25"/>
  <cols>
    <col min="1" max="1" width="28.28515625" customWidth="1"/>
    <col min="2" max="2" width="28.28515625" style="6" customWidth="1"/>
    <col min="3" max="3" width="19.5703125" customWidth="1"/>
    <col min="4" max="4" width="19.5703125" style="6" customWidth="1"/>
    <col min="5" max="5" width="18.7109375" customWidth="1"/>
    <col min="6" max="6" width="18.7109375" style="6" customWidth="1"/>
    <col min="7" max="7" width="13.7109375" customWidth="1"/>
    <col min="10" max="10" width="9.140625" style="6"/>
    <col min="12" max="12" width="9.140625" style="6"/>
    <col min="13" max="13" width="17" style="6" customWidth="1"/>
    <col min="14" max="14" width="15.140625" customWidth="1"/>
  </cols>
  <sheetData>
    <row r="1" spans="1:25" x14ac:dyDescent="0.25">
      <c r="A1" s="4"/>
      <c r="B1" s="5" t="s">
        <v>118</v>
      </c>
      <c r="C1" s="1" t="s">
        <v>0</v>
      </c>
      <c r="D1" s="5"/>
      <c r="E1" s="3"/>
      <c r="F1" s="5"/>
    </row>
    <row r="2" spans="1:25" x14ac:dyDescent="0.25">
      <c r="A2" s="4"/>
      <c r="B2" s="5"/>
      <c r="C2" s="1" t="s">
        <v>1</v>
      </c>
      <c r="D2" s="5" t="s">
        <v>113</v>
      </c>
      <c r="E2" s="3" t="s">
        <v>3</v>
      </c>
      <c r="F2" s="5" t="s">
        <v>119</v>
      </c>
      <c r="G2" t="s">
        <v>107</v>
      </c>
      <c r="H2" s="2" t="s">
        <v>108</v>
      </c>
      <c r="I2" s="2" t="s">
        <v>110</v>
      </c>
      <c r="J2" s="5" t="s">
        <v>120</v>
      </c>
      <c r="K2" s="2" t="s">
        <v>109</v>
      </c>
      <c r="L2" s="5" t="s">
        <v>121</v>
      </c>
      <c r="M2" s="5" t="s">
        <v>122</v>
      </c>
      <c r="N2" s="2" t="s">
        <v>117</v>
      </c>
      <c r="O2" s="2" t="s">
        <v>106</v>
      </c>
    </row>
    <row r="3" spans="1:25" x14ac:dyDescent="0.25">
      <c r="A3" s="4"/>
      <c r="B3" s="5"/>
      <c r="C3" s="1" t="s">
        <v>2</v>
      </c>
      <c r="D3" s="5"/>
      <c r="E3" s="3" t="s">
        <v>4</v>
      </c>
      <c r="F3" s="5"/>
      <c r="L3" s="6">
        <f t="shared" ref="L3:L66" si="0">J3/(4.19*44.4)</f>
        <v>0</v>
      </c>
      <c r="M3" s="6">
        <f>L3*0.001</f>
        <v>0</v>
      </c>
    </row>
    <row r="4" spans="1:25" x14ac:dyDescent="0.25">
      <c r="A4" s="4" t="s">
        <v>5</v>
      </c>
      <c r="B4" s="5">
        <f>C4*0.29307107</f>
        <v>0</v>
      </c>
      <c r="C4" s="1">
        <v>0</v>
      </c>
      <c r="D4" s="5"/>
      <c r="E4" s="3">
        <v>0</v>
      </c>
      <c r="F4" s="5">
        <v>0</v>
      </c>
      <c r="G4">
        <f>C4*E4/1000</f>
        <v>0</v>
      </c>
      <c r="H4">
        <f t="shared" ref="H4:H35" si="1">G4*0.29307</f>
        <v>0</v>
      </c>
      <c r="I4">
        <f>H4/1000</f>
        <v>0</v>
      </c>
      <c r="J4" s="6">
        <f>F4/1000</f>
        <v>0</v>
      </c>
      <c r="K4">
        <f>I4/(4.19*44.4)</f>
        <v>0</v>
      </c>
      <c r="L4" s="6">
        <f t="shared" si="0"/>
        <v>0</v>
      </c>
      <c r="M4" s="6">
        <f t="shared" ref="M4:M67" si="2">L4*0.001</f>
        <v>0</v>
      </c>
      <c r="N4">
        <f>K4/0.06309</f>
        <v>0</v>
      </c>
      <c r="O4">
        <f>N4*60</f>
        <v>0</v>
      </c>
    </row>
    <row r="5" spans="1:25" x14ac:dyDescent="0.25">
      <c r="A5" s="4" t="s">
        <v>6</v>
      </c>
      <c r="B5" s="5">
        <f t="shared" ref="B5:B68" si="3">C5*0.29307107</f>
        <v>499.97924541999998</v>
      </c>
      <c r="C5" s="1">
        <v>1706</v>
      </c>
      <c r="D5" s="5">
        <f>1 / (E5/92.903)</f>
        <v>59.93741935483871</v>
      </c>
      <c r="E5" s="3">
        <v>1.55</v>
      </c>
      <c r="F5" s="5">
        <f t="shared" ref="F5:F68" si="4">B5/D5</f>
        <v>8.3416878938355055</v>
      </c>
      <c r="G5">
        <f t="shared" ref="G5:G12" si="5">C5*E5/1000</f>
        <v>2.6443000000000003</v>
      </c>
      <c r="H5">
        <f t="shared" si="1"/>
        <v>0.7749650010000001</v>
      </c>
      <c r="I5">
        <f t="shared" ref="I5:I68" si="6">H5/1000</f>
        <v>7.7496500100000007E-4</v>
      </c>
      <c r="J5" s="6">
        <f t="shared" ref="J5:J68" si="7">F5/1000</f>
        <v>8.341687893835506E-3</v>
      </c>
      <c r="K5">
        <f t="shared" ref="K5:L68" si="8">I5/(4.19*44.4)</f>
        <v>4.1656722408566085E-6</v>
      </c>
      <c r="L5" s="6">
        <f>J5/(4.19*44.4)</f>
        <v>4.483910583884574E-5</v>
      </c>
      <c r="M5" s="6">
        <f t="shared" si="2"/>
        <v>4.4839105838845738E-8</v>
      </c>
      <c r="N5">
        <f t="shared" ref="N5:N68" si="9">K5/0.06309</f>
        <v>6.6027456662808828E-5</v>
      </c>
      <c r="O5">
        <f t="shared" ref="O5:O68" si="10">N5*60</f>
        <v>3.9616473997685295E-3</v>
      </c>
    </row>
    <row r="6" spans="1:25" x14ac:dyDescent="0.25">
      <c r="A6" s="4" t="s">
        <v>7</v>
      </c>
      <c r="B6" s="5">
        <f t="shared" si="3"/>
        <v>0</v>
      </c>
      <c r="C6" s="1">
        <v>0</v>
      </c>
      <c r="D6" s="5">
        <f t="shared" ref="D6:D69" si="11">1 / (E6/92.903)</f>
        <v>10.000322927879443</v>
      </c>
      <c r="E6" s="3">
        <v>9.2899999999999991</v>
      </c>
      <c r="F6" s="5">
        <f t="shared" si="4"/>
        <v>0</v>
      </c>
      <c r="G6">
        <f t="shared" si="5"/>
        <v>0</v>
      </c>
      <c r="H6">
        <f t="shared" si="1"/>
        <v>0</v>
      </c>
      <c r="I6">
        <f t="shared" si="6"/>
        <v>0</v>
      </c>
      <c r="J6" s="6">
        <f t="shared" si="7"/>
        <v>0</v>
      </c>
      <c r="K6">
        <f t="shared" si="8"/>
        <v>0</v>
      </c>
      <c r="L6" s="6">
        <f t="shared" si="0"/>
        <v>0</v>
      </c>
      <c r="M6" s="6">
        <f t="shared" si="2"/>
        <v>0</v>
      </c>
      <c r="N6">
        <f t="shared" si="9"/>
        <v>0</v>
      </c>
      <c r="O6">
        <f t="shared" si="10"/>
        <v>0</v>
      </c>
      <c r="Q6" t="s">
        <v>111</v>
      </c>
      <c r="R6" t="s">
        <v>112</v>
      </c>
      <c r="V6" t="s">
        <v>113</v>
      </c>
      <c r="W6" t="s">
        <v>114</v>
      </c>
      <c r="X6" t="s">
        <v>115</v>
      </c>
      <c r="Y6" t="s">
        <v>116</v>
      </c>
    </row>
    <row r="7" spans="1:25" x14ac:dyDescent="0.25">
      <c r="A7" s="4" t="s">
        <v>8</v>
      </c>
      <c r="B7" s="5">
        <f t="shared" si="3"/>
        <v>0</v>
      </c>
      <c r="C7" s="1">
        <v>0</v>
      </c>
      <c r="D7" s="5">
        <f t="shared" si="11"/>
        <v>10.000322927879443</v>
      </c>
      <c r="E7" s="3">
        <v>9.2899999999999991</v>
      </c>
      <c r="F7" s="5">
        <f t="shared" si="4"/>
        <v>0</v>
      </c>
      <c r="G7">
        <f t="shared" si="5"/>
        <v>0</v>
      </c>
      <c r="H7">
        <f t="shared" si="1"/>
        <v>0</v>
      </c>
      <c r="I7">
        <f t="shared" si="6"/>
        <v>0</v>
      </c>
      <c r="J7" s="6">
        <f t="shared" si="7"/>
        <v>0</v>
      </c>
      <c r="K7">
        <f t="shared" si="8"/>
        <v>0</v>
      </c>
      <c r="L7" s="6">
        <f t="shared" si="0"/>
        <v>0</v>
      </c>
      <c r="M7" s="6">
        <f t="shared" si="2"/>
        <v>0</v>
      </c>
      <c r="N7">
        <f t="shared" si="9"/>
        <v>0</v>
      </c>
      <c r="O7">
        <f t="shared" si="10"/>
        <v>0</v>
      </c>
      <c r="Q7">
        <v>30</v>
      </c>
      <c r="R7">
        <f>Q7/0.29307</f>
        <v>102.36462278636503</v>
      </c>
      <c r="V7">
        <v>5</v>
      </c>
      <c r="W7">
        <f>V7*3.281^2</f>
        <v>53.824805000000005</v>
      </c>
      <c r="X7">
        <f>1/W7</f>
        <v>1.8578794665396373E-2</v>
      </c>
      <c r="Y7">
        <f>X7*1000</f>
        <v>18.578794665396373</v>
      </c>
    </row>
    <row r="8" spans="1:25" x14ac:dyDescent="0.25">
      <c r="A8" s="4" t="s">
        <v>9</v>
      </c>
      <c r="B8" s="5">
        <f t="shared" si="3"/>
        <v>29.893249139999998</v>
      </c>
      <c r="C8" s="1">
        <v>102</v>
      </c>
      <c r="D8" s="5">
        <f t="shared" si="11"/>
        <v>5.0001614639397216</v>
      </c>
      <c r="E8" s="3">
        <v>18.579999999999998</v>
      </c>
      <c r="F8" s="5">
        <f t="shared" si="4"/>
        <v>5.9784567669633901</v>
      </c>
      <c r="G8">
        <f t="shared" si="5"/>
        <v>1.89516</v>
      </c>
      <c r="H8">
        <f t="shared" si="1"/>
        <v>0.5554145412</v>
      </c>
      <c r="I8">
        <f t="shared" si="6"/>
        <v>5.5541454120000002E-4</v>
      </c>
      <c r="J8" s="6">
        <f t="shared" si="7"/>
        <v>5.9784567669633904E-3</v>
      </c>
      <c r="K8">
        <f t="shared" si="8"/>
        <v>2.9855218409340127E-6</v>
      </c>
      <c r="L8" s="6">
        <f t="shared" si="0"/>
        <v>3.2136020807603855E-5</v>
      </c>
      <c r="M8" s="6">
        <f t="shared" si="2"/>
        <v>3.2136020807603858E-8</v>
      </c>
      <c r="N8">
        <f t="shared" si="9"/>
        <v>4.7321633237185178E-5</v>
      </c>
      <c r="O8">
        <f t="shared" si="10"/>
        <v>2.8392979942311108E-3</v>
      </c>
    </row>
    <row r="9" spans="1:25" x14ac:dyDescent="0.25">
      <c r="A9" s="4" t="s">
        <v>10</v>
      </c>
      <c r="B9" s="5">
        <f t="shared" si="3"/>
        <v>29.893249139999998</v>
      </c>
      <c r="C9" s="1">
        <v>102</v>
      </c>
      <c r="D9" s="5">
        <f t="shared" si="11"/>
        <v>7.4982243744955603</v>
      </c>
      <c r="E9" s="3">
        <v>12.39</v>
      </c>
      <c r="F9" s="5">
        <f t="shared" si="4"/>
        <v>3.9867104059567509</v>
      </c>
      <c r="G9">
        <f t="shared" si="5"/>
        <v>1.2637799999999999</v>
      </c>
      <c r="H9">
        <f t="shared" si="1"/>
        <v>0.37037600459999998</v>
      </c>
      <c r="I9">
        <f t="shared" si="6"/>
        <v>3.7037600459999997E-4</v>
      </c>
      <c r="J9" s="6">
        <f t="shared" si="7"/>
        <v>3.9867104059567509E-3</v>
      </c>
      <c r="K9">
        <f t="shared" si="8"/>
        <v>1.9908835096432945E-6</v>
      </c>
      <c r="L9" s="6">
        <f t="shared" si="0"/>
        <v>2.1429779214543158E-5</v>
      </c>
      <c r="M9" s="6">
        <f t="shared" si="2"/>
        <v>2.1429779214543158E-8</v>
      </c>
      <c r="N9">
        <f t="shared" si="9"/>
        <v>3.1556245199608414E-5</v>
      </c>
      <c r="O9">
        <f t="shared" si="10"/>
        <v>1.8933747119765048E-3</v>
      </c>
      <c r="R9">
        <f>R7*X7</f>
        <v>1.9018113077486307</v>
      </c>
    </row>
    <row r="10" spans="1:25" x14ac:dyDescent="0.25">
      <c r="A10" s="4" t="s">
        <v>11</v>
      </c>
      <c r="B10" s="5">
        <f t="shared" si="3"/>
        <v>29.893249139999998</v>
      </c>
      <c r="C10" s="1">
        <v>102</v>
      </c>
      <c r="D10" s="5">
        <f t="shared" si="11"/>
        <v>5.0001614639397216</v>
      </c>
      <c r="E10" s="3">
        <v>18.579999999999998</v>
      </c>
      <c r="F10" s="5">
        <f t="shared" si="4"/>
        <v>5.9784567669633901</v>
      </c>
      <c r="G10">
        <f t="shared" si="5"/>
        <v>1.89516</v>
      </c>
      <c r="H10">
        <f t="shared" si="1"/>
        <v>0.5554145412</v>
      </c>
      <c r="I10">
        <f t="shared" si="6"/>
        <v>5.5541454120000002E-4</v>
      </c>
      <c r="J10" s="6">
        <f t="shared" si="7"/>
        <v>5.9784567669633904E-3</v>
      </c>
      <c r="K10">
        <f t="shared" si="8"/>
        <v>2.9855218409340127E-6</v>
      </c>
      <c r="L10" s="6">
        <f t="shared" si="0"/>
        <v>3.2136020807603855E-5</v>
      </c>
      <c r="M10" s="6">
        <f t="shared" si="2"/>
        <v>3.2136020807603858E-8</v>
      </c>
      <c r="N10">
        <f t="shared" si="9"/>
        <v>4.7321633237185178E-5</v>
      </c>
      <c r="O10">
        <f t="shared" si="10"/>
        <v>2.8392979942311108E-3</v>
      </c>
      <c r="R10">
        <f>R7*Y7/1000</f>
        <v>1.9018113077486307</v>
      </c>
    </row>
    <row r="11" spans="1:25" x14ac:dyDescent="0.25">
      <c r="A11" s="4" t="s">
        <v>12</v>
      </c>
      <c r="B11" s="5">
        <f t="shared" si="3"/>
        <v>65.061777539999994</v>
      </c>
      <c r="C11" s="1">
        <v>222</v>
      </c>
      <c r="D11" s="5">
        <f t="shared" si="11"/>
        <v>7.4982243744955603</v>
      </c>
      <c r="E11" s="3">
        <v>12.39</v>
      </c>
      <c r="F11" s="5">
        <f t="shared" si="4"/>
        <v>8.6769579423764576</v>
      </c>
      <c r="G11">
        <f t="shared" si="5"/>
        <v>2.7505799999999998</v>
      </c>
      <c r="H11">
        <f t="shared" si="1"/>
        <v>0.80611248059999996</v>
      </c>
      <c r="I11">
        <f t="shared" si="6"/>
        <v>8.0611248060000001E-4</v>
      </c>
      <c r="J11" s="6">
        <f t="shared" si="7"/>
        <v>8.6769579423764572E-3</v>
      </c>
      <c r="K11">
        <f t="shared" si="8"/>
        <v>4.3330994033412888E-6</v>
      </c>
      <c r="L11" s="6">
        <f t="shared" si="0"/>
        <v>4.6641284172829219E-5</v>
      </c>
      <c r="M11" s="6">
        <f t="shared" si="2"/>
        <v>4.6641284172829223E-8</v>
      </c>
      <c r="N11">
        <f t="shared" si="9"/>
        <v>6.8681239552088915E-5</v>
      </c>
      <c r="O11">
        <f t="shared" si="10"/>
        <v>4.1208743731253345E-3</v>
      </c>
    </row>
    <row r="12" spans="1:25" x14ac:dyDescent="0.25">
      <c r="A12" s="4" t="s">
        <v>13</v>
      </c>
      <c r="B12" s="5">
        <f t="shared" si="3"/>
        <v>45.132944779999995</v>
      </c>
      <c r="C12" s="1">
        <v>154</v>
      </c>
      <c r="D12" s="5">
        <f t="shared" si="11"/>
        <v>5.0001614639397216</v>
      </c>
      <c r="E12" s="3">
        <v>18.579999999999998</v>
      </c>
      <c r="F12" s="5">
        <f t="shared" si="4"/>
        <v>9.0262974716898228</v>
      </c>
      <c r="G12">
        <f t="shared" si="5"/>
        <v>2.8613199999999996</v>
      </c>
      <c r="H12">
        <f t="shared" si="1"/>
        <v>0.83856705239999985</v>
      </c>
      <c r="I12">
        <f t="shared" si="6"/>
        <v>8.3856705239999984E-4</v>
      </c>
      <c r="J12" s="6">
        <f t="shared" si="7"/>
        <v>9.0262974716898235E-3</v>
      </c>
      <c r="K12">
        <f t="shared" si="8"/>
        <v>4.5075525833709592E-6</v>
      </c>
      <c r="L12" s="6">
        <f t="shared" si="0"/>
        <v>4.8519090238931298E-5</v>
      </c>
      <c r="M12" s="6">
        <f t="shared" si="2"/>
        <v>4.85190902389313E-8</v>
      </c>
      <c r="N12">
        <f t="shared" si="9"/>
        <v>7.1446387436534467E-5</v>
      </c>
      <c r="O12">
        <f t="shared" si="10"/>
        <v>4.2867832461920682E-3</v>
      </c>
    </row>
    <row r="13" spans="1:25" x14ac:dyDescent="0.25">
      <c r="A13" s="4" t="s">
        <v>14</v>
      </c>
      <c r="B13" s="5">
        <f t="shared" si="3"/>
        <v>0</v>
      </c>
      <c r="C13" s="1">
        <v>0</v>
      </c>
      <c r="D13" s="5">
        <f t="shared" si="11"/>
        <v>99.895698924731178</v>
      </c>
      <c r="E13" s="3">
        <v>0.93</v>
      </c>
      <c r="F13" s="5">
        <f t="shared" si="4"/>
        <v>0</v>
      </c>
      <c r="G13">
        <f t="shared" ref="G13:G76" si="12">C13*E13/1000</f>
        <v>0</v>
      </c>
      <c r="H13">
        <f t="shared" si="1"/>
        <v>0</v>
      </c>
      <c r="I13">
        <f t="shared" si="6"/>
        <v>0</v>
      </c>
      <c r="J13" s="6">
        <f t="shared" si="7"/>
        <v>0</v>
      </c>
      <c r="K13">
        <f t="shared" si="8"/>
        <v>0</v>
      </c>
      <c r="L13" s="6">
        <f t="shared" si="0"/>
        <v>0</v>
      </c>
      <c r="M13" s="6">
        <f t="shared" si="2"/>
        <v>0</v>
      </c>
      <c r="N13">
        <f t="shared" si="9"/>
        <v>0</v>
      </c>
      <c r="O13">
        <f t="shared" si="10"/>
        <v>0</v>
      </c>
    </row>
    <row r="14" spans="1:25" x14ac:dyDescent="0.25">
      <c r="A14" s="4" t="s">
        <v>15</v>
      </c>
      <c r="B14" s="5">
        <f t="shared" si="3"/>
        <v>0</v>
      </c>
      <c r="C14" s="1">
        <v>0</v>
      </c>
      <c r="D14" s="5">
        <f t="shared" si="11"/>
        <v>99.895698924731178</v>
      </c>
      <c r="E14" s="3">
        <v>0.93</v>
      </c>
      <c r="F14" s="5">
        <f t="shared" si="4"/>
        <v>0</v>
      </c>
      <c r="G14">
        <f t="shared" si="12"/>
        <v>0</v>
      </c>
      <c r="H14">
        <f t="shared" si="1"/>
        <v>0</v>
      </c>
      <c r="I14">
        <f t="shared" si="6"/>
        <v>0</v>
      </c>
      <c r="J14" s="6">
        <f t="shared" si="7"/>
        <v>0</v>
      </c>
      <c r="K14">
        <f t="shared" si="8"/>
        <v>0</v>
      </c>
      <c r="L14" s="6">
        <f t="shared" si="0"/>
        <v>0</v>
      </c>
      <c r="M14" s="6">
        <f t="shared" si="2"/>
        <v>0</v>
      </c>
      <c r="N14">
        <f t="shared" si="9"/>
        <v>0</v>
      </c>
      <c r="O14">
        <f t="shared" si="10"/>
        <v>0</v>
      </c>
    </row>
    <row r="15" spans="1:25" x14ac:dyDescent="0.25">
      <c r="A15" s="4" t="s">
        <v>16</v>
      </c>
      <c r="B15" s="5">
        <f t="shared" si="3"/>
        <v>89.972818489999995</v>
      </c>
      <c r="C15" s="1">
        <v>307</v>
      </c>
      <c r="D15" s="5">
        <f t="shared" si="11"/>
        <v>10.000322927879443</v>
      </c>
      <c r="E15" s="3">
        <v>9.2899999999999991</v>
      </c>
      <c r="F15" s="5">
        <f t="shared" si="4"/>
        <v>8.996991311067454</v>
      </c>
      <c r="G15">
        <f t="shared" si="12"/>
        <v>2.8520299999999996</v>
      </c>
      <c r="H15">
        <f t="shared" si="1"/>
        <v>0.83584443209999992</v>
      </c>
      <c r="I15">
        <f t="shared" si="6"/>
        <v>8.3584443209999996E-4</v>
      </c>
      <c r="J15" s="6">
        <f t="shared" si="7"/>
        <v>8.9969913110674541E-3</v>
      </c>
      <c r="K15">
        <f t="shared" si="8"/>
        <v>4.4929176723859899E-6</v>
      </c>
      <c r="L15" s="6">
        <f t="shared" si="0"/>
        <v>4.836156072516854E-5</v>
      </c>
      <c r="M15" s="6">
        <f t="shared" si="2"/>
        <v>4.8361560725168542E-8</v>
      </c>
      <c r="N15">
        <f t="shared" si="9"/>
        <v>7.1214418646156126E-5</v>
      </c>
      <c r="O15">
        <f t="shared" si="10"/>
        <v>4.2728651187693674E-3</v>
      </c>
    </row>
    <row r="16" spans="1:25" x14ac:dyDescent="0.25">
      <c r="A16" s="4" t="s">
        <v>17</v>
      </c>
      <c r="B16" s="5">
        <f t="shared" si="3"/>
        <v>119.86606762999999</v>
      </c>
      <c r="C16" s="1">
        <v>409</v>
      </c>
      <c r="D16" s="5">
        <f t="shared" si="11"/>
        <v>10.000322927879443</v>
      </c>
      <c r="E16" s="3">
        <v>9.2899999999999991</v>
      </c>
      <c r="F16" s="5">
        <f t="shared" si="4"/>
        <v>11.986219694549149</v>
      </c>
      <c r="G16">
        <f t="shared" si="12"/>
        <v>3.7996099999999995</v>
      </c>
      <c r="H16">
        <f t="shared" si="1"/>
        <v>1.1135517026999999</v>
      </c>
      <c r="I16">
        <f t="shared" si="6"/>
        <v>1.1135517026999999E-3</v>
      </c>
      <c r="J16" s="6">
        <f t="shared" si="7"/>
        <v>1.1986219694549148E-2</v>
      </c>
      <c r="K16">
        <f t="shared" si="8"/>
        <v>5.9856785928529956E-6</v>
      </c>
      <c r="L16" s="6">
        <f t="shared" si="0"/>
        <v>6.4429571128970454E-5</v>
      </c>
      <c r="M16" s="6">
        <f t="shared" si="2"/>
        <v>6.4429571128970462E-8</v>
      </c>
      <c r="N16">
        <f t="shared" si="9"/>
        <v>9.4875235264748711E-5</v>
      </c>
      <c r="O16">
        <f t="shared" si="10"/>
        <v>5.6925141158849224E-3</v>
      </c>
    </row>
    <row r="17" spans="1:15" x14ac:dyDescent="0.25">
      <c r="A17" s="4" t="s">
        <v>18</v>
      </c>
      <c r="B17" s="5">
        <f t="shared" si="3"/>
        <v>119.86606762999999</v>
      </c>
      <c r="C17" s="1">
        <v>409</v>
      </c>
      <c r="D17" s="5">
        <f t="shared" si="11"/>
        <v>10.000322927879443</v>
      </c>
      <c r="E17" s="3">
        <v>9.2899999999999991</v>
      </c>
      <c r="F17" s="5">
        <f t="shared" si="4"/>
        <v>11.986219694549149</v>
      </c>
      <c r="G17">
        <f t="shared" si="12"/>
        <v>3.7996099999999995</v>
      </c>
      <c r="H17">
        <f t="shared" si="1"/>
        <v>1.1135517026999999</v>
      </c>
      <c r="I17">
        <f t="shared" si="6"/>
        <v>1.1135517026999999E-3</v>
      </c>
      <c r="J17" s="6">
        <f t="shared" si="7"/>
        <v>1.1986219694549148E-2</v>
      </c>
      <c r="K17">
        <f t="shared" si="8"/>
        <v>5.9856785928529956E-6</v>
      </c>
      <c r="L17" s="6">
        <f t="shared" si="0"/>
        <v>6.4429571128970454E-5</v>
      </c>
      <c r="M17" s="6">
        <f t="shared" si="2"/>
        <v>6.4429571128970462E-8</v>
      </c>
      <c r="N17">
        <f t="shared" si="9"/>
        <v>9.4875235264748711E-5</v>
      </c>
      <c r="O17">
        <f t="shared" si="10"/>
        <v>5.6925141158849224E-3</v>
      </c>
    </row>
    <row r="18" spans="1:15" x14ac:dyDescent="0.25">
      <c r="A18" s="4" t="s">
        <v>19</v>
      </c>
      <c r="B18" s="5">
        <f t="shared" si="3"/>
        <v>39.857665519999998</v>
      </c>
      <c r="C18" s="1">
        <v>136</v>
      </c>
      <c r="D18" s="5">
        <f t="shared" si="11"/>
        <v>29.968709677419355</v>
      </c>
      <c r="E18" s="3">
        <v>3.1</v>
      </c>
      <c r="F18" s="5">
        <f t="shared" si="4"/>
        <v>1.3299760299667394</v>
      </c>
      <c r="G18">
        <f t="shared" si="12"/>
        <v>0.42160000000000003</v>
      </c>
      <c r="H18">
        <f t="shared" si="1"/>
        <v>0.123558312</v>
      </c>
      <c r="I18">
        <f t="shared" si="6"/>
        <v>1.2355831200000001E-4</v>
      </c>
      <c r="J18" s="6">
        <f t="shared" si="7"/>
        <v>1.3299760299667395E-3</v>
      </c>
      <c r="K18">
        <f t="shared" si="8"/>
        <v>6.6416345223505134E-7</v>
      </c>
      <c r="L18" s="6">
        <f t="shared" si="0"/>
        <v>7.1490250809883003E-6</v>
      </c>
      <c r="M18" s="6">
        <f t="shared" si="2"/>
        <v>7.1490250809883006E-9</v>
      </c>
      <c r="N18">
        <f t="shared" si="9"/>
        <v>1.0527238108021104E-5</v>
      </c>
      <c r="O18">
        <f t="shared" si="10"/>
        <v>6.3163428648126629E-4</v>
      </c>
    </row>
    <row r="19" spans="1:15" x14ac:dyDescent="0.25">
      <c r="A19" s="4" t="s">
        <v>20</v>
      </c>
      <c r="B19" s="5">
        <f t="shared" si="3"/>
        <v>0</v>
      </c>
      <c r="C19" s="1">
        <v>0</v>
      </c>
      <c r="D19" s="5">
        <f t="shared" si="11"/>
        <v>201.96304347826086</v>
      </c>
      <c r="E19" s="3">
        <v>0.46</v>
      </c>
      <c r="F19" s="5">
        <f t="shared" si="4"/>
        <v>0</v>
      </c>
      <c r="G19">
        <f t="shared" si="12"/>
        <v>0</v>
      </c>
      <c r="H19">
        <f t="shared" si="1"/>
        <v>0</v>
      </c>
      <c r="I19">
        <f t="shared" si="6"/>
        <v>0</v>
      </c>
      <c r="J19" s="6">
        <f t="shared" si="7"/>
        <v>0</v>
      </c>
      <c r="K19">
        <f t="shared" si="8"/>
        <v>0</v>
      </c>
      <c r="L19" s="6">
        <f t="shared" si="0"/>
        <v>0</v>
      </c>
      <c r="M19" s="6">
        <f t="shared" si="2"/>
        <v>0</v>
      </c>
      <c r="N19">
        <f t="shared" si="9"/>
        <v>0</v>
      </c>
      <c r="O19">
        <f t="shared" si="10"/>
        <v>0</v>
      </c>
    </row>
    <row r="20" spans="1:15" x14ac:dyDescent="0.25">
      <c r="A20" s="4" t="s">
        <v>21</v>
      </c>
      <c r="B20" s="5">
        <f t="shared" si="3"/>
        <v>119.86606762999999</v>
      </c>
      <c r="C20" s="1">
        <v>409</v>
      </c>
      <c r="D20" s="5">
        <f t="shared" si="11"/>
        <v>19.979139784946238</v>
      </c>
      <c r="E20" s="3">
        <v>4.6500000000000004</v>
      </c>
      <c r="F20" s="5">
        <f t="shared" si="4"/>
        <v>5.9995609881220187</v>
      </c>
      <c r="G20">
        <f t="shared" si="12"/>
        <v>1.90185</v>
      </c>
      <c r="H20">
        <f t="shared" si="1"/>
        <v>0.55737517950000004</v>
      </c>
      <c r="I20">
        <f t="shared" si="6"/>
        <v>5.5737517950000008E-4</v>
      </c>
      <c r="J20" s="6">
        <f t="shared" si="7"/>
        <v>5.9995609881220184E-3</v>
      </c>
      <c r="K20">
        <f t="shared" si="8"/>
        <v>2.9960608672515002E-6</v>
      </c>
      <c r="L20" s="6">
        <f t="shared" si="0"/>
        <v>3.2249462405781778E-5</v>
      </c>
      <c r="M20" s="6">
        <f t="shared" si="2"/>
        <v>3.2249462405781782E-8</v>
      </c>
      <c r="N20">
        <f t="shared" si="9"/>
        <v>4.7488680729933438E-5</v>
      </c>
      <c r="O20">
        <f t="shared" si="10"/>
        <v>2.8493208437960064E-3</v>
      </c>
    </row>
    <row r="21" spans="1:15" x14ac:dyDescent="0.25">
      <c r="A21" s="4" t="s">
        <v>22</v>
      </c>
      <c r="B21" s="5">
        <f t="shared" si="3"/>
        <v>179.94563697999999</v>
      </c>
      <c r="C21" s="1">
        <v>614</v>
      </c>
      <c r="D21" s="5">
        <f t="shared" si="11"/>
        <v>19.979139784946238</v>
      </c>
      <c r="E21" s="3">
        <v>4.6500000000000004</v>
      </c>
      <c r="F21" s="5">
        <f t="shared" si="4"/>
        <v>9.0066759088188739</v>
      </c>
      <c r="G21">
        <f t="shared" si="12"/>
        <v>2.8551000000000002</v>
      </c>
      <c r="H21">
        <f t="shared" si="1"/>
        <v>0.83674415700000004</v>
      </c>
      <c r="I21">
        <f t="shared" si="6"/>
        <v>8.3674415700000007E-4</v>
      </c>
      <c r="J21" s="6">
        <f t="shared" si="7"/>
        <v>9.0066759088188748E-3</v>
      </c>
      <c r="K21">
        <f t="shared" si="8"/>
        <v>4.4977539669741341E-6</v>
      </c>
      <c r="L21" s="6">
        <f t="shared" si="0"/>
        <v>4.8413618379339886E-5</v>
      </c>
      <c r="M21" s="6">
        <f t="shared" si="2"/>
        <v>4.841361837933989E-8</v>
      </c>
      <c r="N21">
        <f t="shared" si="9"/>
        <v>7.1291075716819376E-5</v>
      </c>
      <c r="O21">
        <f t="shared" si="10"/>
        <v>4.2774645430091627E-3</v>
      </c>
    </row>
    <row r="22" spans="1:15" x14ac:dyDescent="0.25">
      <c r="A22" s="4" t="s">
        <v>23</v>
      </c>
      <c r="B22" s="5">
        <f t="shared" si="3"/>
        <v>179.94563697999999</v>
      </c>
      <c r="C22" s="1">
        <v>614</v>
      </c>
      <c r="D22" s="5">
        <f t="shared" si="11"/>
        <v>19.979139784946238</v>
      </c>
      <c r="E22" s="3">
        <v>4.6500000000000004</v>
      </c>
      <c r="F22" s="5">
        <f t="shared" si="4"/>
        <v>9.0066759088188739</v>
      </c>
      <c r="G22">
        <f t="shared" si="12"/>
        <v>2.8551000000000002</v>
      </c>
      <c r="H22">
        <f t="shared" si="1"/>
        <v>0.83674415700000004</v>
      </c>
      <c r="I22">
        <f t="shared" si="6"/>
        <v>8.3674415700000007E-4</v>
      </c>
      <c r="J22" s="6">
        <f t="shared" si="7"/>
        <v>9.0066759088188748E-3</v>
      </c>
      <c r="K22">
        <f t="shared" si="8"/>
        <v>4.4977539669741341E-6</v>
      </c>
      <c r="L22" s="6">
        <f t="shared" si="0"/>
        <v>4.8413618379339886E-5</v>
      </c>
      <c r="M22" s="6">
        <f t="shared" si="2"/>
        <v>4.841361837933989E-8</v>
      </c>
      <c r="N22">
        <f t="shared" si="9"/>
        <v>7.1291075716819376E-5</v>
      </c>
      <c r="O22">
        <f t="shared" si="10"/>
        <v>4.2774645430091627E-3</v>
      </c>
    </row>
    <row r="23" spans="1:15" x14ac:dyDescent="0.25">
      <c r="A23" s="4" t="s">
        <v>24</v>
      </c>
      <c r="B23" s="5">
        <f t="shared" si="3"/>
        <v>0</v>
      </c>
      <c r="C23" s="1">
        <v>0</v>
      </c>
      <c r="D23" s="5">
        <f t="shared" si="11"/>
        <v>10.000322927879443</v>
      </c>
      <c r="E23" s="3">
        <v>9.2899999999999991</v>
      </c>
      <c r="F23" s="5">
        <f t="shared" si="4"/>
        <v>0</v>
      </c>
      <c r="G23">
        <f t="shared" si="12"/>
        <v>0</v>
      </c>
      <c r="H23">
        <f t="shared" si="1"/>
        <v>0</v>
      </c>
      <c r="I23">
        <f t="shared" si="6"/>
        <v>0</v>
      </c>
      <c r="J23" s="6">
        <f t="shared" si="7"/>
        <v>0</v>
      </c>
      <c r="K23">
        <f t="shared" si="8"/>
        <v>0</v>
      </c>
      <c r="L23" s="6">
        <f t="shared" si="0"/>
        <v>0</v>
      </c>
      <c r="M23" s="6">
        <f t="shared" si="2"/>
        <v>0</v>
      </c>
      <c r="N23">
        <f t="shared" si="9"/>
        <v>0</v>
      </c>
      <c r="O23">
        <f t="shared" si="10"/>
        <v>0</v>
      </c>
    </row>
    <row r="24" spans="1:15" x14ac:dyDescent="0.25">
      <c r="A24" s="4" t="s">
        <v>25</v>
      </c>
      <c r="B24" s="5">
        <f t="shared" si="3"/>
        <v>0</v>
      </c>
      <c r="C24" s="1">
        <v>0</v>
      </c>
      <c r="D24" s="5">
        <f t="shared" si="11"/>
        <v>10.000322927879443</v>
      </c>
      <c r="E24" s="3">
        <v>9.2899999999999991</v>
      </c>
      <c r="F24" s="5">
        <f t="shared" si="4"/>
        <v>0</v>
      </c>
      <c r="G24">
        <f t="shared" si="12"/>
        <v>0</v>
      </c>
      <c r="H24">
        <f t="shared" si="1"/>
        <v>0</v>
      </c>
      <c r="I24">
        <f t="shared" si="6"/>
        <v>0</v>
      </c>
      <c r="J24" s="6">
        <f t="shared" si="7"/>
        <v>0</v>
      </c>
      <c r="K24">
        <f t="shared" si="8"/>
        <v>0</v>
      </c>
      <c r="L24" s="6">
        <f t="shared" si="0"/>
        <v>0</v>
      </c>
      <c r="M24" s="6">
        <f t="shared" si="2"/>
        <v>0</v>
      </c>
      <c r="N24">
        <f t="shared" si="9"/>
        <v>0</v>
      </c>
      <c r="O24">
        <f t="shared" si="10"/>
        <v>0</v>
      </c>
    </row>
    <row r="25" spans="1:15" x14ac:dyDescent="0.25">
      <c r="A25" s="4" t="s">
        <v>26</v>
      </c>
      <c r="B25" s="5">
        <f t="shared" si="3"/>
        <v>0</v>
      </c>
      <c r="C25" s="1">
        <v>0</v>
      </c>
      <c r="D25" s="5">
        <f t="shared" si="11"/>
        <v>10.000322927879443</v>
      </c>
      <c r="E25" s="3">
        <v>9.2899999999999991</v>
      </c>
      <c r="F25" s="5">
        <f t="shared" si="4"/>
        <v>0</v>
      </c>
      <c r="G25">
        <f t="shared" si="12"/>
        <v>0</v>
      </c>
      <c r="H25">
        <f t="shared" si="1"/>
        <v>0</v>
      </c>
      <c r="I25">
        <f t="shared" si="6"/>
        <v>0</v>
      </c>
      <c r="J25" s="6">
        <f t="shared" si="7"/>
        <v>0</v>
      </c>
      <c r="K25">
        <f t="shared" si="8"/>
        <v>0</v>
      </c>
      <c r="L25" s="6">
        <f t="shared" si="0"/>
        <v>0</v>
      </c>
      <c r="M25" s="6">
        <f t="shared" si="2"/>
        <v>0</v>
      </c>
      <c r="N25">
        <f t="shared" si="9"/>
        <v>0</v>
      </c>
      <c r="O25">
        <f t="shared" si="10"/>
        <v>0</v>
      </c>
    </row>
    <row r="26" spans="1:15" x14ac:dyDescent="0.25">
      <c r="A26" s="4" t="s">
        <v>27</v>
      </c>
      <c r="B26" s="5">
        <f t="shared" si="3"/>
        <v>0</v>
      </c>
      <c r="C26" s="1">
        <v>0</v>
      </c>
      <c r="D26" s="5">
        <f t="shared" si="11"/>
        <v>10.000322927879443</v>
      </c>
      <c r="E26" s="3">
        <v>9.2899999999999991</v>
      </c>
      <c r="F26" s="5">
        <f t="shared" si="4"/>
        <v>0</v>
      </c>
      <c r="G26">
        <f t="shared" si="12"/>
        <v>0</v>
      </c>
      <c r="H26">
        <f t="shared" si="1"/>
        <v>0</v>
      </c>
      <c r="I26">
        <f t="shared" si="6"/>
        <v>0</v>
      </c>
      <c r="J26" s="6">
        <f t="shared" si="7"/>
        <v>0</v>
      </c>
      <c r="K26">
        <f t="shared" si="8"/>
        <v>0</v>
      </c>
      <c r="L26" s="6">
        <f t="shared" si="0"/>
        <v>0</v>
      </c>
      <c r="M26" s="6">
        <f t="shared" si="2"/>
        <v>0</v>
      </c>
      <c r="N26">
        <f t="shared" si="9"/>
        <v>0</v>
      </c>
      <c r="O26">
        <f t="shared" si="10"/>
        <v>0</v>
      </c>
    </row>
    <row r="27" spans="1:15" x14ac:dyDescent="0.25">
      <c r="A27" s="4" t="s">
        <v>28</v>
      </c>
      <c r="B27" s="5">
        <f t="shared" si="3"/>
        <v>0</v>
      </c>
      <c r="C27" s="1">
        <v>0</v>
      </c>
      <c r="D27" s="5">
        <f t="shared" si="11"/>
        <v>10.000322927879443</v>
      </c>
      <c r="E27" s="3">
        <v>9.2899999999999991</v>
      </c>
      <c r="F27" s="5">
        <f t="shared" si="4"/>
        <v>0</v>
      </c>
      <c r="G27">
        <f t="shared" si="12"/>
        <v>0</v>
      </c>
      <c r="H27">
        <f t="shared" si="1"/>
        <v>0</v>
      </c>
      <c r="I27">
        <f t="shared" si="6"/>
        <v>0</v>
      </c>
      <c r="J27" s="6">
        <f t="shared" si="7"/>
        <v>0</v>
      </c>
      <c r="K27">
        <f t="shared" si="8"/>
        <v>0</v>
      </c>
      <c r="L27" s="6">
        <f t="shared" si="0"/>
        <v>0</v>
      </c>
      <c r="M27" s="6">
        <f t="shared" si="2"/>
        <v>0</v>
      </c>
      <c r="N27">
        <f t="shared" si="9"/>
        <v>0</v>
      </c>
      <c r="O27">
        <f t="shared" si="10"/>
        <v>0</v>
      </c>
    </row>
    <row r="28" spans="1:15" x14ac:dyDescent="0.25">
      <c r="A28" s="4" t="s">
        <v>29</v>
      </c>
      <c r="B28" s="5">
        <f t="shared" si="3"/>
        <v>60.07956935</v>
      </c>
      <c r="C28" s="1">
        <v>205</v>
      </c>
      <c r="D28" s="5">
        <f t="shared" si="11"/>
        <v>10.000322927879443</v>
      </c>
      <c r="E28" s="3">
        <v>9.2899999999999991</v>
      </c>
      <c r="F28" s="5">
        <f t="shared" si="4"/>
        <v>6.0077629275857598</v>
      </c>
      <c r="G28">
        <f t="shared" si="12"/>
        <v>1.9044499999999998</v>
      </c>
      <c r="H28">
        <f t="shared" si="1"/>
        <v>0.55813716149999992</v>
      </c>
      <c r="I28">
        <f t="shared" si="6"/>
        <v>5.581371614999999E-4</v>
      </c>
      <c r="J28" s="6">
        <f t="shared" si="7"/>
        <v>6.0077629275857598E-3</v>
      </c>
      <c r="K28">
        <f t="shared" si="8"/>
        <v>3.0001567519189829E-6</v>
      </c>
      <c r="L28" s="6">
        <f t="shared" si="0"/>
        <v>3.2293550321366613E-5</v>
      </c>
      <c r="M28" s="6">
        <f t="shared" si="2"/>
        <v>3.2293550321366616E-8</v>
      </c>
      <c r="N28">
        <f t="shared" si="9"/>
        <v>4.7553602027563533E-5</v>
      </c>
      <c r="O28">
        <f t="shared" si="10"/>
        <v>2.853216121653812E-3</v>
      </c>
    </row>
    <row r="29" spans="1:15" x14ac:dyDescent="0.25">
      <c r="A29" s="4" t="s">
        <v>30</v>
      </c>
      <c r="B29" s="5">
        <f t="shared" si="3"/>
        <v>89.972818489999995</v>
      </c>
      <c r="C29" s="1">
        <v>307</v>
      </c>
      <c r="D29" s="5">
        <f t="shared" si="11"/>
        <v>19.979139784946238</v>
      </c>
      <c r="E29" s="3">
        <v>4.6500000000000004</v>
      </c>
      <c r="F29" s="5">
        <f t="shared" si="4"/>
        <v>4.503337954409437</v>
      </c>
      <c r="G29">
        <f t="shared" si="12"/>
        <v>1.4275500000000001</v>
      </c>
      <c r="H29">
        <f t="shared" si="1"/>
        <v>0.41837207850000002</v>
      </c>
      <c r="I29">
        <f t="shared" si="6"/>
        <v>4.1837207850000004E-4</v>
      </c>
      <c r="J29" s="6">
        <f t="shared" si="7"/>
        <v>4.5033379544094374E-3</v>
      </c>
      <c r="K29">
        <f t="shared" si="8"/>
        <v>2.248876983487067E-6</v>
      </c>
      <c r="L29" s="6">
        <f t="shared" si="0"/>
        <v>2.4206809189669943E-5</v>
      </c>
      <c r="M29" s="6">
        <f t="shared" si="2"/>
        <v>2.4206809189669945E-8</v>
      </c>
      <c r="N29">
        <f t="shared" si="9"/>
        <v>3.5645537858409688E-5</v>
      </c>
      <c r="O29">
        <f t="shared" si="10"/>
        <v>2.1387322715045814E-3</v>
      </c>
    </row>
    <row r="30" spans="1:15" x14ac:dyDescent="0.25">
      <c r="A30" s="4" t="s">
        <v>31</v>
      </c>
      <c r="B30" s="5">
        <f t="shared" si="3"/>
        <v>89.972818489999995</v>
      </c>
      <c r="C30" s="1">
        <v>307</v>
      </c>
      <c r="D30" s="5">
        <f t="shared" si="11"/>
        <v>19.979139784946238</v>
      </c>
      <c r="E30" s="3">
        <v>4.6500000000000004</v>
      </c>
      <c r="F30" s="5">
        <f t="shared" si="4"/>
        <v>4.503337954409437</v>
      </c>
      <c r="G30">
        <f t="shared" si="12"/>
        <v>1.4275500000000001</v>
      </c>
      <c r="H30">
        <f t="shared" si="1"/>
        <v>0.41837207850000002</v>
      </c>
      <c r="I30">
        <f t="shared" si="6"/>
        <v>4.1837207850000004E-4</v>
      </c>
      <c r="J30" s="6">
        <f t="shared" si="7"/>
        <v>4.5033379544094374E-3</v>
      </c>
      <c r="K30">
        <f t="shared" si="8"/>
        <v>2.248876983487067E-6</v>
      </c>
      <c r="L30" s="6">
        <f t="shared" si="0"/>
        <v>2.4206809189669943E-5</v>
      </c>
      <c r="M30" s="6">
        <f t="shared" si="2"/>
        <v>2.4206809189669945E-8</v>
      </c>
      <c r="N30">
        <f t="shared" si="9"/>
        <v>3.5645537858409688E-5</v>
      </c>
      <c r="O30">
        <f t="shared" si="10"/>
        <v>2.1387322715045814E-3</v>
      </c>
    </row>
    <row r="31" spans="1:15" x14ac:dyDescent="0.25">
      <c r="A31" s="4" t="s">
        <v>32</v>
      </c>
      <c r="B31" s="5">
        <f t="shared" si="3"/>
        <v>39.857665519999998</v>
      </c>
      <c r="C31" s="1">
        <v>136</v>
      </c>
      <c r="D31" s="5">
        <f t="shared" si="11"/>
        <v>29.968709677419355</v>
      </c>
      <c r="E31" s="3">
        <v>3.1</v>
      </c>
      <c r="F31" s="5">
        <f t="shared" si="4"/>
        <v>1.3299760299667394</v>
      </c>
      <c r="G31">
        <f t="shared" si="12"/>
        <v>0.42160000000000003</v>
      </c>
      <c r="H31">
        <f t="shared" si="1"/>
        <v>0.123558312</v>
      </c>
      <c r="I31">
        <f t="shared" si="6"/>
        <v>1.2355831200000001E-4</v>
      </c>
      <c r="J31" s="6">
        <f t="shared" si="7"/>
        <v>1.3299760299667395E-3</v>
      </c>
      <c r="K31">
        <f t="shared" si="8"/>
        <v>6.6416345223505134E-7</v>
      </c>
      <c r="L31" s="6">
        <f t="shared" si="0"/>
        <v>7.1490250809883003E-6</v>
      </c>
      <c r="M31" s="6">
        <f t="shared" si="2"/>
        <v>7.1490250809883006E-9</v>
      </c>
      <c r="N31">
        <f t="shared" si="9"/>
        <v>1.0527238108021104E-5</v>
      </c>
      <c r="O31">
        <f t="shared" si="10"/>
        <v>6.3163428648126629E-4</v>
      </c>
    </row>
    <row r="32" spans="1:15" x14ac:dyDescent="0.25">
      <c r="A32" s="4" t="s">
        <v>33</v>
      </c>
      <c r="B32" s="5">
        <f t="shared" si="3"/>
        <v>0</v>
      </c>
      <c r="C32" s="1">
        <v>0</v>
      </c>
      <c r="D32" s="5">
        <f t="shared" si="11"/>
        <v>201.96304347826086</v>
      </c>
      <c r="E32" s="3">
        <v>0.46</v>
      </c>
      <c r="F32" s="5">
        <f t="shared" si="4"/>
        <v>0</v>
      </c>
      <c r="G32">
        <f t="shared" si="12"/>
        <v>0</v>
      </c>
      <c r="H32">
        <f t="shared" si="1"/>
        <v>0</v>
      </c>
      <c r="I32">
        <f t="shared" si="6"/>
        <v>0</v>
      </c>
      <c r="J32" s="6">
        <f t="shared" si="7"/>
        <v>0</v>
      </c>
      <c r="K32">
        <f t="shared" si="8"/>
        <v>0</v>
      </c>
      <c r="L32" s="6">
        <f t="shared" si="0"/>
        <v>0</v>
      </c>
      <c r="M32" s="6">
        <f t="shared" si="2"/>
        <v>0</v>
      </c>
      <c r="N32">
        <f t="shared" si="9"/>
        <v>0</v>
      </c>
      <c r="O32">
        <f t="shared" si="10"/>
        <v>0</v>
      </c>
    </row>
    <row r="33" spans="1:15" x14ac:dyDescent="0.25">
      <c r="A33" s="4" t="s">
        <v>34</v>
      </c>
      <c r="B33" s="5">
        <f t="shared" si="3"/>
        <v>300.10477567999999</v>
      </c>
      <c r="C33" s="1">
        <v>1024</v>
      </c>
      <c r="D33" s="5">
        <f t="shared" si="11"/>
        <v>99.895698924731178</v>
      </c>
      <c r="E33" s="3">
        <v>0.93</v>
      </c>
      <c r="F33" s="5">
        <f t="shared" si="4"/>
        <v>3.0041811500425175</v>
      </c>
      <c r="G33">
        <f t="shared" si="12"/>
        <v>0.95232000000000006</v>
      </c>
      <c r="H33">
        <f t="shared" si="1"/>
        <v>0.27909642239999999</v>
      </c>
      <c r="I33">
        <f t="shared" si="6"/>
        <v>2.7909642240000001E-4</v>
      </c>
      <c r="J33" s="6">
        <f t="shared" si="7"/>
        <v>3.0041811500425173E-3</v>
      </c>
      <c r="K33">
        <f t="shared" si="8"/>
        <v>1.5002280332838805E-6</v>
      </c>
      <c r="L33" s="6">
        <f t="shared" si="0"/>
        <v>1.6148386065291218E-5</v>
      </c>
      <c r="M33" s="6">
        <f t="shared" si="2"/>
        <v>1.6148386065291219E-8</v>
      </c>
      <c r="N33">
        <f t="shared" si="9"/>
        <v>2.3779173138118253E-5</v>
      </c>
      <c r="O33">
        <f t="shared" si="10"/>
        <v>1.4267503882870953E-3</v>
      </c>
    </row>
    <row r="34" spans="1:15" x14ac:dyDescent="0.25">
      <c r="A34" s="4" t="s">
        <v>35</v>
      </c>
      <c r="B34" s="5">
        <f t="shared" si="3"/>
        <v>0</v>
      </c>
      <c r="C34" s="1">
        <v>0</v>
      </c>
      <c r="D34" s="5">
        <f t="shared" si="11"/>
        <v>29.968709677419355</v>
      </c>
      <c r="E34" s="3">
        <v>3.1</v>
      </c>
      <c r="F34" s="5">
        <f t="shared" si="4"/>
        <v>0</v>
      </c>
      <c r="G34">
        <f t="shared" si="12"/>
        <v>0</v>
      </c>
      <c r="H34">
        <f t="shared" si="1"/>
        <v>0</v>
      </c>
      <c r="I34">
        <f t="shared" si="6"/>
        <v>0</v>
      </c>
      <c r="J34" s="6">
        <f t="shared" si="7"/>
        <v>0</v>
      </c>
      <c r="K34">
        <f t="shared" si="8"/>
        <v>0</v>
      </c>
      <c r="L34" s="6">
        <f t="shared" si="0"/>
        <v>0</v>
      </c>
      <c r="M34" s="6">
        <f t="shared" si="2"/>
        <v>0</v>
      </c>
      <c r="N34">
        <f t="shared" si="9"/>
        <v>0</v>
      </c>
      <c r="O34">
        <f t="shared" si="10"/>
        <v>0</v>
      </c>
    </row>
    <row r="35" spans="1:15" x14ac:dyDescent="0.25">
      <c r="A35" s="4" t="s">
        <v>36</v>
      </c>
      <c r="B35" s="5">
        <f t="shared" si="3"/>
        <v>89.972818489999995</v>
      </c>
      <c r="C35" s="1">
        <v>307</v>
      </c>
      <c r="D35" s="5">
        <f t="shared" si="11"/>
        <v>29.968709677419355</v>
      </c>
      <c r="E35" s="3">
        <v>3.1</v>
      </c>
      <c r="F35" s="5">
        <f t="shared" si="4"/>
        <v>3.0022253029396251</v>
      </c>
      <c r="G35">
        <f t="shared" si="12"/>
        <v>0.95169999999999999</v>
      </c>
      <c r="H35">
        <f t="shared" si="1"/>
        <v>0.27891471899999998</v>
      </c>
      <c r="I35">
        <f t="shared" si="6"/>
        <v>2.7891471899999995E-4</v>
      </c>
      <c r="J35" s="6">
        <f t="shared" si="7"/>
        <v>3.0022253029396251E-3</v>
      </c>
      <c r="K35">
        <f t="shared" si="8"/>
        <v>1.4992513223247112E-6</v>
      </c>
      <c r="L35" s="6">
        <f t="shared" si="0"/>
        <v>1.6137872793113297E-5</v>
      </c>
      <c r="M35" s="6">
        <f t="shared" si="2"/>
        <v>1.6137872793113296E-8</v>
      </c>
      <c r="N35">
        <f t="shared" si="9"/>
        <v>2.3763691905606458E-5</v>
      </c>
      <c r="O35">
        <f t="shared" si="10"/>
        <v>1.4258215143363874E-3</v>
      </c>
    </row>
    <row r="36" spans="1:15" x14ac:dyDescent="0.25">
      <c r="A36" s="4" t="s">
        <v>37</v>
      </c>
      <c r="B36" s="5">
        <f t="shared" si="3"/>
        <v>89.972818489999995</v>
      </c>
      <c r="C36" s="1">
        <v>307</v>
      </c>
      <c r="D36" s="5">
        <f t="shared" si="11"/>
        <v>19.979139784946238</v>
      </c>
      <c r="E36" s="3">
        <v>4.6500000000000004</v>
      </c>
      <c r="F36" s="5">
        <f t="shared" si="4"/>
        <v>4.503337954409437</v>
      </c>
      <c r="G36">
        <f t="shared" si="12"/>
        <v>1.4275500000000001</v>
      </c>
      <c r="H36">
        <f t="shared" ref="H36:H67" si="13">G36*0.29307</f>
        <v>0.41837207850000002</v>
      </c>
      <c r="I36">
        <f t="shared" si="6"/>
        <v>4.1837207850000004E-4</v>
      </c>
      <c r="J36" s="6">
        <f t="shared" si="7"/>
        <v>4.5033379544094374E-3</v>
      </c>
      <c r="K36">
        <f t="shared" si="8"/>
        <v>2.248876983487067E-6</v>
      </c>
      <c r="L36" s="6">
        <f t="shared" si="0"/>
        <v>2.4206809189669943E-5</v>
      </c>
      <c r="M36" s="6">
        <f t="shared" si="2"/>
        <v>2.4206809189669945E-8</v>
      </c>
      <c r="N36">
        <f t="shared" si="9"/>
        <v>3.5645537858409688E-5</v>
      </c>
      <c r="O36">
        <f t="shared" si="10"/>
        <v>2.1387322715045814E-3</v>
      </c>
    </row>
    <row r="37" spans="1:15" x14ac:dyDescent="0.25">
      <c r="A37" s="4" t="s">
        <v>38</v>
      </c>
      <c r="B37" s="5">
        <f t="shared" si="3"/>
        <v>60.07956935</v>
      </c>
      <c r="C37" s="1">
        <v>205</v>
      </c>
      <c r="D37" s="5">
        <f t="shared" si="11"/>
        <v>24.973924731182795</v>
      </c>
      <c r="E37" s="3">
        <v>3.72</v>
      </c>
      <c r="F37" s="5">
        <f t="shared" si="4"/>
        <v>2.4056919365574849</v>
      </c>
      <c r="G37">
        <f t="shared" si="12"/>
        <v>0.76260000000000006</v>
      </c>
      <c r="H37">
        <f t="shared" si="13"/>
        <v>0.22349518200000001</v>
      </c>
      <c r="I37">
        <f t="shared" si="6"/>
        <v>2.2349518200000002E-4</v>
      </c>
      <c r="J37" s="6">
        <f t="shared" si="7"/>
        <v>2.4056919365574849E-3</v>
      </c>
      <c r="K37">
        <f t="shared" si="8"/>
        <v>1.2013544797781075E-6</v>
      </c>
      <c r="L37" s="6">
        <f t="shared" si="0"/>
        <v>1.2931324778846487E-5</v>
      </c>
      <c r="M37" s="6">
        <f t="shared" si="2"/>
        <v>1.2931324778846486E-8</v>
      </c>
      <c r="N37">
        <f t="shared" si="9"/>
        <v>1.904191598950876E-5</v>
      </c>
      <c r="O37">
        <f t="shared" si="10"/>
        <v>1.1425149593705256E-3</v>
      </c>
    </row>
    <row r="38" spans="1:15" x14ac:dyDescent="0.25">
      <c r="A38" s="4" t="s">
        <v>39</v>
      </c>
      <c r="B38" s="5">
        <f t="shared" si="3"/>
        <v>29.893249139999998</v>
      </c>
      <c r="C38" s="1">
        <v>102</v>
      </c>
      <c r="D38" s="5">
        <f t="shared" si="11"/>
        <v>5.0001614639397216</v>
      </c>
      <c r="E38" s="3">
        <v>18.579999999999998</v>
      </c>
      <c r="F38" s="5">
        <f t="shared" si="4"/>
        <v>5.9784567669633901</v>
      </c>
      <c r="G38">
        <f t="shared" si="12"/>
        <v>1.89516</v>
      </c>
      <c r="H38">
        <f t="shared" si="13"/>
        <v>0.5554145412</v>
      </c>
      <c r="I38">
        <f t="shared" si="6"/>
        <v>5.5541454120000002E-4</v>
      </c>
      <c r="J38" s="6">
        <f t="shared" si="7"/>
        <v>5.9784567669633904E-3</v>
      </c>
      <c r="K38">
        <f t="shared" si="8"/>
        <v>2.9855218409340127E-6</v>
      </c>
      <c r="L38" s="6">
        <f t="shared" si="0"/>
        <v>3.2136020807603855E-5</v>
      </c>
      <c r="M38" s="6">
        <f t="shared" si="2"/>
        <v>3.2136020807603858E-8</v>
      </c>
      <c r="N38">
        <f t="shared" si="9"/>
        <v>4.7321633237185178E-5</v>
      </c>
      <c r="O38">
        <f t="shared" si="10"/>
        <v>2.8392979942311108E-3</v>
      </c>
    </row>
    <row r="39" spans="1:15" x14ac:dyDescent="0.25">
      <c r="A39" s="4" t="s">
        <v>40</v>
      </c>
      <c r="B39" s="5">
        <f t="shared" si="3"/>
        <v>29.893249139999998</v>
      </c>
      <c r="C39" s="1">
        <v>102</v>
      </c>
      <c r="D39" s="5">
        <f t="shared" si="11"/>
        <v>5.0001614639397216</v>
      </c>
      <c r="E39" s="3">
        <v>18.579999999999998</v>
      </c>
      <c r="F39" s="5">
        <f t="shared" si="4"/>
        <v>5.9784567669633901</v>
      </c>
      <c r="G39">
        <f t="shared" si="12"/>
        <v>1.89516</v>
      </c>
      <c r="H39">
        <f t="shared" si="13"/>
        <v>0.5554145412</v>
      </c>
      <c r="I39">
        <f t="shared" si="6"/>
        <v>5.5541454120000002E-4</v>
      </c>
      <c r="J39" s="6">
        <f t="shared" si="7"/>
        <v>5.9784567669633904E-3</v>
      </c>
      <c r="K39">
        <f t="shared" si="8"/>
        <v>2.9855218409340127E-6</v>
      </c>
      <c r="L39" s="6">
        <f t="shared" si="0"/>
        <v>3.2136020807603855E-5</v>
      </c>
      <c r="M39" s="6">
        <f t="shared" si="2"/>
        <v>3.2136020807603858E-8</v>
      </c>
      <c r="N39">
        <f t="shared" si="9"/>
        <v>4.7321633237185178E-5</v>
      </c>
      <c r="O39">
        <f t="shared" si="10"/>
        <v>2.8392979942311108E-3</v>
      </c>
    </row>
    <row r="40" spans="1:15" x14ac:dyDescent="0.25">
      <c r="A40" s="4" t="s">
        <v>41</v>
      </c>
      <c r="B40" s="5">
        <f t="shared" si="3"/>
        <v>29.893249139999998</v>
      </c>
      <c r="C40" s="1">
        <v>102</v>
      </c>
      <c r="D40" s="5">
        <f t="shared" si="11"/>
        <v>5.0001614639397216</v>
      </c>
      <c r="E40" s="3">
        <v>18.579999999999998</v>
      </c>
      <c r="F40" s="5">
        <f t="shared" si="4"/>
        <v>5.9784567669633901</v>
      </c>
      <c r="G40">
        <f t="shared" si="12"/>
        <v>1.89516</v>
      </c>
      <c r="H40">
        <f t="shared" si="13"/>
        <v>0.5554145412</v>
      </c>
      <c r="I40">
        <f t="shared" si="6"/>
        <v>5.5541454120000002E-4</v>
      </c>
      <c r="J40" s="6">
        <f t="shared" si="7"/>
        <v>5.9784567669633904E-3</v>
      </c>
      <c r="K40">
        <f t="shared" si="8"/>
        <v>2.9855218409340127E-6</v>
      </c>
      <c r="L40" s="6">
        <f t="shared" si="0"/>
        <v>3.2136020807603855E-5</v>
      </c>
      <c r="M40" s="6">
        <f t="shared" si="2"/>
        <v>3.2136020807603858E-8</v>
      </c>
      <c r="N40">
        <f t="shared" si="9"/>
        <v>4.7321633237185178E-5</v>
      </c>
      <c r="O40">
        <f t="shared" si="10"/>
        <v>2.8392979942311108E-3</v>
      </c>
    </row>
    <row r="41" spans="1:15" x14ac:dyDescent="0.25">
      <c r="A41" s="4" t="s">
        <v>42</v>
      </c>
      <c r="B41" s="5">
        <f t="shared" si="3"/>
        <v>325.01581662999996</v>
      </c>
      <c r="C41" s="1">
        <v>1109</v>
      </c>
      <c r="D41" s="5">
        <f t="shared" si="11"/>
        <v>24.973924731182795</v>
      </c>
      <c r="E41" s="3">
        <v>3.72</v>
      </c>
      <c r="F41" s="5">
        <f t="shared" si="4"/>
        <v>13.014206622645123</v>
      </c>
      <c r="G41">
        <f t="shared" si="12"/>
        <v>4.1254800000000005</v>
      </c>
      <c r="H41">
        <f t="shared" si="13"/>
        <v>1.2090544236</v>
      </c>
      <c r="I41">
        <f t="shared" si="6"/>
        <v>1.2090544236000001E-3</v>
      </c>
      <c r="J41" s="6">
        <f t="shared" si="7"/>
        <v>1.3014206622645123E-2</v>
      </c>
      <c r="K41">
        <f t="shared" si="8"/>
        <v>6.4990347223118109E-6</v>
      </c>
      <c r="L41" s="6">
        <f t="shared" si="0"/>
        <v>6.9955313071906104E-5</v>
      </c>
      <c r="M41" s="6">
        <f t="shared" si="2"/>
        <v>6.99553130719061E-8</v>
      </c>
      <c r="N41">
        <f t="shared" si="9"/>
        <v>1.0301212113348886E-4</v>
      </c>
      <c r="O41">
        <f t="shared" si="10"/>
        <v>6.1807272680093313E-3</v>
      </c>
    </row>
    <row r="42" spans="1:15" x14ac:dyDescent="0.25">
      <c r="A42" s="4" t="s">
        <v>43</v>
      </c>
      <c r="B42" s="5">
        <f t="shared" si="3"/>
        <v>89.972818489999995</v>
      </c>
      <c r="C42" s="1">
        <v>307</v>
      </c>
      <c r="D42" s="5">
        <f t="shared" si="11"/>
        <v>19.979139784946238</v>
      </c>
      <c r="E42" s="3">
        <v>4.6500000000000004</v>
      </c>
      <c r="F42" s="5">
        <f t="shared" si="4"/>
        <v>4.503337954409437</v>
      </c>
      <c r="G42">
        <f t="shared" si="12"/>
        <v>1.4275500000000001</v>
      </c>
      <c r="H42">
        <f t="shared" si="13"/>
        <v>0.41837207850000002</v>
      </c>
      <c r="I42">
        <f t="shared" si="6"/>
        <v>4.1837207850000004E-4</v>
      </c>
      <c r="J42" s="6">
        <f t="shared" si="7"/>
        <v>4.5033379544094374E-3</v>
      </c>
      <c r="K42">
        <f t="shared" si="8"/>
        <v>2.248876983487067E-6</v>
      </c>
      <c r="L42" s="6">
        <f t="shared" si="0"/>
        <v>2.4206809189669943E-5</v>
      </c>
      <c r="M42" s="6">
        <f t="shared" si="2"/>
        <v>2.4206809189669945E-8</v>
      </c>
      <c r="N42">
        <f t="shared" si="9"/>
        <v>3.5645537858409688E-5</v>
      </c>
      <c r="O42">
        <f t="shared" si="10"/>
        <v>2.1387322715045814E-3</v>
      </c>
    </row>
    <row r="43" spans="1:15" x14ac:dyDescent="0.25">
      <c r="A43" s="4" t="s">
        <v>44</v>
      </c>
      <c r="B43" s="5">
        <f t="shared" si="3"/>
        <v>29.893249139999998</v>
      </c>
      <c r="C43" s="1">
        <v>102</v>
      </c>
      <c r="D43" s="5">
        <f t="shared" si="11"/>
        <v>5.0001614639397216</v>
      </c>
      <c r="E43" s="3">
        <v>18.579999999999998</v>
      </c>
      <c r="F43" s="5">
        <f t="shared" si="4"/>
        <v>5.9784567669633901</v>
      </c>
      <c r="G43">
        <f t="shared" si="12"/>
        <v>1.89516</v>
      </c>
      <c r="H43">
        <f t="shared" si="13"/>
        <v>0.5554145412</v>
      </c>
      <c r="I43">
        <f t="shared" si="6"/>
        <v>5.5541454120000002E-4</v>
      </c>
      <c r="J43" s="6">
        <f t="shared" si="7"/>
        <v>5.9784567669633904E-3</v>
      </c>
      <c r="K43">
        <f t="shared" si="8"/>
        <v>2.9855218409340127E-6</v>
      </c>
      <c r="L43" s="6">
        <f t="shared" si="0"/>
        <v>3.2136020807603855E-5</v>
      </c>
      <c r="M43" s="6">
        <f t="shared" si="2"/>
        <v>3.2136020807603858E-8</v>
      </c>
      <c r="N43">
        <f t="shared" si="9"/>
        <v>4.7321633237185178E-5</v>
      </c>
      <c r="O43">
        <f t="shared" si="10"/>
        <v>2.8392979942311108E-3</v>
      </c>
    </row>
    <row r="44" spans="1:15" x14ac:dyDescent="0.25">
      <c r="A44" s="4" t="s">
        <v>45</v>
      </c>
      <c r="B44" s="5">
        <f t="shared" si="3"/>
        <v>65.061777539999994</v>
      </c>
      <c r="C44" s="1">
        <v>222</v>
      </c>
      <c r="D44" s="5">
        <f t="shared" si="11"/>
        <v>7.4982243744955603</v>
      </c>
      <c r="E44" s="3">
        <v>12.39</v>
      </c>
      <c r="F44" s="5">
        <f t="shared" si="4"/>
        <v>8.6769579423764576</v>
      </c>
      <c r="G44">
        <f t="shared" si="12"/>
        <v>2.7505799999999998</v>
      </c>
      <c r="H44">
        <f t="shared" si="13"/>
        <v>0.80611248059999996</v>
      </c>
      <c r="I44">
        <f t="shared" si="6"/>
        <v>8.0611248060000001E-4</v>
      </c>
      <c r="J44" s="6">
        <f t="shared" si="7"/>
        <v>8.6769579423764572E-3</v>
      </c>
      <c r="K44">
        <f t="shared" si="8"/>
        <v>4.3330994033412888E-6</v>
      </c>
      <c r="L44" s="6">
        <f t="shared" si="0"/>
        <v>4.6641284172829219E-5</v>
      </c>
      <c r="M44" s="6">
        <f t="shared" si="2"/>
        <v>4.6641284172829223E-8</v>
      </c>
      <c r="N44">
        <f t="shared" si="9"/>
        <v>6.8681239552088915E-5</v>
      </c>
      <c r="O44">
        <f t="shared" si="10"/>
        <v>4.1208743731253345E-3</v>
      </c>
    </row>
    <row r="45" spans="1:15" x14ac:dyDescent="0.25">
      <c r="A45" s="4" t="s">
        <v>46</v>
      </c>
      <c r="B45" s="5">
        <f t="shared" si="3"/>
        <v>119.86606762999999</v>
      </c>
      <c r="C45" s="1">
        <v>409</v>
      </c>
      <c r="D45" s="5">
        <f t="shared" si="11"/>
        <v>10.000322927879443</v>
      </c>
      <c r="E45" s="3">
        <v>9.2899999999999991</v>
      </c>
      <c r="F45" s="5">
        <f t="shared" si="4"/>
        <v>11.986219694549149</v>
      </c>
      <c r="G45">
        <f t="shared" si="12"/>
        <v>3.7996099999999995</v>
      </c>
      <c r="H45">
        <f t="shared" si="13"/>
        <v>1.1135517026999999</v>
      </c>
      <c r="I45">
        <f t="shared" si="6"/>
        <v>1.1135517026999999E-3</v>
      </c>
      <c r="J45" s="6">
        <f t="shared" si="7"/>
        <v>1.1986219694549148E-2</v>
      </c>
      <c r="K45">
        <f t="shared" si="8"/>
        <v>5.9856785928529956E-6</v>
      </c>
      <c r="L45" s="6">
        <f t="shared" si="0"/>
        <v>6.4429571128970454E-5</v>
      </c>
      <c r="M45" s="6">
        <f t="shared" si="2"/>
        <v>6.4429571128970462E-8</v>
      </c>
      <c r="N45">
        <f t="shared" si="9"/>
        <v>9.4875235264748711E-5</v>
      </c>
      <c r="O45">
        <f t="shared" si="10"/>
        <v>5.6925141158849224E-3</v>
      </c>
    </row>
    <row r="46" spans="1:15" x14ac:dyDescent="0.25">
      <c r="A46" s="4" t="s">
        <v>47</v>
      </c>
      <c r="B46" s="5">
        <f t="shared" si="3"/>
        <v>499.97924541999998</v>
      </c>
      <c r="C46" s="1">
        <v>1706</v>
      </c>
      <c r="D46" s="5">
        <f t="shared" si="11"/>
        <v>24.973924731182795</v>
      </c>
      <c r="E46" s="3">
        <v>3.72</v>
      </c>
      <c r="F46" s="5">
        <f t="shared" si="4"/>
        <v>20.020050945205213</v>
      </c>
      <c r="G46">
        <f t="shared" si="12"/>
        <v>6.3463200000000004</v>
      </c>
      <c r="H46">
        <f t="shared" si="13"/>
        <v>1.8599160024000001</v>
      </c>
      <c r="I46">
        <f t="shared" si="6"/>
        <v>1.8599160024000002E-3</v>
      </c>
      <c r="J46" s="6">
        <f t="shared" si="7"/>
        <v>2.0020050945205214E-2</v>
      </c>
      <c r="K46">
        <f t="shared" si="8"/>
        <v>9.9976133780558608E-6</v>
      </c>
      <c r="L46" s="6">
        <f t="shared" si="0"/>
        <v>1.0761385401322976E-4</v>
      </c>
      <c r="M46" s="6">
        <f t="shared" si="2"/>
        <v>1.0761385401322977E-7</v>
      </c>
      <c r="N46">
        <f t="shared" si="9"/>
        <v>1.584658959907412E-4</v>
      </c>
      <c r="O46">
        <f t="shared" si="10"/>
        <v>9.5079537594444721E-3</v>
      </c>
    </row>
    <row r="47" spans="1:15" x14ac:dyDescent="0.25">
      <c r="A47" s="4" t="s">
        <v>48</v>
      </c>
      <c r="B47" s="5">
        <f t="shared" si="3"/>
        <v>325.01581662999996</v>
      </c>
      <c r="C47" s="1">
        <v>1109</v>
      </c>
      <c r="D47" s="5">
        <f t="shared" si="11"/>
        <v>24.973924731182795</v>
      </c>
      <c r="E47" s="3">
        <v>3.72</v>
      </c>
      <c r="F47" s="5">
        <f t="shared" si="4"/>
        <v>13.014206622645123</v>
      </c>
      <c r="G47">
        <f t="shared" si="12"/>
        <v>4.1254800000000005</v>
      </c>
      <c r="H47">
        <f t="shared" si="13"/>
        <v>1.2090544236</v>
      </c>
      <c r="I47">
        <f t="shared" si="6"/>
        <v>1.2090544236000001E-3</v>
      </c>
      <c r="J47" s="6">
        <f t="shared" si="7"/>
        <v>1.3014206622645123E-2</v>
      </c>
      <c r="K47">
        <f t="shared" si="8"/>
        <v>6.4990347223118109E-6</v>
      </c>
      <c r="L47" s="6">
        <f t="shared" si="0"/>
        <v>6.9955313071906104E-5</v>
      </c>
      <c r="M47" s="6">
        <f t="shared" si="2"/>
        <v>6.99553130719061E-8</v>
      </c>
      <c r="N47">
        <f t="shared" si="9"/>
        <v>1.0301212113348886E-4</v>
      </c>
      <c r="O47">
        <f t="shared" si="10"/>
        <v>6.1807272680093313E-3</v>
      </c>
    </row>
    <row r="48" spans="1:15" x14ac:dyDescent="0.25">
      <c r="A48" s="4" t="s">
        <v>49</v>
      </c>
      <c r="B48" s="5">
        <f t="shared" si="3"/>
        <v>499.97924541999998</v>
      </c>
      <c r="C48" s="1">
        <v>1706</v>
      </c>
      <c r="D48" s="5">
        <f t="shared" si="11"/>
        <v>24.973924731182795</v>
      </c>
      <c r="E48" s="3">
        <v>3.72</v>
      </c>
      <c r="F48" s="5">
        <f t="shared" si="4"/>
        <v>20.020050945205213</v>
      </c>
      <c r="G48">
        <f t="shared" si="12"/>
        <v>6.3463200000000004</v>
      </c>
      <c r="H48">
        <f t="shared" si="13"/>
        <v>1.8599160024000001</v>
      </c>
      <c r="I48">
        <f t="shared" si="6"/>
        <v>1.8599160024000002E-3</v>
      </c>
      <c r="J48" s="6">
        <f t="shared" si="7"/>
        <v>2.0020050945205214E-2</v>
      </c>
      <c r="K48">
        <f t="shared" si="8"/>
        <v>9.9976133780558608E-6</v>
      </c>
      <c r="L48" s="6">
        <f t="shared" si="0"/>
        <v>1.0761385401322976E-4</v>
      </c>
      <c r="M48" s="6">
        <f t="shared" si="2"/>
        <v>1.0761385401322977E-7</v>
      </c>
      <c r="N48">
        <f t="shared" si="9"/>
        <v>1.584658959907412E-4</v>
      </c>
      <c r="O48">
        <f t="shared" si="10"/>
        <v>9.5079537594444721E-3</v>
      </c>
    </row>
    <row r="49" spans="1:15" x14ac:dyDescent="0.25">
      <c r="A49" s="4" t="s">
        <v>50</v>
      </c>
      <c r="B49" s="5">
        <f t="shared" si="3"/>
        <v>89.972818489999995</v>
      </c>
      <c r="C49" s="1">
        <v>307</v>
      </c>
      <c r="D49" s="5">
        <f t="shared" si="11"/>
        <v>5.0001614639397216</v>
      </c>
      <c r="E49" s="3">
        <v>18.579999999999998</v>
      </c>
      <c r="F49" s="5">
        <f t="shared" si="4"/>
        <v>17.993982622134908</v>
      </c>
      <c r="G49">
        <f t="shared" si="12"/>
        <v>5.7040599999999992</v>
      </c>
      <c r="H49">
        <f t="shared" si="13"/>
        <v>1.6716888641999998</v>
      </c>
      <c r="I49">
        <f t="shared" si="6"/>
        <v>1.6716888641999999E-3</v>
      </c>
      <c r="J49" s="6">
        <f t="shared" si="7"/>
        <v>1.7993982622134908E-2</v>
      </c>
      <c r="K49">
        <f t="shared" si="8"/>
        <v>8.9858353447719798E-6</v>
      </c>
      <c r="L49" s="6">
        <f t="shared" si="0"/>
        <v>9.672312145033708E-5</v>
      </c>
      <c r="M49" s="6">
        <f t="shared" si="2"/>
        <v>9.6723121450337084E-8</v>
      </c>
      <c r="N49">
        <f t="shared" si="9"/>
        <v>1.4242883729231225E-4</v>
      </c>
      <c r="O49">
        <f t="shared" si="10"/>
        <v>8.5457302375387349E-3</v>
      </c>
    </row>
    <row r="50" spans="1:15" x14ac:dyDescent="0.25">
      <c r="A50" s="4" t="s">
        <v>51</v>
      </c>
      <c r="B50" s="5">
        <f t="shared" si="3"/>
        <v>29.893249139999998</v>
      </c>
      <c r="C50" s="1">
        <v>102</v>
      </c>
      <c r="D50" s="5">
        <f t="shared" si="11"/>
        <v>5.0001614639397216</v>
      </c>
      <c r="E50" s="3">
        <v>18.579999999999998</v>
      </c>
      <c r="F50" s="5">
        <f t="shared" si="4"/>
        <v>5.9784567669633901</v>
      </c>
      <c r="G50">
        <f t="shared" si="12"/>
        <v>1.89516</v>
      </c>
      <c r="H50">
        <f t="shared" si="13"/>
        <v>0.5554145412</v>
      </c>
      <c r="I50">
        <f t="shared" si="6"/>
        <v>5.5541454120000002E-4</v>
      </c>
      <c r="J50" s="6">
        <f t="shared" si="7"/>
        <v>5.9784567669633904E-3</v>
      </c>
      <c r="K50">
        <f t="shared" si="8"/>
        <v>2.9855218409340127E-6</v>
      </c>
      <c r="L50" s="6">
        <f t="shared" si="0"/>
        <v>3.2136020807603855E-5</v>
      </c>
      <c r="M50" s="6">
        <f t="shared" si="2"/>
        <v>3.2136020807603858E-8</v>
      </c>
      <c r="N50">
        <f t="shared" si="9"/>
        <v>4.7321633237185178E-5</v>
      </c>
      <c r="O50">
        <f t="shared" si="10"/>
        <v>2.8392979942311108E-3</v>
      </c>
    </row>
    <row r="51" spans="1:15" x14ac:dyDescent="0.25">
      <c r="A51" s="4" t="s">
        <v>52</v>
      </c>
      <c r="B51" s="5">
        <f t="shared" si="3"/>
        <v>89.972818489999995</v>
      </c>
      <c r="C51" s="1">
        <v>307</v>
      </c>
      <c r="D51" s="5">
        <f t="shared" si="11"/>
        <v>5.0001614639397216</v>
      </c>
      <c r="E51" s="3">
        <v>18.579999999999998</v>
      </c>
      <c r="F51" s="5">
        <f t="shared" si="4"/>
        <v>17.993982622134908</v>
      </c>
      <c r="G51">
        <f t="shared" si="12"/>
        <v>5.7040599999999992</v>
      </c>
      <c r="H51">
        <f t="shared" si="13"/>
        <v>1.6716888641999998</v>
      </c>
      <c r="I51">
        <f t="shared" si="6"/>
        <v>1.6716888641999999E-3</v>
      </c>
      <c r="J51" s="6">
        <f t="shared" si="7"/>
        <v>1.7993982622134908E-2</v>
      </c>
      <c r="K51">
        <f t="shared" si="8"/>
        <v>8.9858353447719798E-6</v>
      </c>
      <c r="L51" s="6">
        <f t="shared" si="0"/>
        <v>9.672312145033708E-5</v>
      </c>
      <c r="M51" s="6">
        <f t="shared" si="2"/>
        <v>9.6723121450337084E-8</v>
      </c>
      <c r="N51">
        <f t="shared" si="9"/>
        <v>1.4242883729231225E-4</v>
      </c>
      <c r="O51">
        <f t="shared" si="10"/>
        <v>8.5457302375387349E-3</v>
      </c>
    </row>
    <row r="52" spans="1:15" x14ac:dyDescent="0.25">
      <c r="A52" s="4" t="s">
        <v>53</v>
      </c>
      <c r="B52" s="5">
        <f t="shared" si="3"/>
        <v>0</v>
      </c>
      <c r="C52" s="1">
        <v>0</v>
      </c>
      <c r="D52" s="5">
        <f t="shared" si="11"/>
        <v>99.895698924731178</v>
      </c>
      <c r="E52" s="3">
        <v>0.93</v>
      </c>
      <c r="F52" s="5">
        <f t="shared" si="4"/>
        <v>0</v>
      </c>
      <c r="G52">
        <f t="shared" si="12"/>
        <v>0</v>
      </c>
      <c r="H52">
        <f t="shared" si="13"/>
        <v>0</v>
      </c>
      <c r="I52">
        <f t="shared" si="6"/>
        <v>0</v>
      </c>
      <c r="J52" s="6">
        <f t="shared" si="7"/>
        <v>0</v>
      </c>
      <c r="K52">
        <f t="shared" si="8"/>
        <v>0</v>
      </c>
      <c r="L52" s="6">
        <f t="shared" si="0"/>
        <v>0</v>
      </c>
      <c r="M52" s="6">
        <f t="shared" si="2"/>
        <v>0</v>
      </c>
      <c r="N52">
        <f t="shared" si="9"/>
        <v>0</v>
      </c>
      <c r="O52">
        <f t="shared" si="10"/>
        <v>0</v>
      </c>
    </row>
    <row r="53" spans="1:15" x14ac:dyDescent="0.25">
      <c r="A53" s="4" t="s">
        <v>54</v>
      </c>
      <c r="B53" s="5">
        <f t="shared" si="3"/>
        <v>0</v>
      </c>
      <c r="C53" s="1">
        <v>0</v>
      </c>
      <c r="D53" s="5">
        <f t="shared" si="11"/>
        <v>99.895698924731178</v>
      </c>
      <c r="E53" s="3">
        <v>0.93</v>
      </c>
      <c r="F53" s="5">
        <f t="shared" si="4"/>
        <v>0</v>
      </c>
      <c r="G53">
        <f t="shared" si="12"/>
        <v>0</v>
      </c>
      <c r="H53">
        <f t="shared" si="13"/>
        <v>0</v>
      </c>
      <c r="I53">
        <f t="shared" si="6"/>
        <v>0</v>
      </c>
      <c r="J53" s="6">
        <f t="shared" si="7"/>
        <v>0</v>
      </c>
      <c r="K53">
        <f t="shared" si="8"/>
        <v>0</v>
      </c>
      <c r="L53" s="6">
        <f t="shared" si="0"/>
        <v>0</v>
      </c>
      <c r="M53" s="6">
        <f t="shared" si="2"/>
        <v>0</v>
      </c>
      <c r="N53">
        <f t="shared" si="9"/>
        <v>0</v>
      </c>
      <c r="O53">
        <f t="shared" si="10"/>
        <v>0</v>
      </c>
    </row>
    <row r="54" spans="1:15" x14ac:dyDescent="0.25">
      <c r="A54" s="4" t="s">
        <v>55</v>
      </c>
      <c r="B54" s="5">
        <f t="shared" si="3"/>
        <v>179.94563697999999</v>
      </c>
      <c r="C54" s="1">
        <v>614</v>
      </c>
      <c r="D54" s="5">
        <f t="shared" si="11"/>
        <v>19.979139784946238</v>
      </c>
      <c r="E54" s="3">
        <v>4.6500000000000004</v>
      </c>
      <c r="F54" s="5">
        <f t="shared" si="4"/>
        <v>9.0066759088188739</v>
      </c>
      <c r="G54">
        <f t="shared" si="12"/>
        <v>2.8551000000000002</v>
      </c>
      <c r="H54">
        <f t="shared" si="13"/>
        <v>0.83674415700000004</v>
      </c>
      <c r="I54">
        <f t="shared" si="6"/>
        <v>8.3674415700000007E-4</v>
      </c>
      <c r="J54" s="6">
        <f t="shared" si="7"/>
        <v>9.0066759088188748E-3</v>
      </c>
      <c r="K54">
        <f t="shared" si="8"/>
        <v>4.4977539669741341E-6</v>
      </c>
      <c r="L54" s="6">
        <f t="shared" si="0"/>
        <v>4.8413618379339886E-5</v>
      </c>
      <c r="M54" s="6">
        <f t="shared" si="2"/>
        <v>4.841361837933989E-8</v>
      </c>
      <c r="N54">
        <f t="shared" si="9"/>
        <v>7.1291075716819376E-5</v>
      </c>
      <c r="O54">
        <f t="shared" si="10"/>
        <v>4.2774645430091627E-3</v>
      </c>
    </row>
    <row r="55" spans="1:15" x14ac:dyDescent="0.25">
      <c r="A55" s="4" t="s">
        <v>56</v>
      </c>
      <c r="B55" s="5">
        <f t="shared" si="3"/>
        <v>89.972818489999995</v>
      </c>
      <c r="C55" s="1">
        <v>307</v>
      </c>
      <c r="D55" s="5">
        <f t="shared" si="11"/>
        <v>19.979139784946238</v>
      </c>
      <c r="E55" s="3">
        <v>4.6500000000000004</v>
      </c>
      <c r="F55" s="5">
        <f t="shared" si="4"/>
        <v>4.503337954409437</v>
      </c>
      <c r="G55">
        <f t="shared" si="12"/>
        <v>1.4275500000000001</v>
      </c>
      <c r="H55">
        <f t="shared" si="13"/>
        <v>0.41837207850000002</v>
      </c>
      <c r="I55">
        <f t="shared" si="6"/>
        <v>4.1837207850000004E-4</v>
      </c>
      <c r="J55" s="6">
        <f t="shared" si="7"/>
        <v>4.5033379544094374E-3</v>
      </c>
      <c r="K55">
        <f t="shared" si="8"/>
        <v>2.248876983487067E-6</v>
      </c>
      <c r="L55" s="6">
        <f t="shared" si="0"/>
        <v>2.4206809189669943E-5</v>
      </c>
      <c r="M55" s="6">
        <f t="shared" si="2"/>
        <v>2.4206809189669945E-8</v>
      </c>
      <c r="N55">
        <f t="shared" si="9"/>
        <v>3.5645537858409688E-5</v>
      </c>
      <c r="O55">
        <f t="shared" si="10"/>
        <v>2.1387322715045814E-3</v>
      </c>
    </row>
    <row r="56" spans="1:15" x14ac:dyDescent="0.25">
      <c r="A56" s="4" t="s">
        <v>57</v>
      </c>
      <c r="B56" s="5">
        <f t="shared" si="3"/>
        <v>60.07956935</v>
      </c>
      <c r="C56" s="1">
        <v>205</v>
      </c>
      <c r="D56" s="5">
        <f t="shared" si="11"/>
        <v>19.979139784946238</v>
      </c>
      <c r="E56" s="3">
        <v>4.6500000000000004</v>
      </c>
      <c r="F56" s="5">
        <f t="shared" si="4"/>
        <v>3.0071149206968557</v>
      </c>
      <c r="G56">
        <f t="shared" si="12"/>
        <v>0.95325000000000015</v>
      </c>
      <c r="H56">
        <f t="shared" si="13"/>
        <v>0.27936897750000006</v>
      </c>
      <c r="I56">
        <f t="shared" si="6"/>
        <v>2.7936897750000005E-4</v>
      </c>
      <c r="J56" s="6">
        <f t="shared" si="7"/>
        <v>3.0071149206968555E-3</v>
      </c>
      <c r="K56">
        <f t="shared" si="8"/>
        <v>1.5016930997226345E-6</v>
      </c>
      <c r="L56" s="6">
        <f t="shared" si="0"/>
        <v>1.6164155973558105E-5</v>
      </c>
      <c r="M56" s="6">
        <f t="shared" si="2"/>
        <v>1.6164155973558105E-8</v>
      </c>
      <c r="N56">
        <f t="shared" si="9"/>
        <v>2.3802394986885952E-5</v>
      </c>
      <c r="O56">
        <f t="shared" si="10"/>
        <v>1.4281436992131572E-3</v>
      </c>
    </row>
    <row r="57" spans="1:15" x14ac:dyDescent="0.25">
      <c r="A57" s="4" t="s">
        <v>58</v>
      </c>
      <c r="B57" s="5">
        <f t="shared" si="3"/>
        <v>60.07956935</v>
      </c>
      <c r="C57" s="1">
        <v>205</v>
      </c>
      <c r="D57" s="5">
        <f t="shared" si="11"/>
        <v>10.000322927879443</v>
      </c>
      <c r="E57" s="3">
        <v>9.2899999999999991</v>
      </c>
      <c r="F57" s="5">
        <f t="shared" si="4"/>
        <v>6.0077629275857598</v>
      </c>
      <c r="G57">
        <f t="shared" si="12"/>
        <v>1.9044499999999998</v>
      </c>
      <c r="H57">
        <f t="shared" si="13"/>
        <v>0.55813716149999992</v>
      </c>
      <c r="I57">
        <f t="shared" si="6"/>
        <v>5.581371614999999E-4</v>
      </c>
      <c r="J57" s="6">
        <f t="shared" si="7"/>
        <v>6.0077629275857598E-3</v>
      </c>
      <c r="K57">
        <f t="shared" si="8"/>
        <v>3.0001567519189829E-6</v>
      </c>
      <c r="L57" s="6">
        <f t="shared" si="0"/>
        <v>3.2293550321366613E-5</v>
      </c>
      <c r="M57" s="6">
        <f t="shared" si="2"/>
        <v>3.2293550321366616E-8</v>
      </c>
      <c r="N57">
        <f t="shared" si="9"/>
        <v>4.7553602027563533E-5</v>
      </c>
      <c r="O57">
        <f t="shared" si="10"/>
        <v>2.853216121653812E-3</v>
      </c>
    </row>
    <row r="58" spans="1:15" x14ac:dyDescent="0.25">
      <c r="A58" s="4" t="s">
        <v>59</v>
      </c>
      <c r="B58" s="5">
        <f t="shared" si="3"/>
        <v>0</v>
      </c>
      <c r="C58" s="1">
        <v>0</v>
      </c>
      <c r="D58" s="5">
        <f t="shared" si="11"/>
        <v>19.979139784946238</v>
      </c>
      <c r="E58" s="3">
        <v>4.6500000000000004</v>
      </c>
      <c r="F58" s="5">
        <f t="shared" si="4"/>
        <v>0</v>
      </c>
      <c r="G58">
        <f t="shared" si="12"/>
        <v>0</v>
      </c>
      <c r="H58">
        <f t="shared" si="13"/>
        <v>0</v>
      </c>
      <c r="I58">
        <f t="shared" si="6"/>
        <v>0</v>
      </c>
      <c r="J58" s="6">
        <f t="shared" si="7"/>
        <v>0</v>
      </c>
      <c r="K58">
        <f t="shared" si="8"/>
        <v>0</v>
      </c>
      <c r="L58" s="6">
        <f t="shared" si="0"/>
        <v>0</v>
      </c>
      <c r="M58" s="6">
        <f t="shared" si="2"/>
        <v>0</v>
      </c>
      <c r="N58">
        <f t="shared" si="9"/>
        <v>0</v>
      </c>
      <c r="O58">
        <f t="shared" si="10"/>
        <v>0</v>
      </c>
    </row>
    <row r="59" spans="1:15" x14ac:dyDescent="0.25">
      <c r="A59" s="4" t="s">
        <v>60</v>
      </c>
      <c r="B59" s="5">
        <f t="shared" si="3"/>
        <v>89.972818489999995</v>
      </c>
      <c r="C59" s="1">
        <v>307</v>
      </c>
      <c r="D59" s="5">
        <f t="shared" si="11"/>
        <v>19.979139784946238</v>
      </c>
      <c r="E59" s="3">
        <v>4.6500000000000004</v>
      </c>
      <c r="F59" s="5">
        <f t="shared" si="4"/>
        <v>4.503337954409437</v>
      </c>
      <c r="G59">
        <f t="shared" si="12"/>
        <v>1.4275500000000001</v>
      </c>
      <c r="H59">
        <f t="shared" si="13"/>
        <v>0.41837207850000002</v>
      </c>
      <c r="I59">
        <f t="shared" si="6"/>
        <v>4.1837207850000004E-4</v>
      </c>
      <c r="J59" s="6">
        <f t="shared" si="7"/>
        <v>4.5033379544094374E-3</v>
      </c>
      <c r="K59">
        <f t="shared" si="8"/>
        <v>2.248876983487067E-6</v>
      </c>
      <c r="L59" s="6">
        <f t="shared" si="0"/>
        <v>2.4206809189669943E-5</v>
      </c>
      <c r="M59" s="6">
        <f t="shared" si="2"/>
        <v>2.4206809189669945E-8</v>
      </c>
      <c r="N59">
        <f t="shared" si="9"/>
        <v>3.5645537858409688E-5</v>
      </c>
      <c r="O59">
        <f t="shared" si="10"/>
        <v>2.1387322715045814E-3</v>
      </c>
    </row>
    <row r="60" spans="1:15" x14ac:dyDescent="0.25">
      <c r="A60" s="4" t="s">
        <v>61</v>
      </c>
      <c r="B60" s="5">
        <f t="shared" si="3"/>
        <v>45.132944779999995</v>
      </c>
      <c r="C60" s="1">
        <v>154</v>
      </c>
      <c r="D60" s="5">
        <f t="shared" si="11"/>
        <v>19.979139784946238</v>
      </c>
      <c r="E60" s="3">
        <v>4.6500000000000004</v>
      </c>
      <c r="F60" s="5">
        <f t="shared" si="4"/>
        <v>2.2590034038405644</v>
      </c>
      <c r="G60">
        <f t="shared" si="12"/>
        <v>0.71610000000000007</v>
      </c>
      <c r="H60">
        <f t="shared" si="13"/>
        <v>0.20986742700000002</v>
      </c>
      <c r="I60">
        <f t="shared" si="6"/>
        <v>2.0986742700000003E-4</v>
      </c>
      <c r="J60" s="6">
        <f t="shared" si="7"/>
        <v>2.2590034038405646E-3</v>
      </c>
      <c r="K60">
        <f t="shared" si="8"/>
        <v>1.1281011578404182E-6</v>
      </c>
      <c r="L60" s="6">
        <f t="shared" si="0"/>
        <v>1.2142829365502185E-5</v>
      </c>
      <c r="M60" s="6">
        <f t="shared" si="2"/>
        <v>1.2142829365502186E-8</v>
      </c>
      <c r="N60">
        <f t="shared" si="9"/>
        <v>1.7880823551124081E-5</v>
      </c>
      <c r="O60">
        <f t="shared" si="10"/>
        <v>1.0728494130674449E-3</v>
      </c>
    </row>
    <row r="61" spans="1:15" x14ac:dyDescent="0.25">
      <c r="A61" s="4" t="s">
        <v>62</v>
      </c>
      <c r="B61" s="5">
        <f t="shared" si="3"/>
        <v>300.10477567999999</v>
      </c>
      <c r="C61" s="1">
        <v>1024</v>
      </c>
      <c r="D61" s="5">
        <f t="shared" si="11"/>
        <v>19.979139784946238</v>
      </c>
      <c r="E61" s="3">
        <v>4.6500000000000004</v>
      </c>
      <c r="F61" s="5">
        <f t="shared" si="4"/>
        <v>15.020905750212586</v>
      </c>
      <c r="G61">
        <f t="shared" si="12"/>
        <v>4.7616000000000005</v>
      </c>
      <c r="H61">
        <f t="shared" si="13"/>
        <v>1.3954821120000001</v>
      </c>
      <c r="I61">
        <f t="shared" si="6"/>
        <v>1.395482112E-3</v>
      </c>
      <c r="J61" s="6">
        <f t="shared" si="7"/>
        <v>1.5020905750212586E-2</v>
      </c>
      <c r="K61">
        <f t="shared" si="8"/>
        <v>7.5011401664194027E-6</v>
      </c>
      <c r="L61" s="6">
        <f t="shared" si="0"/>
        <v>8.0741930326456095E-5</v>
      </c>
      <c r="M61" s="6">
        <f t="shared" si="2"/>
        <v>8.07419303264561E-8</v>
      </c>
      <c r="N61">
        <f t="shared" si="9"/>
        <v>1.1889586569059128E-4</v>
      </c>
      <c r="O61">
        <f t="shared" si="10"/>
        <v>7.1337519414354771E-3</v>
      </c>
    </row>
    <row r="62" spans="1:15" x14ac:dyDescent="0.25">
      <c r="A62" s="4" t="s">
        <v>63</v>
      </c>
      <c r="B62" s="5">
        <f t="shared" si="3"/>
        <v>89.972818489999995</v>
      </c>
      <c r="C62" s="1">
        <v>307</v>
      </c>
      <c r="D62" s="5">
        <f t="shared" si="11"/>
        <v>19.979139784946238</v>
      </c>
      <c r="E62" s="3">
        <v>4.6500000000000004</v>
      </c>
      <c r="F62" s="5">
        <f t="shared" si="4"/>
        <v>4.503337954409437</v>
      </c>
      <c r="G62">
        <f t="shared" si="12"/>
        <v>1.4275500000000001</v>
      </c>
      <c r="H62">
        <f t="shared" si="13"/>
        <v>0.41837207850000002</v>
      </c>
      <c r="I62">
        <f t="shared" si="6"/>
        <v>4.1837207850000004E-4</v>
      </c>
      <c r="J62" s="6">
        <f t="shared" si="7"/>
        <v>4.5033379544094374E-3</v>
      </c>
      <c r="K62">
        <f t="shared" si="8"/>
        <v>2.248876983487067E-6</v>
      </c>
      <c r="L62" s="6">
        <f t="shared" si="0"/>
        <v>2.4206809189669943E-5</v>
      </c>
      <c r="M62" s="6">
        <f t="shared" si="2"/>
        <v>2.4206809189669945E-8</v>
      </c>
      <c r="N62">
        <f t="shared" si="9"/>
        <v>3.5645537858409688E-5</v>
      </c>
      <c r="O62">
        <f t="shared" si="10"/>
        <v>2.1387322715045814E-3</v>
      </c>
    </row>
    <row r="63" spans="1:15" x14ac:dyDescent="0.25">
      <c r="A63" s="4" t="s">
        <v>64</v>
      </c>
      <c r="B63" s="5">
        <f t="shared" si="3"/>
        <v>45.132944779999995</v>
      </c>
      <c r="C63" s="1">
        <v>154</v>
      </c>
      <c r="D63" s="5">
        <f t="shared" si="11"/>
        <v>19.979139784946238</v>
      </c>
      <c r="E63" s="3">
        <v>4.6500000000000004</v>
      </c>
      <c r="F63" s="5">
        <f t="shared" si="4"/>
        <v>2.2590034038405644</v>
      </c>
      <c r="G63">
        <f t="shared" si="12"/>
        <v>0.71610000000000007</v>
      </c>
      <c r="H63">
        <f t="shared" si="13"/>
        <v>0.20986742700000002</v>
      </c>
      <c r="I63">
        <f t="shared" si="6"/>
        <v>2.0986742700000003E-4</v>
      </c>
      <c r="J63" s="6">
        <f t="shared" si="7"/>
        <v>2.2590034038405646E-3</v>
      </c>
      <c r="K63">
        <f t="shared" si="8"/>
        <v>1.1281011578404182E-6</v>
      </c>
      <c r="L63" s="6">
        <f t="shared" si="0"/>
        <v>1.2142829365502185E-5</v>
      </c>
      <c r="M63" s="6">
        <f t="shared" si="2"/>
        <v>1.2142829365502186E-8</v>
      </c>
      <c r="N63">
        <f t="shared" si="9"/>
        <v>1.7880823551124081E-5</v>
      </c>
      <c r="O63">
        <f t="shared" si="10"/>
        <v>1.0728494130674449E-3</v>
      </c>
    </row>
    <row r="64" spans="1:15" x14ac:dyDescent="0.25">
      <c r="A64" s="4" t="s">
        <v>65</v>
      </c>
      <c r="B64" s="5">
        <f t="shared" si="3"/>
        <v>45.132944779999995</v>
      </c>
      <c r="C64" s="1">
        <v>154</v>
      </c>
      <c r="D64" s="5">
        <f t="shared" si="11"/>
        <v>19.979139784946238</v>
      </c>
      <c r="E64" s="3">
        <v>4.6500000000000004</v>
      </c>
      <c r="F64" s="5">
        <f t="shared" si="4"/>
        <v>2.2590034038405644</v>
      </c>
      <c r="G64">
        <f t="shared" si="12"/>
        <v>0.71610000000000007</v>
      </c>
      <c r="H64">
        <f t="shared" si="13"/>
        <v>0.20986742700000002</v>
      </c>
      <c r="I64">
        <f t="shared" si="6"/>
        <v>2.0986742700000003E-4</v>
      </c>
      <c r="J64" s="6">
        <f t="shared" si="7"/>
        <v>2.2590034038405646E-3</v>
      </c>
      <c r="K64">
        <f t="shared" si="8"/>
        <v>1.1281011578404182E-6</v>
      </c>
      <c r="L64" s="6">
        <f t="shared" si="0"/>
        <v>1.2142829365502185E-5</v>
      </c>
      <c r="M64" s="6">
        <f t="shared" si="2"/>
        <v>1.2142829365502186E-8</v>
      </c>
      <c r="N64">
        <f t="shared" si="9"/>
        <v>1.7880823551124081E-5</v>
      </c>
      <c r="O64">
        <f t="shared" si="10"/>
        <v>1.0728494130674449E-3</v>
      </c>
    </row>
    <row r="65" spans="1:15" x14ac:dyDescent="0.25">
      <c r="A65" s="4" t="s">
        <v>66</v>
      </c>
      <c r="B65" s="5">
        <f t="shared" si="3"/>
        <v>89.972818489999995</v>
      </c>
      <c r="C65" s="1">
        <v>307</v>
      </c>
      <c r="D65" s="5">
        <f t="shared" si="11"/>
        <v>19.979139784946238</v>
      </c>
      <c r="E65" s="3">
        <v>4.6500000000000004</v>
      </c>
      <c r="F65" s="5">
        <f t="shared" si="4"/>
        <v>4.503337954409437</v>
      </c>
      <c r="G65">
        <f t="shared" si="12"/>
        <v>1.4275500000000001</v>
      </c>
      <c r="H65">
        <f t="shared" si="13"/>
        <v>0.41837207850000002</v>
      </c>
      <c r="I65">
        <f t="shared" si="6"/>
        <v>4.1837207850000004E-4</v>
      </c>
      <c r="J65" s="6">
        <f t="shared" si="7"/>
        <v>4.5033379544094374E-3</v>
      </c>
      <c r="K65">
        <f t="shared" si="8"/>
        <v>2.248876983487067E-6</v>
      </c>
      <c r="L65" s="6">
        <f t="shared" si="0"/>
        <v>2.4206809189669943E-5</v>
      </c>
      <c r="M65" s="6">
        <f t="shared" si="2"/>
        <v>2.4206809189669945E-8</v>
      </c>
      <c r="N65">
        <f t="shared" si="9"/>
        <v>3.5645537858409688E-5</v>
      </c>
      <c r="O65">
        <f t="shared" si="10"/>
        <v>2.1387322715045814E-3</v>
      </c>
    </row>
    <row r="66" spans="1:15" x14ac:dyDescent="0.25">
      <c r="A66" s="4" t="s">
        <v>67</v>
      </c>
      <c r="B66" s="5">
        <f t="shared" si="3"/>
        <v>179.94563697999999</v>
      </c>
      <c r="C66" s="1">
        <v>614</v>
      </c>
      <c r="D66" s="5">
        <f t="shared" si="11"/>
        <v>19.979139784946238</v>
      </c>
      <c r="E66" s="3">
        <v>4.6500000000000004</v>
      </c>
      <c r="F66" s="5">
        <f t="shared" si="4"/>
        <v>9.0066759088188739</v>
      </c>
      <c r="G66">
        <f t="shared" si="12"/>
        <v>2.8551000000000002</v>
      </c>
      <c r="H66">
        <f t="shared" si="13"/>
        <v>0.83674415700000004</v>
      </c>
      <c r="I66">
        <f t="shared" si="6"/>
        <v>8.3674415700000007E-4</v>
      </c>
      <c r="J66" s="6">
        <f t="shared" si="7"/>
        <v>9.0066759088188748E-3</v>
      </c>
      <c r="K66">
        <f t="shared" si="8"/>
        <v>4.4977539669741341E-6</v>
      </c>
      <c r="L66" s="6">
        <f t="shared" si="0"/>
        <v>4.8413618379339886E-5</v>
      </c>
      <c r="M66" s="6">
        <f t="shared" si="2"/>
        <v>4.841361837933989E-8</v>
      </c>
      <c r="N66">
        <f t="shared" si="9"/>
        <v>7.1291075716819376E-5</v>
      </c>
      <c r="O66">
        <f t="shared" si="10"/>
        <v>4.2774645430091627E-3</v>
      </c>
    </row>
    <row r="67" spans="1:15" x14ac:dyDescent="0.25">
      <c r="A67" s="4" t="s">
        <v>68</v>
      </c>
      <c r="B67" s="5">
        <f t="shared" si="3"/>
        <v>114.88385943999999</v>
      </c>
      <c r="C67" s="1">
        <v>392</v>
      </c>
      <c r="D67" s="5">
        <f t="shared" si="11"/>
        <v>10.000322927879443</v>
      </c>
      <c r="E67" s="3">
        <v>9.2899999999999991</v>
      </c>
      <c r="F67" s="5">
        <f t="shared" si="4"/>
        <v>11.488014963968867</v>
      </c>
      <c r="G67">
        <f t="shared" si="12"/>
        <v>3.64168</v>
      </c>
      <c r="H67">
        <f t="shared" si="13"/>
        <v>1.0672671575999999</v>
      </c>
      <c r="I67">
        <f t="shared" si="6"/>
        <v>1.0672671575999999E-3</v>
      </c>
      <c r="J67" s="6">
        <f t="shared" si="7"/>
        <v>1.1488014963968868E-2</v>
      </c>
      <c r="K67">
        <f t="shared" si="8"/>
        <v>5.7368851061084948E-6</v>
      </c>
      <c r="L67" s="6">
        <f t="shared" si="8"/>
        <v>6.1751569395003476E-5</v>
      </c>
      <c r="M67" s="6">
        <f t="shared" si="2"/>
        <v>6.1751569395003473E-8</v>
      </c>
      <c r="N67">
        <f t="shared" si="9"/>
        <v>9.0931765828316616E-5</v>
      </c>
      <c r="O67">
        <f t="shared" si="10"/>
        <v>5.455905949698997E-3</v>
      </c>
    </row>
    <row r="68" spans="1:15" x14ac:dyDescent="0.25">
      <c r="A68" s="4" t="s">
        <v>69</v>
      </c>
      <c r="B68" s="5">
        <f t="shared" si="3"/>
        <v>599.91648028999998</v>
      </c>
      <c r="C68" s="1">
        <v>2047</v>
      </c>
      <c r="D68" s="5">
        <f t="shared" si="11"/>
        <v>24.973924731182795</v>
      </c>
      <c r="E68" s="3">
        <v>3.72</v>
      </c>
      <c r="F68" s="5">
        <f t="shared" si="4"/>
        <v>24.021714117722787</v>
      </c>
      <c r="G68">
        <f t="shared" si="12"/>
        <v>7.6148400000000001</v>
      </c>
      <c r="H68">
        <f t="shared" ref="H68:H99" si="14">G68*0.29307</f>
        <v>2.2316811587999998</v>
      </c>
      <c r="I68">
        <f t="shared" si="6"/>
        <v>2.2316811587999997E-3</v>
      </c>
      <c r="J68" s="6">
        <f t="shared" si="7"/>
        <v>2.4021714117722786E-2</v>
      </c>
      <c r="K68">
        <f t="shared" si="8"/>
        <v>1.1995964000516028E-5</v>
      </c>
      <c r="L68" s="6">
        <f t="shared" si="8"/>
        <v>1.2912400888926223E-4</v>
      </c>
      <c r="M68" s="6">
        <f t="shared" ref="M68:M104" si="15">L68*0.001</f>
        <v>1.2912400888926224E-7</v>
      </c>
      <c r="N68">
        <f t="shared" si="9"/>
        <v>1.9014049770987523E-4</v>
      </c>
      <c r="O68">
        <f t="shared" si="10"/>
        <v>1.1408429862592514E-2</v>
      </c>
    </row>
    <row r="69" spans="1:15" x14ac:dyDescent="0.25">
      <c r="A69" s="4" t="s">
        <v>70</v>
      </c>
      <c r="B69" s="5">
        <f t="shared" ref="B69:B104" si="16">C69*0.29307107</f>
        <v>29.893249139999998</v>
      </c>
      <c r="C69" s="1">
        <v>102</v>
      </c>
      <c r="D69" s="5">
        <f t="shared" si="11"/>
        <v>10.000322927879443</v>
      </c>
      <c r="E69" s="3">
        <v>9.2899999999999991</v>
      </c>
      <c r="F69" s="5">
        <f t="shared" ref="F69:F104" si="17">B69/D69</f>
        <v>2.9892283834816951</v>
      </c>
      <c r="G69">
        <f t="shared" si="12"/>
        <v>0.94757999999999998</v>
      </c>
      <c r="H69">
        <f t="shared" si="14"/>
        <v>0.2777072706</v>
      </c>
      <c r="I69">
        <f t="shared" ref="I69:I104" si="18">H69/1000</f>
        <v>2.7770727060000001E-4</v>
      </c>
      <c r="J69" s="6">
        <f t="shared" ref="J69:J104" si="19">F69/1000</f>
        <v>2.9892283834816952E-3</v>
      </c>
      <c r="K69">
        <f t="shared" ref="K69:L104" si="20">I69/(4.19*44.4)</f>
        <v>1.4927609204670064E-6</v>
      </c>
      <c r="L69" s="6">
        <f t="shared" si="20"/>
        <v>1.6068010403801927E-5</v>
      </c>
      <c r="M69" s="6">
        <f t="shared" si="15"/>
        <v>1.6068010403801929E-8</v>
      </c>
      <c r="N69">
        <f t="shared" ref="N69:N104" si="21">K69/0.06309</f>
        <v>2.3660816618592589E-5</v>
      </c>
      <c r="O69">
        <f t="shared" ref="O69:O104" si="22">N69*60</f>
        <v>1.4196489971155554E-3</v>
      </c>
    </row>
    <row r="70" spans="1:15" x14ac:dyDescent="0.25">
      <c r="A70" s="4" t="s">
        <v>71</v>
      </c>
      <c r="B70" s="5">
        <f t="shared" si="16"/>
        <v>114.88385943999999</v>
      </c>
      <c r="C70" s="1">
        <v>392</v>
      </c>
      <c r="D70" s="5">
        <f t="shared" ref="D70:D104" si="23">1 / (E70/92.903)</f>
        <v>10.000322927879443</v>
      </c>
      <c r="E70" s="3">
        <v>9.2899999999999991</v>
      </c>
      <c r="F70" s="5">
        <f t="shared" si="17"/>
        <v>11.488014963968867</v>
      </c>
      <c r="G70">
        <f t="shared" si="12"/>
        <v>3.64168</v>
      </c>
      <c r="H70">
        <f t="shared" si="14"/>
        <v>1.0672671575999999</v>
      </c>
      <c r="I70">
        <f t="shared" si="18"/>
        <v>1.0672671575999999E-3</v>
      </c>
      <c r="J70" s="6">
        <f t="shared" si="19"/>
        <v>1.1488014963968868E-2</v>
      </c>
      <c r="K70">
        <f t="shared" si="20"/>
        <v>5.7368851061084948E-6</v>
      </c>
      <c r="L70" s="6">
        <f t="shared" si="20"/>
        <v>6.1751569395003476E-5</v>
      </c>
      <c r="M70" s="6">
        <f t="shared" si="15"/>
        <v>6.1751569395003473E-8</v>
      </c>
      <c r="N70">
        <f t="shared" si="21"/>
        <v>9.0931765828316616E-5</v>
      </c>
      <c r="O70">
        <f t="shared" si="22"/>
        <v>5.455905949698997E-3</v>
      </c>
    </row>
    <row r="71" spans="1:15" x14ac:dyDescent="0.25">
      <c r="A71" s="4" t="s">
        <v>72</v>
      </c>
      <c r="B71" s="5">
        <f t="shared" si="16"/>
        <v>599.91648028999998</v>
      </c>
      <c r="C71" s="1">
        <v>2047</v>
      </c>
      <c r="D71" s="5">
        <f t="shared" si="23"/>
        <v>24.973924731182795</v>
      </c>
      <c r="E71" s="3">
        <v>3.72</v>
      </c>
      <c r="F71" s="5">
        <f t="shared" si="17"/>
        <v>24.021714117722787</v>
      </c>
      <c r="G71">
        <f t="shared" si="12"/>
        <v>7.6148400000000001</v>
      </c>
      <c r="H71">
        <f t="shared" si="14"/>
        <v>2.2316811587999998</v>
      </c>
      <c r="I71">
        <f t="shared" si="18"/>
        <v>2.2316811587999997E-3</v>
      </c>
      <c r="J71" s="6">
        <f t="shared" si="19"/>
        <v>2.4021714117722786E-2</v>
      </c>
      <c r="K71">
        <f t="shared" si="20"/>
        <v>1.1995964000516028E-5</v>
      </c>
      <c r="L71" s="6">
        <f t="shared" si="20"/>
        <v>1.2912400888926223E-4</v>
      </c>
      <c r="M71" s="6">
        <f t="shared" si="15"/>
        <v>1.2912400888926224E-7</v>
      </c>
      <c r="N71">
        <f t="shared" si="21"/>
        <v>1.9014049770987523E-4</v>
      </c>
      <c r="O71">
        <f t="shared" si="22"/>
        <v>1.1408429862592514E-2</v>
      </c>
    </row>
    <row r="72" spans="1:15" x14ac:dyDescent="0.25">
      <c r="A72" s="4" t="s">
        <v>73</v>
      </c>
      <c r="B72" s="5">
        <f t="shared" si="16"/>
        <v>89.972818489999995</v>
      </c>
      <c r="C72" s="1">
        <v>307</v>
      </c>
      <c r="D72" s="5">
        <f t="shared" si="23"/>
        <v>19.979139784946238</v>
      </c>
      <c r="E72" s="3">
        <v>4.6500000000000004</v>
      </c>
      <c r="F72" s="5">
        <f t="shared" si="17"/>
        <v>4.503337954409437</v>
      </c>
      <c r="G72">
        <f t="shared" si="12"/>
        <v>1.4275500000000001</v>
      </c>
      <c r="H72">
        <f t="shared" si="14"/>
        <v>0.41837207850000002</v>
      </c>
      <c r="I72">
        <f t="shared" si="18"/>
        <v>4.1837207850000004E-4</v>
      </c>
      <c r="J72" s="6">
        <f t="shared" si="19"/>
        <v>4.5033379544094374E-3</v>
      </c>
      <c r="K72">
        <f t="shared" si="20"/>
        <v>2.248876983487067E-6</v>
      </c>
      <c r="L72" s="6">
        <f t="shared" si="20"/>
        <v>2.4206809189669943E-5</v>
      </c>
      <c r="M72" s="6">
        <f t="shared" si="15"/>
        <v>2.4206809189669945E-8</v>
      </c>
      <c r="N72">
        <f t="shared" si="21"/>
        <v>3.5645537858409688E-5</v>
      </c>
      <c r="O72">
        <f t="shared" si="22"/>
        <v>2.1387322715045814E-3</v>
      </c>
    </row>
    <row r="73" spans="1:15" x14ac:dyDescent="0.25">
      <c r="A73" s="4" t="s">
        <v>74</v>
      </c>
      <c r="B73" s="5">
        <f t="shared" si="16"/>
        <v>89.972818489999995</v>
      </c>
      <c r="C73" s="1">
        <v>307</v>
      </c>
      <c r="D73" s="5">
        <f t="shared" si="23"/>
        <v>19.979139784946238</v>
      </c>
      <c r="E73" s="3">
        <v>4.6500000000000004</v>
      </c>
      <c r="F73" s="5">
        <f t="shared" si="17"/>
        <v>4.503337954409437</v>
      </c>
      <c r="G73">
        <f t="shared" si="12"/>
        <v>1.4275500000000001</v>
      </c>
      <c r="H73">
        <f t="shared" si="14"/>
        <v>0.41837207850000002</v>
      </c>
      <c r="I73">
        <f t="shared" si="18"/>
        <v>4.1837207850000004E-4</v>
      </c>
      <c r="J73" s="6">
        <f t="shared" si="19"/>
        <v>4.5033379544094374E-3</v>
      </c>
      <c r="K73">
        <f t="shared" si="20"/>
        <v>2.248876983487067E-6</v>
      </c>
      <c r="L73" s="6">
        <f t="shared" si="20"/>
        <v>2.4206809189669943E-5</v>
      </c>
      <c r="M73" s="6">
        <f t="shared" si="15"/>
        <v>2.4206809189669945E-8</v>
      </c>
      <c r="N73">
        <f t="shared" si="21"/>
        <v>3.5645537858409688E-5</v>
      </c>
      <c r="O73">
        <f t="shared" si="22"/>
        <v>2.1387322715045814E-3</v>
      </c>
    </row>
    <row r="74" spans="1:15" x14ac:dyDescent="0.25">
      <c r="A74" s="4" t="s">
        <v>75</v>
      </c>
      <c r="B74" s="5">
        <f t="shared" si="16"/>
        <v>89.972818489999995</v>
      </c>
      <c r="C74" s="1">
        <v>307</v>
      </c>
      <c r="D74" s="5">
        <f t="shared" si="23"/>
        <v>19.979139784946238</v>
      </c>
      <c r="E74" s="3">
        <v>4.6500000000000004</v>
      </c>
      <c r="F74" s="5">
        <f t="shared" si="17"/>
        <v>4.503337954409437</v>
      </c>
      <c r="G74">
        <f t="shared" si="12"/>
        <v>1.4275500000000001</v>
      </c>
      <c r="H74">
        <f t="shared" si="14"/>
        <v>0.41837207850000002</v>
      </c>
      <c r="I74">
        <f t="shared" si="18"/>
        <v>4.1837207850000004E-4</v>
      </c>
      <c r="J74" s="6">
        <f t="shared" si="19"/>
        <v>4.5033379544094374E-3</v>
      </c>
      <c r="K74">
        <f t="shared" si="20"/>
        <v>2.248876983487067E-6</v>
      </c>
      <c r="L74" s="6">
        <f t="shared" si="20"/>
        <v>2.4206809189669943E-5</v>
      </c>
      <c r="M74" s="6">
        <f t="shared" si="15"/>
        <v>2.4206809189669945E-8</v>
      </c>
      <c r="N74">
        <f t="shared" si="21"/>
        <v>3.5645537858409688E-5</v>
      </c>
      <c r="O74">
        <f t="shared" si="22"/>
        <v>2.1387322715045814E-3</v>
      </c>
    </row>
    <row r="75" spans="1:15" x14ac:dyDescent="0.25">
      <c r="A75" s="4" t="s">
        <v>76</v>
      </c>
      <c r="B75" s="5">
        <f t="shared" si="16"/>
        <v>0</v>
      </c>
      <c r="C75" s="1">
        <v>0</v>
      </c>
      <c r="D75" s="5">
        <f t="shared" si="23"/>
        <v>99.895698924731178</v>
      </c>
      <c r="E75" s="3">
        <v>0.93</v>
      </c>
      <c r="F75" s="5">
        <f t="shared" si="17"/>
        <v>0</v>
      </c>
      <c r="G75">
        <f t="shared" si="12"/>
        <v>0</v>
      </c>
      <c r="H75">
        <f t="shared" si="14"/>
        <v>0</v>
      </c>
      <c r="I75">
        <f t="shared" si="18"/>
        <v>0</v>
      </c>
      <c r="J75" s="6">
        <f t="shared" si="19"/>
        <v>0</v>
      </c>
      <c r="K75">
        <f t="shared" si="20"/>
        <v>0</v>
      </c>
      <c r="L75" s="6">
        <f t="shared" si="20"/>
        <v>0</v>
      </c>
      <c r="M75" s="6">
        <f t="shared" si="15"/>
        <v>0</v>
      </c>
      <c r="N75">
        <f t="shared" si="21"/>
        <v>0</v>
      </c>
      <c r="O75">
        <f t="shared" si="22"/>
        <v>0</v>
      </c>
    </row>
    <row r="76" spans="1:15" x14ac:dyDescent="0.25">
      <c r="A76" s="4" t="s">
        <v>77</v>
      </c>
      <c r="B76" s="5">
        <f t="shared" si="16"/>
        <v>0</v>
      </c>
      <c r="C76" s="1">
        <v>0</v>
      </c>
      <c r="D76" s="5">
        <f t="shared" si="23"/>
        <v>99.895698924731178</v>
      </c>
      <c r="E76" s="3">
        <v>0.93</v>
      </c>
      <c r="F76" s="5">
        <f t="shared" si="17"/>
        <v>0</v>
      </c>
      <c r="G76">
        <f t="shared" si="12"/>
        <v>0</v>
      </c>
      <c r="H76">
        <f t="shared" si="14"/>
        <v>0</v>
      </c>
      <c r="I76">
        <f t="shared" si="18"/>
        <v>0</v>
      </c>
      <c r="J76" s="6">
        <f t="shared" si="19"/>
        <v>0</v>
      </c>
      <c r="K76">
        <f t="shared" si="20"/>
        <v>0</v>
      </c>
      <c r="L76" s="6">
        <f t="shared" si="20"/>
        <v>0</v>
      </c>
      <c r="M76" s="6">
        <f t="shared" si="15"/>
        <v>0</v>
      </c>
      <c r="N76">
        <f t="shared" si="21"/>
        <v>0</v>
      </c>
      <c r="O76">
        <f t="shared" si="22"/>
        <v>0</v>
      </c>
    </row>
    <row r="77" spans="1:15" x14ac:dyDescent="0.25">
      <c r="A77" s="4" t="s">
        <v>78</v>
      </c>
      <c r="B77" s="5">
        <f t="shared" si="16"/>
        <v>89.972818489999995</v>
      </c>
      <c r="C77" s="1">
        <v>307</v>
      </c>
      <c r="D77" s="5">
        <f t="shared" si="23"/>
        <v>29.968709677419355</v>
      </c>
      <c r="E77" s="3">
        <v>3.1</v>
      </c>
      <c r="F77" s="5">
        <f t="shared" si="17"/>
        <v>3.0022253029396251</v>
      </c>
      <c r="G77">
        <f t="shared" ref="G77:G104" si="24">C77*E77/1000</f>
        <v>0.95169999999999999</v>
      </c>
      <c r="H77">
        <f t="shared" si="14"/>
        <v>0.27891471899999998</v>
      </c>
      <c r="I77">
        <f t="shared" si="18"/>
        <v>2.7891471899999995E-4</v>
      </c>
      <c r="J77" s="6">
        <f t="shared" si="19"/>
        <v>3.0022253029396251E-3</v>
      </c>
      <c r="K77">
        <f t="shared" si="20"/>
        <v>1.4992513223247112E-6</v>
      </c>
      <c r="L77" s="6">
        <f t="shared" si="20"/>
        <v>1.6137872793113297E-5</v>
      </c>
      <c r="M77" s="6">
        <f t="shared" si="15"/>
        <v>1.6137872793113296E-8</v>
      </c>
      <c r="N77">
        <f t="shared" si="21"/>
        <v>2.3763691905606458E-5</v>
      </c>
      <c r="O77">
        <f t="shared" si="22"/>
        <v>1.4258215143363874E-3</v>
      </c>
    </row>
    <row r="78" spans="1:15" x14ac:dyDescent="0.25">
      <c r="A78" s="4" t="s">
        <v>79</v>
      </c>
      <c r="B78" s="5">
        <f t="shared" si="16"/>
        <v>89.972818489999995</v>
      </c>
      <c r="C78" s="1">
        <v>307</v>
      </c>
      <c r="D78" s="5">
        <f t="shared" si="23"/>
        <v>29.968709677419355</v>
      </c>
      <c r="E78" s="3">
        <v>3.1</v>
      </c>
      <c r="F78" s="5">
        <f t="shared" si="17"/>
        <v>3.0022253029396251</v>
      </c>
      <c r="G78">
        <f t="shared" si="24"/>
        <v>0.95169999999999999</v>
      </c>
      <c r="H78">
        <f t="shared" si="14"/>
        <v>0.27891471899999998</v>
      </c>
      <c r="I78">
        <f t="shared" si="18"/>
        <v>2.7891471899999995E-4</v>
      </c>
      <c r="J78" s="6">
        <f t="shared" si="19"/>
        <v>3.0022253029396251E-3</v>
      </c>
      <c r="K78">
        <f t="shared" si="20"/>
        <v>1.4992513223247112E-6</v>
      </c>
      <c r="L78" s="6">
        <f t="shared" si="20"/>
        <v>1.6137872793113297E-5</v>
      </c>
      <c r="M78" s="6">
        <f t="shared" si="15"/>
        <v>1.6137872793113296E-8</v>
      </c>
      <c r="N78">
        <f t="shared" si="21"/>
        <v>2.3763691905606458E-5</v>
      </c>
      <c r="O78">
        <f t="shared" si="22"/>
        <v>1.4258215143363874E-3</v>
      </c>
    </row>
    <row r="79" spans="1:15" x14ac:dyDescent="0.25">
      <c r="A79" s="4" t="s">
        <v>80</v>
      </c>
      <c r="B79" s="5">
        <f t="shared" si="16"/>
        <v>89.972818489999995</v>
      </c>
      <c r="C79" s="1">
        <v>307</v>
      </c>
      <c r="D79" s="5">
        <f t="shared" si="23"/>
        <v>29.968709677419355</v>
      </c>
      <c r="E79" s="3">
        <v>3.1</v>
      </c>
      <c r="F79" s="5">
        <f t="shared" si="17"/>
        <v>3.0022253029396251</v>
      </c>
      <c r="G79">
        <f t="shared" si="24"/>
        <v>0.95169999999999999</v>
      </c>
      <c r="H79">
        <f t="shared" si="14"/>
        <v>0.27891471899999998</v>
      </c>
      <c r="I79">
        <f t="shared" si="18"/>
        <v>2.7891471899999995E-4</v>
      </c>
      <c r="J79" s="6">
        <f t="shared" si="19"/>
        <v>3.0022253029396251E-3</v>
      </c>
      <c r="K79">
        <f t="shared" si="20"/>
        <v>1.4992513223247112E-6</v>
      </c>
      <c r="L79" s="6">
        <f t="shared" si="20"/>
        <v>1.6137872793113297E-5</v>
      </c>
      <c r="M79" s="6">
        <f t="shared" si="15"/>
        <v>1.6137872793113296E-8</v>
      </c>
      <c r="N79">
        <f t="shared" si="21"/>
        <v>2.3763691905606458E-5</v>
      </c>
      <c r="O79">
        <f t="shared" si="22"/>
        <v>1.4258215143363874E-3</v>
      </c>
    </row>
    <row r="80" spans="1:15" x14ac:dyDescent="0.25">
      <c r="A80" s="4" t="s">
        <v>81</v>
      </c>
      <c r="B80" s="5">
        <f t="shared" si="16"/>
        <v>89.972818489999995</v>
      </c>
      <c r="C80" s="1">
        <v>307</v>
      </c>
      <c r="D80" s="5">
        <f t="shared" si="23"/>
        <v>29.968709677419355</v>
      </c>
      <c r="E80" s="3">
        <v>3.1</v>
      </c>
      <c r="F80" s="5">
        <f t="shared" si="17"/>
        <v>3.0022253029396251</v>
      </c>
      <c r="G80">
        <f t="shared" si="24"/>
        <v>0.95169999999999999</v>
      </c>
      <c r="H80">
        <f t="shared" si="14"/>
        <v>0.27891471899999998</v>
      </c>
      <c r="I80">
        <f t="shared" si="18"/>
        <v>2.7891471899999995E-4</v>
      </c>
      <c r="J80" s="6">
        <f t="shared" si="19"/>
        <v>3.0022253029396251E-3</v>
      </c>
      <c r="K80">
        <f t="shared" si="20"/>
        <v>1.4992513223247112E-6</v>
      </c>
      <c r="L80" s="6">
        <f t="shared" si="20"/>
        <v>1.6137872793113297E-5</v>
      </c>
      <c r="M80" s="6">
        <f t="shared" si="15"/>
        <v>1.6137872793113296E-8</v>
      </c>
      <c r="N80">
        <f t="shared" si="21"/>
        <v>2.3763691905606458E-5</v>
      </c>
      <c r="O80">
        <f t="shared" si="22"/>
        <v>1.4258215143363874E-3</v>
      </c>
    </row>
    <row r="81" spans="1:15" x14ac:dyDescent="0.25">
      <c r="A81" s="4" t="s">
        <v>82</v>
      </c>
      <c r="B81" s="5">
        <f t="shared" si="16"/>
        <v>89.972818489999995</v>
      </c>
      <c r="C81" s="1">
        <v>307</v>
      </c>
      <c r="D81" s="5">
        <f t="shared" si="23"/>
        <v>29.968709677419355</v>
      </c>
      <c r="E81" s="3">
        <v>3.1</v>
      </c>
      <c r="F81" s="5">
        <f t="shared" si="17"/>
        <v>3.0022253029396251</v>
      </c>
      <c r="G81">
        <f t="shared" si="24"/>
        <v>0.95169999999999999</v>
      </c>
      <c r="H81">
        <f t="shared" si="14"/>
        <v>0.27891471899999998</v>
      </c>
      <c r="I81">
        <f t="shared" si="18"/>
        <v>2.7891471899999995E-4</v>
      </c>
      <c r="J81" s="6">
        <f t="shared" si="19"/>
        <v>3.0022253029396251E-3</v>
      </c>
      <c r="K81">
        <f t="shared" si="20"/>
        <v>1.4992513223247112E-6</v>
      </c>
      <c r="L81" s="6">
        <f t="shared" si="20"/>
        <v>1.6137872793113297E-5</v>
      </c>
      <c r="M81" s="6">
        <f t="shared" si="15"/>
        <v>1.6137872793113296E-8</v>
      </c>
      <c r="N81">
        <f t="shared" si="21"/>
        <v>2.3763691905606458E-5</v>
      </c>
      <c r="O81">
        <f t="shared" si="22"/>
        <v>1.4258215143363874E-3</v>
      </c>
    </row>
    <row r="82" spans="1:15" x14ac:dyDescent="0.25">
      <c r="A82" s="4" t="s">
        <v>83</v>
      </c>
      <c r="B82" s="5">
        <f t="shared" si="16"/>
        <v>60.07956935</v>
      </c>
      <c r="C82" s="1">
        <v>205</v>
      </c>
      <c r="D82" s="5">
        <f t="shared" si="23"/>
        <v>5.0001614639397216</v>
      </c>
      <c r="E82" s="3">
        <v>18.579999999999998</v>
      </c>
      <c r="F82" s="5">
        <f t="shared" si="17"/>
        <v>12.01552585517152</v>
      </c>
      <c r="G82">
        <f t="shared" si="24"/>
        <v>3.8088999999999995</v>
      </c>
      <c r="H82">
        <f t="shared" si="14"/>
        <v>1.1162743229999998</v>
      </c>
      <c r="I82">
        <f t="shared" si="18"/>
        <v>1.1162743229999998E-3</v>
      </c>
      <c r="J82" s="6">
        <f t="shared" si="19"/>
        <v>1.201552585517152E-2</v>
      </c>
      <c r="K82">
        <f t="shared" si="20"/>
        <v>6.0003135038379658E-6</v>
      </c>
      <c r="L82" s="6">
        <f t="shared" si="20"/>
        <v>6.4587100642733226E-5</v>
      </c>
      <c r="M82" s="6">
        <f t="shared" si="15"/>
        <v>6.4587100642733233E-8</v>
      </c>
      <c r="N82">
        <f t="shared" si="21"/>
        <v>9.5107204055127067E-5</v>
      </c>
      <c r="O82">
        <f t="shared" si="22"/>
        <v>5.706432243307624E-3</v>
      </c>
    </row>
    <row r="83" spans="1:15" x14ac:dyDescent="0.25">
      <c r="A83" s="4" t="s">
        <v>84</v>
      </c>
      <c r="B83" s="5">
        <f t="shared" si="16"/>
        <v>50.115152969999997</v>
      </c>
      <c r="C83" s="1">
        <v>171</v>
      </c>
      <c r="D83" s="5">
        <f t="shared" si="23"/>
        <v>19.979139784946238</v>
      </c>
      <c r="E83" s="3">
        <v>4.6500000000000004</v>
      </c>
      <c r="F83" s="5">
        <f t="shared" si="17"/>
        <v>2.508373909459328</v>
      </c>
      <c r="G83">
        <f t="shared" si="24"/>
        <v>0.79515000000000013</v>
      </c>
      <c r="H83">
        <f t="shared" si="14"/>
        <v>0.23303461050000004</v>
      </c>
      <c r="I83">
        <f t="shared" si="18"/>
        <v>2.3303461050000005E-4</v>
      </c>
      <c r="J83" s="6">
        <f t="shared" si="19"/>
        <v>2.5083739094593281E-3</v>
      </c>
      <c r="K83">
        <f t="shared" si="20"/>
        <v>1.2526318051344904E-6</v>
      </c>
      <c r="L83" s="6">
        <f t="shared" si="20"/>
        <v>1.3483271568187491E-5</v>
      </c>
      <c r="M83" s="6">
        <f t="shared" si="15"/>
        <v>1.3483271568187492E-8</v>
      </c>
      <c r="N83">
        <f t="shared" si="21"/>
        <v>1.9854680696378038E-5</v>
      </c>
      <c r="O83">
        <f t="shared" si="22"/>
        <v>1.1912808417826823E-3</v>
      </c>
    </row>
    <row r="84" spans="1:15" x14ac:dyDescent="0.25">
      <c r="A84" s="4" t="s">
        <v>85</v>
      </c>
      <c r="B84" s="5">
        <f t="shared" si="16"/>
        <v>0</v>
      </c>
      <c r="C84" s="1">
        <v>0</v>
      </c>
      <c r="D84" s="5">
        <f t="shared" si="23"/>
        <v>1032.2555555555557</v>
      </c>
      <c r="E84" s="3">
        <v>0.09</v>
      </c>
      <c r="F84" s="5">
        <f t="shared" si="17"/>
        <v>0</v>
      </c>
      <c r="G84">
        <f t="shared" si="24"/>
        <v>0</v>
      </c>
      <c r="H84">
        <f t="shared" si="14"/>
        <v>0</v>
      </c>
      <c r="I84">
        <f t="shared" si="18"/>
        <v>0</v>
      </c>
      <c r="J84" s="6">
        <f t="shared" si="19"/>
        <v>0</v>
      </c>
      <c r="K84">
        <f t="shared" si="20"/>
        <v>0</v>
      </c>
      <c r="L84" s="6">
        <f t="shared" si="20"/>
        <v>0</v>
      </c>
      <c r="M84" s="6">
        <f t="shared" si="15"/>
        <v>0</v>
      </c>
      <c r="N84">
        <f t="shared" si="21"/>
        <v>0</v>
      </c>
      <c r="O84">
        <f t="shared" si="22"/>
        <v>0</v>
      </c>
    </row>
    <row r="85" spans="1:15" x14ac:dyDescent="0.25">
      <c r="A85" s="4" t="s">
        <v>86</v>
      </c>
      <c r="B85" s="5">
        <f t="shared" si="16"/>
        <v>89.972818489999995</v>
      </c>
      <c r="C85" s="1">
        <v>307</v>
      </c>
      <c r="D85" s="5">
        <f t="shared" si="23"/>
        <v>19.979139784946238</v>
      </c>
      <c r="E85" s="3">
        <v>4.6500000000000004</v>
      </c>
      <c r="F85" s="5">
        <f t="shared" si="17"/>
        <v>4.503337954409437</v>
      </c>
      <c r="G85">
        <f t="shared" si="24"/>
        <v>1.4275500000000001</v>
      </c>
      <c r="H85">
        <f t="shared" si="14"/>
        <v>0.41837207850000002</v>
      </c>
      <c r="I85">
        <f t="shared" si="18"/>
        <v>4.1837207850000004E-4</v>
      </c>
      <c r="J85" s="6">
        <f t="shared" si="19"/>
        <v>4.5033379544094374E-3</v>
      </c>
      <c r="K85">
        <f t="shared" si="20"/>
        <v>2.248876983487067E-6</v>
      </c>
      <c r="L85" s="6">
        <f t="shared" si="20"/>
        <v>2.4206809189669943E-5</v>
      </c>
      <c r="M85" s="6">
        <f t="shared" si="15"/>
        <v>2.4206809189669945E-8</v>
      </c>
      <c r="N85">
        <f t="shared" si="21"/>
        <v>3.5645537858409688E-5</v>
      </c>
      <c r="O85">
        <f t="shared" si="22"/>
        <v>2.1387322715045814E-3</v>
      </c>
    </row>
    <row r="86" spans="1:15" x14ac:dyDescent="0.25">
      <c r="A86" s="4" t="s">
        <v>87</v>
      </c>
      <c r="B86" s="5">
        <f t="shared" si="16"/>
        <v>14.946624569999999</v>
      </c>
      <c r="C86" s="1">
        <v>51</v>
      </c>
      <c r="D86" s="5">
        <f t="shared" si="23"/>
        <v>5.0001614639397216</v>
      </c>
      <c r="E86" s="3">
        <v>18.579999999999998</v>
      </c>
      <c r="F86" s="5">
        <f t="shared" si="17"/>
        <v>2.9892283834816951</v>
      </c>
      <c r="G86">
        <f t="shared" si="24"/>
        <v>0.94757999999999998</v>
      </c>
      <c r="H86">
        <f t="shared" si="14"/>
        <v>0.2777072706</v>
      </c>
      <c r="I86">
        <f t="shared" si="18"/>
        <v>2.7770727060000001E-4</v>
      </c>
      <c r="J86" s="6">
        <f t="shared" si="19"/>
        <v>2.9892283834816952E-3</v>
      </c>
      <c r="K86">
        <f t="shared" si="20"/>
        <v>1.4927609204670064E-6</v>
      </c>
      <c r="L86" s="6">
        <f t="shared" si="20"/>
        <v>1.6068010403801927E-5</v>
      </c>
      <c r="M86" s="6">
        <f t="shared" si="15"/>
        <v>1.6068010403801929E-8</v>
      </c>
      <c r="N86">
        <f t="shared" si="21"/>
        <v>2.3660816618592589E-5</v>
      </c>
      <c r="O86">
        <f t="shared" si="22"/>
        <v>1.4196489971155554E-3</v>
      </c>
    </row>
    <row r="87" spans="1:15" x14ac:dyDescent="0.25">
      <c r="A87" s="4" t="s">
        <v>88</v>
      </c>
      <c r="B87" s="5">
        <f t="shared" si="16"/>
        <v>45.132944779999995</v>
      </c>
      <c r="C87" s="1">
        <v>154</v>
      </c>
      <c r="D87" s="5">
        <f t="shared" si="23"/>
        <v>5.0001614639397216</v>
      </c>
      <c r="E87" s="3">
        <v>18.579999999999998</v>
      </c>
      <c r="F87" s="5">
        <f t="shared" si="17"/>
        <v>9.0262974716898228</v>
      </c>
      <c r="G87">
        <f t="shared" si="24"/>
        <v>2.8613199999999996</v>
      </c>
      <c r="H87">
        <f t="shared" si="14"/>
        <v>0.83856705239999985</v>
      </c>
      <c r="I87">
        <f t="shared" si="18"/>
        <v>8.3856705239999984E-4</v>
      </c>
      <c r="J87" s="6">
        <f t="shared" si="19"/>
        <v>9.0262974716898235E-3</v>
      </c>
      <c r="K87">
        <f t="shared" si="20"/>
        <v>4.5075525833709592E-6</v>
      </c>
      <c r="L87" s="6">
        <f t="shared" si="20"/>
        <v>4.8519090238931298E-5</v>
      </c>
      <c r="M87" s="6">
        <f t="shared" si="15"/>
        <v>4.85190902389313E-8</v>
      </c>
      <c r="N87">
        <f t="shared" si="21"/>
        <v>7.1446387436534467E-5</v>
      </c>
      <c r="O87">
        <f t="shared" si="22"/>
        <v>4.2867832461920682E-3</v>
      </c>
    </row>
    <row r="88" spans="1:15" x14ac:dyDescent="0.25">
      <c r="A88" s="4" t="s">
        <v>89</v>
      </c>
      <c r="B88" s="5">
        <f t="shared" si="16"/>
        <v>14.946624569999999</v>
      </c>
      <c r="C88" s="1">
        <v>51</v>
      </c>
      <c r="D88" s="5">
        <f t="shared" si="23"/>
        <v>5.0001614639397216</v>
      </c>
      <c r="E88" s="3">
        <v>18.579999999999998</v>
      </c>
      <c r="F88" s="5">
        <f t="shared" si="17"/>
        <v>2.9892283834816951</v>
      </c>
      <c r="G88">
        <f t="shared" si="24"/>
        <v>0.94757999999999998</v>
      </c>
      <c r="H88">
        <f t="shared" si="14"/>
        <v>0.2777072706</v>
      </c>
      <c r="I88">
        <f t="shared" si="18"/>
        <v>2.7770727060000001E-4</v>
      </c>
      <c r="J88" s="6">
        <f t="shared" si="19"/>
        <v>2.9892283834816952E-3</v>
      </c>
      <c r="K88">
        <f t="shared" si="20"/>
        <v>1.4927609204670064E-6</v>
      </c>
      <c r="L88" s="6">
        <f t="shared" si="20"/>
        <v>1.6068010403801927E-5</v>
      </c>
      <c r="M88" s="6">
        <f t="shared" si="15"/>
        <v>1.6068010403801929E-8</v>
      </c>
      <c r="N88">
        <f t="shared" si="21"/>
        <v>2.3660816618592589E-5</v>
      </c>
      <c r="O88">
        <f t="shared" si="22"/>
        <v>1.4196489971155554E-3</v>
      </c>
    </row>
    <row r="89" spans="1:15" x14ac:dyDescent="0.25">
      <c r="A89" s="4" t="s">
        <v>90</v>
      </c>
      <c r="B89" s="5">
        <f t="shared" si="16"/>
        <v>39.857665519999998</v>
      </c>
      <c r="C89" s="1">
        <v>136</v>
      </c>
      <c r="D89" s="5">
        <f t="shared" si="23"/>
        <v>29.968709677419355</v>
      </c>
      <c r="E89" s="3">
        <v>3.1</v>
      </c>
      <c r="F89" s="5">
        <f t="shared" si="17"/>
        <v>1.3299760299667394</v>
      </c>
      <c r="G89">
        <f t="shared" si="24"/>
        <v>0.42160000000000003</v>
      </c>
      <c r="H89">
        <f t="shared" si="14"/>
        <v>0.123558312</v>
      </c>
      <c r="I89">
        <f t="shared" si="18"/>
        <v>1.2355831200000001E-4</v>
      </c>
      <c r="J89" s="6">
        <f t="shared" si="19"/>
        <v>1.3299760299667395E-3</v>
      </c>
      <c r="K89">
        <f t="shared" si="20"/>
        <v>6.6416345223505134E-7</v>
      </c>
      <c r="L89" s="6">
        <f t="shared" si="20"/>
        <v>7.1490250809883003E-6</v>
      </c>
      <c r="M89" s="6">
        <f t="shared" si="15"/>
        <v>7.1490250809883006E-9</v>
      </c>
      <c r="N89">
        <f t="shared" si="21"/>
        <v>1.0527238108021104E-5</v>
      </c>
      <c r="O89">
        <f t="shared" si="22"/>
        <v>6.3163428648126629E-4</v>
      </c>
    </row>
    <row r="90" spans="1:15" x14ac:dyDescent="0.25">
      <c r="A90" s="4" t="s">
        <v>91</v>
      </c>
      <c r="B90" s="5">
        <f t="shared" si="16"/>
        <v>29.893249139999998</v>
      </c>
      <c r="C90" s="1">
        <v>102</v>
      </c>
      <c r="D90" s="5">
        <f t="shared" si="23"/>
        <v>19.979139784946238</v>
      </c>
      <c r="E90" s="3">
        <v>4.6500000000000004</v>
      </c>
      <c r="F90" s="5">
        <f t="shared" si="17"/>
        <v>1.4962230337125817</v>
      </c>
      <c r="G90">
        <f t="shared" si="24"/>
        <v>0.4743</v>
      </c>
      <c r="H90">
        <f t="shared" si="14"/>
        <v>0.13900310099999999</v>
      </c>
      <c r="I90">
        <f t="shared" si="18"/>
        <v>1.3900310099999999E-4</v>
      </c>
      <c r="J90" s="6">
        <f t="shared" si="19"/>
        <v>1.4962230337125816E-3</v>
      </c>
      <c r="K90">
        <f t="shared" si="20"/>
        <v>7.4718388376443262E-7</v>
      </c>
      <c r="L90" s="6">
        <f t="shared" si="20"/>
        <v>8.0426532161118369E-6</v>
      </c>
      <c r="M90" s="6">
        <f t="shared" si="15"/>
        <v>8.0426532161118371E-9</v>
      </c>
      <c r="N90">
        <f t="shared" si="21"/>
        <v>1.1843142871523739E-5</v>
      </c>
      <c r="O90">
        <f t="shared" si="22"/>
        <v>7.1058857229142438E-4</v>
      </c>
    </row>
    <row r="91" spans="1:15" x14ac:dyDescent="0.25">
      <c r="A91" s="4" t="s">
        <v>92</v>
      </c>
      <c r="B91" s="5">
        <f t="shared" si="16"/>
        <v>39.857665519999998</v>
      </c>
      <c r="C91" s="1">
        <v>136</v>
      </c>
      <c r="D91" s="5">
        <f t="shared" si="23"/>
        <v>29.968709677419355</v>
      </c>
      <c r="E91" s="3">
        <v>3.1</v>
      </c>
      <c r="F91" s="5">
        <f t="shared" si="17"/>
        <v>1.3299760299667394</v>
      </c>
      <c r="G91">
        <f t="shared" si="24"/>
        <v>0.42160000000000003</v>
      </c>
      <c r="H91">
        <f t="shared" si="14"/>
        <v>0.123558312</v>
      </c>
      <c r="I91">
        <f t="shared" si="18"/>
        <v>1.2355831200000001E-4</v>
      </c>
      <c r="J91" s="6">
        <f t="shared" si="19"/>
        <v>1.3299760299667395E-3</v>
      </c>
      <c r="K91">
        <f t="shared" si="20"/>
        <v>6.6416345223505134E-7</v>
      </c>
      <c r="L91" s="6">
        <f t="shared" si="20"/>
        <v>7.1490250809883003E-6</v>
      </c>
      <c r="M91" s="6">
        <f t="shared" si="15"/>
        <v>7.1490250809883006E-9</v>
      </c>
      <c r="N91">
        <f t="shared" si="21"/>
        <v>1.0527238108021104E-5</v>
      </c>
      <c r="O91">
        <f t="shared" si="22"/>
        <v>6.3163428648126629E-4</v>
      </c>
    </row>
    <row r="92" spans="1:15" x14ac:dyDescent="0.25">
      <c r="A92" s="4" t="s">
        <v>93</v>
      </c>
      <c r="B92" s="5">
        <f t="shared" si="16"/>
        <v>29.893249139999998</v>
      </c>
      <c r="C92" s="1">
        <v>102</v>
      </c>
      <c r="D92" s="5">
        <f t="shared" si="23"/>
        <v>5.0001614639397216</v>
      </c>
      <c r="E92" s="3">
        <v>18.579999999999998</v>
      </c>
      <c r="F92" s="5">
        <f t="shared" si="17"/>
        <v>5.9784567669633901</v>
      </c>
      <c r="G92">
        <f t="shared" si="24"/>
        <v>1.89516</v>
      </c>
      <c r="H92">
        <f t="shared" si="14"/>
        <v>0.5554145412</v>
      </c>
      <c r="I92">
        <f t="shared" si="18"/>
        <v>5.5541454120000002E-4</v>
      </c>
      <c r="J92" s="6">
        <f t="shared" si="19"/>
        <v>5.9784567669633904E-3</v>
      </c>
      <c r="K92">
        <f t="shared" si="20"/>
        <v>2.9855218409340127E-6</v>
      </c>
      <c r="L92" s="6">
        <f t="shared" si="20"/>
        <v>3.2136020807603855E-5</v>
      </c>
      <c r="M92" s="6">
        <f t="shared" si="15"/>
        <v>3.2136020807603858E-8</v>
      </c>
      <c r="N92">
        <f t="shared" si="21"/>
        <v>4.7321633237185178E-5</v>
      </c>
      <c r="O92">
        <f t="shared" si="22"/>
        <v>2.8392979942311108E-3</v>
      </c>
    </row>
    <row r="93" spans="1:15" x14ac:dyDescent="0.25">
      <c r="A93" s="4" t="s">
        <v>94</v>
      </c>
      <c r="B93" s="5">
        <f t="shared" si="16"/>
        <v>89.972818489999995</v>
      </c>
      <c r="C93" s="1">
        <v>307</v>
      </c>
      <c r="D93" s="5">
        <f t="shared" si="23"/>
        <v>5.0001614639397216</v>
      </c>
      <c r="E93" s="3">
        <v>18.579999999999998</v>
      </c>
      <c r="F93" s="5">
        <f t="shared" si="17"/>
        <v>17.993982622134908</v>
      </c>
      <c r="G93">
        <f t="shared" si="24"/>
        <v>5.7040599999999992</v>
      </c>
      <c r="H93">
        <f t="shared" si="14"/>
        <v>1.6716888641999998</v>
      </c>
      <c r="I93">
        <f t="shared" si="18"/>
        <v>1.6716888641999999E-3</v>
      </c>
      <c r="J93" s="6">
        <f t="shared" si="19"/>
        <v>1.7993982622134908E-2</v>
      </c>
      <c r="K93">
        <f t="shared" si="20"/>
        <v>8.9858353447719798E-6</v>
      </c>
      <c r="L93" s="6">
        <f t="shared" si="20"/>
        <v>9.672312145033708E-5</v>
      </c>
      <c r="M93" s="6">
        <f t="shared" si="15"/>
        <v>9.6723121450337084E-8</v>
      </c>
      <c r="N93">
        <f t="shared" si="21"/>
        <v>1.4242883729231225E-4</v>
      </c>
      <c r="O93">
        <f t="shared" si="22"/>
        <v>8.5457302375387349E-3</v>
      </c>
    </row>
    <row r="94" spans="1:15" x14ac:dyDescent="0.25">
      <c r="A94" s="4" t="s">
        <v>95</v>
      </c>
      <c r="B94" s="5">
        <f t="shared" si="16"/>
        <v>89.972818489999995</v>
      </c>
      <c r="C94" s="1">
        <v>307</v>
      </c>
      <c r="D94" s="5">
        <f t="shared" si="23"/>
        <v>5.0001614639397216</v>
      </c>
      <c r="E94" s="3">
        <v>18.579999999999998</v>
      </c>
      <c r="F94" s="5">
        <f t="shared" si="17"/>
        <v>17.993982622134908</v>
      </c>
      <c r="G94">
        <f t="shared" si="24"/>
        <v>5.7040599999999992</v>
      </c>
      <c r="H94">
        <f t="shared" si="14"/>
        <v>1.6716888641999998</v>
      </c>
      <c r="I94">
        <f t="shared" si="18"/>
        <v>1.6716888641999999E-3</v>
      </c>
      <c r="J94" s="6">
        <f t="shared" si="19"/>
        <v>1.7993982622134908E-2</v>
      </c>
      <c r="K94">
        <f t="shared" si="20"/>
        <v>8.9858353447719798E-6</v>
      </c>
      <c r="L94" s="6">
        <f t="shared" si="20"/>
        <v>9.672312145033708E-5</v>
      </c>
      <c r="M94" s="6">
        <f t="shared" si="15"/>
        <v>9.6723121450337084E-8</v>
      </c>
      <c r="N94">
        <f t="shared" si="21"/>
        <v>1.4242883729231225E-4</v>
      </c>
      <c r="O94">
        <f t="shared" si="22"/>
        <v>8.5457302375387349E-3</v>
      </c>
    </row>
    <row r="95" spans="1:15" x14ac:dyDescent="0.25">
      <c r="A95" s="4" t="s">
        <v>96</v>
      </c>
      <c r="B95" s="5">
        <f t="shared" si="16"/>
        <v>89.972818489999995</v>
      </c>
      <c r="C95" s="1">
        <v>307</v>
      </c>
      <c r="D95" s="5">
        <f t="shared" si="23"/>
        <v>5.0001614639397216</v>
      </c>
      <c r="E95" s="3">
        <v>18.579999999999998</v>
      </c>
      <c r="F95" s="5">
        <f t="shared" si="17"/>
        <v>17.993982622134908</v>
      </c>
      <c r="G95">
        <f t="shared" si="24"/>
        <v>5.7040599999999992</v>
      </c>
      <c r="H95">
        <f t="shared" si="14"/>
        <v>1.6716888641999998</v>
      </c>
      <c r="I95">
        <f t="shared" si="18"/>
        <v>1.6716888641999999E-3</v>
      </c>
      <c r="J95" s="6">
        <f t="shared" si="19"/>
        <v>1.7993982622134908E-2</v>
      </c>
      <c r="K95">
        <f t="shared" si="20"/>
        <v>8.9858353447719798E-6</v>
      </c>
      <c r="L95" s="6">
        <f t="shared" si="20"/>
        <v>9.672312145033708E-5</v>
      </c>
      <c r="M95" s="6">
        <f t="shared" si="15"/>
        <v>9.6723121450337084E-8</v>
      </c>
      <c r="N95">
        <f t="shared" si="21"/>
        <v>1.4242883729231225E-4</v>
      </c>
      <c r="O95">
        <f t="shared" si="22"/>
        <v>8.5457302375387349E-3</v>
      </c>
    </row>
    <row r="96" spans="1:15" x14ac:dyDescent="0.25">
      <c r="A96" s="4" t="s">
        <v>97</v>
      </c>
      <c r="B96" s="5">
        <f t="shared" si="16"/>
        <v>89.972818489999995</v>
      </c>
      <c r="C96" s="1">
        <v>307</v>
      </c>
      <c r="D96" s="5">
        <f t="shared" si="23"/>
        <v>5.0001614639397216</v>
      </c>
      <c r="E96" s="3">
        <v>18.579999999999998</v>
      </c>
      <c r="F96" s="5">
        <f t="shared" si="17"/>
        <v>17.993982622134908</v>
      </c>
      <c r="G96">
        <f t="shared" si="24"/>
        <v>5.7040599999999992</v>
      </c>
      <c r="H96">
        <f t="shared" si="14"/>
        <v>1.6716888641999998</v>
      </c>
      <c r="I96">
        <f t="shared" si="18"/>
        <v>1.6716888641999999E-3</v>
      </c>
      <c r="J96" s="6">
        <f t="shared" si="19"/>
        <v>1.7993982622134908E-2</v>
      </c>
      <c r="K96">
        <f t="shared" si="20"/>
        <v>8.9858353447719798E-6</v>
      </c>
      <c r="L96" s="6">
        <f t="shared" si="20"/>
        <v>9.672312145033708E-5</v>
      </c>
      <c r="M96" s="6">
        <f t="shared" si="15"/>
        <v>9.6723121450337084E-8</v>
      </c>
      <c r="N96">
        <f t="shared" si="21"/>
        <v>1.4242883729231225E-4</v>
      </c>
      <c r="O96">
        <f t="shared" si="22"/>
        <v>8.5457302375387349E-3</v>
      </c>
    </row>
    <row r="97" spans="1:15" x14ac:dyDescent="0.25">
      <c r="A97" s="4" t="s">
        <v>98</v>
      </c>
      <c r="B97" s="5">
        <f t="shared" si="16"/>
        <v>89.972818489999995</v>
      </c>
      <c r="C97" s="1">
        <v>307</v>
      </c>
      <c r="D97" s="5">
        <f t="shared" si="23"/>
        <v>5.0001614639397216</v>
      </c>
      <c r="E97" s="3">
        <v>18.579999999999998</v>
      </c>
      <c r="F97" s="5">
        <f t="shared" si="17"/>
        <v>17.993982622134908</v>
      </c>
      <c r="G97">
        <f t="shared" si="24"/>
        <v>5.7040599999999992</v>
      </c>
      <c r="H97">
        <f t="shared" si="14"/>
        <v>1.6716888641999998</v>
      </c>
      <c r="I97">
        <f t="shared" si="18"/>
        <v>1.6716888641999999E-3</v>
      </c>
      <c r="J97" s="6">
        <f t="shared" si="19"/>
        <v>1.7993982622134908E-2</v>
      </c>
      <c r="K97">
        <f t="shared" si="20"/>
        <v>8.9858353447719798E-6</v>
      </c>
      <c r="L97" s="6">
        <f t="shared" si="20"/>
        <v>9.672312145033708E-5</v>
      </c>
      <c r="M97" s="6">
        <f t="shared" si="15"/>
        <v>9.6723121450337084E-8</v>
      </c>
      <c r="N97">
        <f t="shared" si="21"/>
        <v>1.4242883729231225E-4</v>
      </c>
      <c r="O97">
        <f t="shared" si="22"/>
        <v>8.5457302375387349E-3</v>
      </c>
    </row>
    <row r="98" spans="1:15" x14ac:dyDescent="0.25">
      <c r="A98" s="4" t="s">
        <v>99</v>
      </c>
      <c r="B98" s="5">
        <f t="shared" si="16"/>
        <v>65.061777539999994</v>
      </c>
      <c r="C98" s="1">
        <v>222</v>
      </c>
      <c r="D98" s="5">
        <f t="shared" si="23"/>
        <v>19.979139784946238</v>
      </c>
      <c r="E98" s="3">
        <v>4.6500000000000004</v>
      </c>
      <c r="F98" s="5">
        <f t="shared" si="17"/>
        <v>3.2564854263156189</v>
      </c>
      <c r="G98">
        <f t="shared" si="24"/>
        <v>1.0323000000000002</v>
      </c>
      <c r="H98">
        <f t="shared" si="14"/>
        <v>0.30253616100000008</v>
      </c>
      <c r="I98">
        <f t="shared" si="18"/>
        <v>3.0253616100000007E-4</v>
      </c>
      <c r="J98" s="6">
        <f t="shared" si="19"/>
        <v>3.256485426315619E-3</v>
      </c>
      <c r="K98">
        <f t="shared" si="20"/>
        <v>1.6262237470167067E-6</v>
      </c>
      <c r="L98" s="6">
        <f t="shared" si="20"/>
        <v>1.7504598176243409E-5</v>
      </c>
      <c r="M98" s="6">
        <f t="shared" si="15"/>
        <v>1.750459817624341E-8</v>
      </c>
      <c r="N98">
        <f t="shared" si="21"/>
        <v>2.5776252132139909E-5</v>
      </c>
      <c r="O98">
        <f t="shared" si="22"/>
        <v>1.5465751279283946E-3</v>
      </c>
    </row>
    <row r="99" spans="1:15" x14ac:dyDescent="0.25">
      <c r="A99" s="4" t="s">
        <v>100</v>
      </c>
      <c r="B99" s="5">
        <f t="shared" si="16"/>
        <v>65.061777539999994</v>
      </c>
      <c r="C99" s="1">
        <v>222</v>
      </c>
      <c r="D99" s="5">
        <f t="shared" si="23"/>
        <v>19.979139784946238</v>
      </c>
      <c r="E99" s="3">
        <v>4.6500000000000004</v>
      </c>
      <c r="F99" s="5">
        <f t="shared" si="17"/>
        <v>3.2564854263156189</v>
      </c>
      <c r="G99">
        <f t="shared" si="24"/>
        <v>1.0323000000000002</v>
      </c>
      <c r="H99">
        <f t="shared" si="14"/>
        <v>0.30253616100000008</v>
      </c>
      <c r="I99">
        <f t="shared" si="18"/>
        <v>3.0253616100000007E-4</v>
      </c>
      <c r="J99" s="6">
        <f t="shared" si="19"/>
        <v>3.256485426315619E-3</v>
      </c>
      <c r="K99">
        <f t="shared" si="20"/>
        <v>1.6262237470167067E-6</v>
      </c>
      <c r="L99" s="6">
        <f t="shared" si="20"/>
        <v>1.7504598176243409E-5</v>
      </c>
      <c r="M99" s="6">
        <f t="shared" si="15"/>
        <v>1.750459817624341E-8</v>
      </c>
      <c r="N99">
        <f t="shared" si="21"/>
        <v>2.5776252132139909E-5</v>
      </c>
      <c r="O99">
        <f t="shared" si="22"/>
        <v>1.5465751279283946E-3</v>
      </c>
    </row>
    <row r="100" spans="1:15" x14ac:dyDescent="0.25">
      <c r="A100" s="4" t="s">
        <v>101</v>
      </c>
      <c r="B100" s="5">
        <f t="shared" si="16"/>
        <v>65.061777539999994</v>
      </c>
      <c r="C100" s="1">
        <v>222</v>
      </c>
      <c r="D100" s="5">
        <f t="shared" si="23"/>
        <v>10.000322927879443</v>
      </c>
      <c r="E100" s="3">
        <v>9.2899999999999991</v>
      </c>
      <c r="F100" s="5">
        <f t="shared" si="17"/>
        <v>6.5059676581660417</v>
      </c>
      <c r="G100">
        <f t="shared" si="24"/>
        <v>2.0623799999999997</v>
      </c>
      <c r="H100">
        <f t="shared" ref="H100:H137" si="25">G100*0.29307</f>
        <v>0.60442170659999994</v>
      </c>
      <c r="I100">
        <f t="shared" si="18"/>
        <v>6.0442170659999993E-4</v>
      </c>
      <c r="J100" s="6">
        <f t="shared" si="19"/>
        <v>6.5059676581660422E-3</v>
      </c>
      <c r="K100">
        <f t="shared" si="20"/>
        <v>3.2489502386634841E-6</v>
      </c>
      <c r="L100" s="6">
        <f t="shared" si="20"/>
        <v>3.4971552055333604E-5</v>
      </c>
      <c r="M100" s="6">
        <f t="shared" si="15"/>
        <v>3.4971552055333605E-8</v>
      </c>
      <c r="N100">
        <f t="shared" si="21"/>
        <v>5.1497071463995635E-5</v>
      </c>
      <c r="O100">
        <f t="shared" si="22"/>
        <v>3.0898242878397383E-3</v>
      </c>
    </row>
    <row r="101" spans="1:15" x14ac:dyDescent="0.25">
      <c r="A101" s="4" t="s">
        <v>102</v>
      </c>
      <c r="B101" s="5">
        <f t="shared" si="16"/>
        <v>65.061777539999994</v>
      </c>
      <c r="C101" s="1">
        <v>222</v>
      </c>
      <c r="D101" s="5">
        <f t="shared" si="23"/>
        <v>10.000322927879443</v>
      </c>
      <c r="E101" s="3">
        <v>9.2899999999999991</v>
      </c>
      <c r="F101" s="5">
        <f t="shared" si="17"/>
        <v>6.5059676581660417</v>
      </c>
      <c r="G101">
        <f t="shared" si="24"/>
        <v>2.0623799999999997</v>
      </c>
      <c r="H101">
        <f t="shared" si="25"/>
        <v>0.60442170659999994</v>
      </c>
      <c r="I101">
        <f t="shared" si="18"/>
        <v>6.0442170659999993E-4</v>
      </c>
      <c r="J101" s="6">
        <f t="shared" si="19"/>
        <v>6.5059676581660422E-3</v>
      </c>
      <c r="K101">
        <f t="shared" si="20"/>
        <v>3.2489502386634841E-6</v>
      </c>
      <c r="L101" s="6">
        <f t="shared" si="20"/>
        <v>3.4971552055333604E-5</v>
      </c>
      <c r="M101" s="6">
        <f t="shared" si="15"/>
        <v>3.4971552055333605E-8</v>
      </c>
      <c r="N101">
        <f t="shared" si="21"/>
        <v>5.1497071463995635E-5</v>
      </c>
      <c r="O101">
        <f t="shared" si="22"/>
        <v>3.0898242878397383E-3</v>
      </c>
    </row>
    <row r="102" spans="1:15" x14ac:dyDescent="0.25">
      <c r="A102" s="4" t="s">
        <v>103</v>
      </c>
      <c r="B102" s="5">
        <f t="shared" si="16"/>
        <v>65.061777539999994</v>
      </c>
      <c r="C102" s="1">
        <v>222</v>
      </c>
      <c r="D102" s="5">
        <f t="shared" si="23"/>
        <v>49.947849462365589</v>
      </c>
      <c r="E102" s="3">
        <v>1.86</v>
      </c>
      <c r="F102" s="5">
        <f t="shared" si="17"/>
        <v>1.3025941705262478</v>
      </c>
      <c r="G102">
        <f t="shared" si="24"/>
        <v>0.41292000000000001</v>
      </c>
      <c r="H102">
        <f t="shared" si="25"/>
        <v>0.12101446440000001</v>
      </c>
      <c r="I102">
        <f t="shared" si="18"/>
        <v>1.2101446440000001E-4</v>
      </c>
      <c r="J102" s="6">
        <f t="shared" si="19"/>
        <v>1.3025941705262479E-3</v>
      </c>
      <c r="K102">
        <f t="shared" si="20"/>
        <v>6.504894988066826E-7</v>
      </c>
      <c r="L102" s="6">
        <f t="shared" si="20"/>
        <v>7.001839270497365E-6</v>
      </c>
      <c r="M102" s="6">
        <f t="shared" si="15"/>
        <v>7.0018392704973648E-9</v>
      </c>
      <c r="N102">
        <f t="shared" si="21"/>
        <v>1.0310500852855962E-5</v>
      </c>
      <c r="O102">
        <f t="shared" si="22"/>
        <v>6.1863005117135774E-4</v>
      </c>
    </row>
    <row r="103" spans="1:15" x14ac:dyDescent="0.25">
      <c r="A103" s="4" t="s">
        <v>104</v>
      </c>
      <c r="B103" s="5">
        <f t="shared" si="16"/>
        <v>65.061777539999994</v>
      </c>
      <c r="C103" s="1">
        <v>222</v>
      </c>
      <c r="D103" s="5">
        <f t="shared" si="23"/>
        <v>99.895698924731178</v>
      </c>
      <c r="E103" s="3">
        <v>0.93</v>
      </c>
      <c r="F103" s="5">
        <f t="shared" si="17"/>
        <v>0.65129708526312391</v>
      </c>
      <c r="G103">
        <f t="shared" si="24"/>
        <v>0.20646</v>
      </c>
      <c r="H103">
        <f t="shared" si="25"/>
        <v>6.0507232200000004E-2</v>
      </c>
      <c r="I103">
        <f t="shared" si="18"/>
        <v>6.0507232200000007E-5</v>
      </c>
      <c r="J103" s="6">
        <f t="shared" si="19"/>
        <v>6.5129708526312394E-4</v>
      </c>
      <c r="K103">
        <f t="shared" si="20"/>
        <v>3.252447494033413E-7</v>
      </c>
      <c r="L103" s="6">
        <f t="shared" si="20"/>
        <v>3.5009196352486825E-6</v>
      </c>
      <c r="M103" s="6">
        <f t="shared" si="15"/>
        <v>3.5009196352486824E-9</v>
      </c>
      <c r="N103">
        <f t="shared" si="21"/>
        <v>5.1552504264279811E-6</v>
      </c>
      <c r="O103">
        <f t="shared" si="22"/>
        <v>3.0931502558567887E-4</v>
      </c>
    </row>
    <row r="104" spans="1:15" x14ac:dyDescent="0.25">
      <c r="A104" s="4" t="s">
        <v>105</v>
      </c>
      <c r="B104" s="5">
        <f t="shared" si="16"/>
        <v>65.061777539999994</v>
      </c>
      <c r="C104" s="1">
        <v>222</v>
      </c>
      <c r="D104" s="5">
        <f>1 / (E104/92.903)</f>
        <v>99.895698924731178</v>
      </c>
      <c r="E104" s="3">
        <v>0.93</v>
      </c>
      <c r="F104" s="5">
        <f>B104/D104</f>
        <v>0.65129708526312391</v>
      </c>
      <c r="G104">
        <f t="shared" si="24"/>
        <v>0.20646</v>
      </c>
      <c r="H104">
        <f t="shared" si="25"/>
        <v>6.0507232200000004E-2</v>
      </c>
      <c r="I104">
        <f t="shared" si="18"/>
        <v>6.0507232200000007E-5</v>
      </c>
      <c r="J104" s="6">
        <f t="shared" si="19"/>
        <v>6.5129708526312394E-4</v>
      </c>
      <c r="K104">
        <f t="shared" si="20"/>
        <v>3.252447494033413E-7</v>
      </c>
      <c r="L104" s="6">
        <f t="shared" si="20"/>
        <v>3.5009196352486825E-6</v>
      </c>
      <c r="M104" s="6">
        <f t="shared" si="15"/>
        <v>3.5009196352486824E-9</v>
      </c>
      <c r="N104">
        <f t="shared" si="21"/>
        <v>5.1552504264279811E-6</v>
      </c>
      <c r="O104">
        <f t="shared" si="22"/>
        <v>3.0931502558567887E-4</v>
      </c>
    </row>
    <row r="105" spans="1:15" x14ac:dyDescent="0.25">
      <c r="A105" t="s">
        <v>123</v>
      </c>
      <c r="B105">
        <v>90</v>
      </c>
      <c r="C105">
        <f>B105/0.29307107</f>
        <v>307.09274716197677</v>
      </c>
      <c r="D105">
        <v>20</v>
      </c>
      <c r="E105">
        <f>92.903/D105</f>
        <v>4.6451500000000001</v>
      </c>
      <c r="F105" s="5">
        <f t="shared" ref="F105:F137" si="26">B105/D105</f>
        <v>4.5</v>
      </c>
      <c r="G105">
        <f t="shared" ref="G105:G137" si="27">C105*E105/1000</f>
        <v>1.4264918744794566</v>
      </c>
      <c r="H105">
        <f t="shared" si="25"/>
        <v>0.41806197365369435</v>
      </c>
      <c r="I105">
        <f t="shared" ref="I105:I137" si="28">H105/1000</f>
        <v>4.1806197365369435E-4</v>
      </c>
      <c r="J105" s="6">
        <f t="shared" ref="J105:J137" si="29">F105/1000</f>
        <v>4.4999999999999997E-3</v>
      </c>
      <c r="K105">
        <f t="shared" ref="K105:K137" si="30">I105/(4.19*44.4)</f>
        <v>2.2472100757578875E-6</v>
      </c>
      <c r="L105" s="6">
        <f t="shared" ref="L105:L137" si="31">J105/(4.19*44.4)</f>
        <v>2.4188866670966909E-5</v>
      </c>
      <c r="M105" s="6">
        <f t="shared" ref="M105:M137" si="32">L105*0.001</f>
        <v>2.4188866670966908E-8</v>
      </c>
      <c r="N105">
        <f t="shared" ref="N105:N137" si="33">K105/0.06309</f>
        <v>3.5619116750006146E-5</v>
      </c>
      <c r="O105">
        <f t="shared" ref="O105:O137" si="34">N105*60</f>
        <v>2.1371470050003689E-3</v>
      </c>
    </row>
    <row r="106" spans="1:15" x14ac:dyDescent="0.25">
      <c r="A106" t="s">
        <v>124</v>
      </c>
      <c r="B106">
        <v>30</v>
      </c>
      <c r="C106">
        <f t="shared" ref="C106:C137" si="35">B106/0.29307107</f>
        <v>102.36424905399227</v>
      </c>
      <c r="D106">
        <v>8</v>
      </c>
      <c r="E106">
        <f t="shared" ref="E106:E137" si="36">92.903/D106</f>
        <v>11.612875000000001</v>
      </c>
      <c r="F106" s="5">
        <f t="shared" si="26"/>
        <v>3.75</v>
      </c>
      <c r="G106">
        <f t="shared" si="27"/>
        <v>1.1887432287328805</v>
      </c>
      <c r="H106">
        <f t="shared" si="25"/>
        <v>0.34838497804474527</v>
      </c>
      <c r="I106">
        <f t="shared" si="28"/>
        <v>3.4838497804474527E-4</v>
      </c>
      <c r="J106" s="6">
        <f t="shared" si="29"/>
        <v>3.7499999999999999E-3</v>
      </c>
      <c r="K106">
        <f t="shared" si="30"/>
        <v>1.8726750631315727E-6</v>
      </c>
      <c r="L106" s="6">
        <f t="shared" si="31"/>
        <v>2.0157388892472424E-5</v>
      </c>
      <c r="M106" s="6">
        <f t="shared" si="32"/>
        <v>2.0157388892472424E-8</v>
      </c>
      <c r="N106">
        <f t="shared" si="33"/>
        <v>2.9682597291671785E-5</v>
      </c>
      <c r="O106">
        <f t="shared" si="34"/>
        <v>1.780955837500307E-3</v>
      </c>
    </row>
    <row r="107" spans="1:15" x14ac:dyDescent="0.25">
      <c r="A107" t="s">
        <v>125</v>
      </c>
      <c r="B107">
        <v>60</v>
      </c>
      <c r="C107">
        <f t="shared" si="35"/>
        <v>204.72849810798454</v>
      </c>
      <c r="D107">
        <v>15</v>
      </c>
      <c r="E107">
        <f t="shared" si="36"/>
        <v>6.1935333333333338</v>
      </c>
      <c r="F107" s="5">
        <f t="shared" si="26"/>
        <v>4</v>
      </c>
      <c r="G107">
        <f t="shared" si="27"/>
        <v>1.2679927773150725</v>
      </c>
      <c r="H107">
        <f t="shared" si="25"/>
        <v>0.3716106432477283</v>
      </c>
      <c r="I107">
        <f t="shared" si="28"/>
        <v>3.7161064324772828E-4</v>
      </c>
      <c r="J107" s="6">
        <f t="shared" si="29"/>
        <v>4.0000000000000001E-3</v>
      </c>
      <c r="K107">
        <f t="shared" si="30"/>
        <v>1.9975200673403442E-6</v>
      </c>
      <c r="L107" s="6">
        <f t="shared" si="31"/>
        <v>2.1501214818637254E-5</v>
      </c>
      <c r="M107" s="6">
        <f t="shared" si="32"/>
        <v>2.1501214818637253E-8</v>
      </c>
      <c r="N107">
        <f t="shared" si="33"/>
        <v>3.166143711111657E-5</v>
      </c>
      <c r="O107">
        <f t="shared" si="34"/>
        <v>1.8996862266669942E-3</v>
      </c>
    </row>
    <row r="108" spans="1:15" x14ac:dyDescent="0.25">
      <c r="A108" t="s">
        <v>148</v>
      </c>
      <c r="B108">
        <v>115</v>
      </c>
      <c r="C108">
        <f t="shared" si="35"/>
        <v>392.39628804030366</v>
      </c>
      <c r="D108">
        <v>10</v>
      </c>
      <c r="E108">
        <f t="shared" si="36"/>
        <v>9.2903000000000002</v>
      </c>
      <c r="F108" s="5">
        <f t="shared" si="26"/>
        <v>11.5</v>
      </c>
      <c r="G108">
        <f t="shared" si="27"/>
        <v>3.6454792347808334</v>
      </c>
      <c r="H108">
        <f t="shared" si="25"/>
        <v>1.0683805993372189</v>
      </c>
      <c r="I108">
        <f t="shared" si="28"/>
        <v>1.0683805993372188E-3</v>
      </c>
      <c r="J108" s="6">
        <f t="shared" si="29"/>
        <v>1.15E-2</v>
      </c>
      <c r="K108">
        <f t="shared" si="30"/>
        <v>5.7428701936034892E-6</v>
      </c>
      <c r="L108" s="6">
        <f t="shared" si="31"/>
        <v>6.1815992603582096E-5</v>
      </c>
      <c r="M108" s="6">
        <f t="shared" si="32"/>
        <v>6.1815992603582099E-8</v>
      </c>
      <c r="N108">
        <f t="shared" si="33"/>
        <v>9.1026631694460133E-5</v>
      </c>
      <c r="O108">
        <f t="shared" si="34"/>
        <v>5.4615979016676081E-3</v>
      </c>
    </row>
    <row r="109" spans="1:15" x14ac:dyDescent="0.25">
      <c r="A109" t="s">
        <v>149</v>
      </c>
      <c r="B109">
        <v>115</v>
      </c>
      <c r="C109">
        <f t="shared" si="35"/>
        <v>392.39628804030366</v>
      </c>
      <c r="D109">
        <v>10</v>
      </c>
      <c r="E109">
        <f t="shared" si="36"/>
        <v>9.2903000000000002</v>
      </c>
      <c r="F109" s="5">
        <f t="shared" si="26"/>
        <v>11.5</v>
      </c>
      <c r="G109">
        <f t="shared" si="27"/>
        <v>3.6454792347808334</v>
      </c>
      <c r="H109">
        <f t="shared" si="25"/>
        <v>1.0683805993372189</v>
      </c>
      <c r="I109">
        <f t="shared" si="28"/>
        <v>1.0683805993372188E-3</v>
      </c>
      <c r="J109" s="6">
        <f t="shared" si="29"/>
        <v>1.15E-2</v>
      </c>
      <c r="K109">
        <f t="shared" si="30"/>
        <v>5.7428701936034892E-6</v>
      </c>
      <c r="L109" s="6">
        <f t="shared" si="31"/>
        <v>6.1815992603582096E-5</v>
      </c>
      <c r="M109" s="6">
        <f t="shared" si="32"/>
        <v>6.1815992603582099E-8</v>
      </c>
      <c r="N109">
        <f t="shared" si="33"/>
        <v>9.1026631694460133E-5</v>
      </c>
      <c r="O109">
        <f t="shared" si="34"/>
        <v>5.4615979016676081E-3</v>
      </c>
    </row>
    <row r="110" spans="1:15" x14ac:dyDescent="0.25">
      <c r="A110" t="s">
        <v>150</v>
      </c>
      <c r="B110">
        <v>115</v>
      </c>
      <c r="C110">
        <f t="shared" si="35"/>
        <v>392.39628804030366</v>
      </c>
      <c r="D110">
        <v>10</v>
      </c>
      <c r="E110">
        <f t="shared" si="36"/>
        <v>9.2903000000000002</v>
      </c>
      <c r="F110" s="5">
        <f t="shared" si="26"/>
        <v>11.5</v>
      </c>
      <c r="G110">
        <f t="shared" si="27"/>
        <v>3.6454792347808334</v>
      </c>
      <c r="H110">
        <f t="shared" si="25"/>
        <v>1.0683805993372189</v>
      </c>
      <c r="I110">
        <f t="shared" si="28"/>
        <v>1.0683805993372188E-3</v>
      </c>
      <c r="J110" s="6">
        <f t="shared" si="29"/>
        <v>1.15E-2</v>
      </c>
      <c r="K110">
        <f t="shared" si="30"/>
        <v>5.7428701936034892E-6</v>
      </c>
      <c r="L110" s="6">
        <f t="shared" si="31"/>
        <v>6.1815992603582096E-5</v>
      </c>
      <c r="M110" s="6">
        <f t="shared" si="32"/>
        <v>6.1815992603582099E-8</v>
      </c>
      <c r="N110">
        <f t="shared" si="33"/>
        <v>9.1026631694460133E-5</v>
      </c>
      <c r="O110">
        <f t="shared" si="34"/>
        <v>5.4615979016676081E-3</v>
      </c>
    </row>
    <row r="111" spans="1:15" x14ac:dyDescent="0.25">
      <c r="A111" t="s">
        <v>126</v>
      </c>
      <c r="B111">
        <v>500</v>
      </c>
      <c r="C111">
        <f t="shared" si="35"/>
        <v>1706.0708175665377</v>
      </c>
      <c r="D111">
        <v>30</v>
      </c>
      <c r="E111">
        <f t="shared" si="36"/>
        <v>3.0967666666666669</v>
      </c>
      <c r="F111" s="5">
        <f t="shared" si="26"/>
        <v>16.666666666666668</v>
      </c>
      <c r="G111">
        <f t="shared" si="27"/>
        <v>5.2833032388128025</v>
      </c>
      <c r="H111">
        <f t="shared" si="25"/>
        <v>1.548377680198868</v>
      </c>
      <c r="I111">
        <f t="shared" si="28"/>
        <v>1.548377680198868E-3</v>
      </c>
      <c r="J111" s="6">
        <f t="shared" si="29"/>
        <v>1.6666666666666666E-2</v>
      </c>
      <c r="K111">
        <f t="shared" si="30"/>
        <v>8.3230002805847678E-6</v>
      </c>
      <c r="L111" s="6">
        <f t="shared" si="31"/>
        <v>8.9588395077655226E-5</v>
      </c>
      <c r="M111" s="6">
        <f t="shared" si="32"/>
        <v>8.9588395077655224E-8</v>
      </c>
      <c r="N111">
        <f t="shared" si="33"/>
        <v>1.3192265462965238E-4</v>
      </c>
      <c r="O111">
        <f t="shared" si="34"/>
        <v>7.9153592777791437E-3</v>
      </c>
    </row>
    <row r="112" spans="1:15" x14ac:dyDescent="0.25">
      <c r="A112" t="s">
        <v>127</v>
      </c>
      <c r="B112">
        <v>90</v>
      </c>
      <c r="C112">
        <f t="shared" si="35"/>
        <v>307.09274716197677</v>
      </c>
      <c r="D112">
        <v>10</v>
      </c>
      <c r="E112">
        <f t="shared" si="36"/>
        <v>9.2903000000000002</v>
      </c>
      <c r="F112" s="5">
        <f t="shared" si="26"/>
        <v>9</v>
      </c>
      <c r="G112">
        <f t="shared" si="27"/>
        <v>2.8529837489589132</v>
      </c>
      <c r="H112">
        <f t="shared" si="25"/>
        <v>0.8361239473073887</v>
      </c>
      <c r="I112">
        <f t="shared" si="28"/>
        <v>8.361239473073887E-4</v>
      </c>
      <c r="J112" s="6">
        <f t="shared" si="29"/>
        <v>8.9999999999999993E-3</v>
      </c>
      <c r="K112">
        <f t="shared" si="30"/>
        <v>4.4944201515157749E-6</v>
      </c>
      <c r="L112" s="6">
        <f t="shared" si="31"/>
        <v>4.8377733341933817E-5</v>
      </c>
      <c r="M112" s="6">
        <f t="shared" si="32"/>
        <v>4.8377733341933816E-8</v>
      </c>
      <c r="N112">
        <f t="shared" si="33"/>
        <v>7.1238233500012292E-5</v>
      </c>
      <c r="O112">
        <f t="shared" si="34"/>
        <v>4.2742940100007377E-3</v>
      </c>
    </row>
    <row r="113" spans="1:15" x14ac:dyDescent="0.25">
      <c r="A113" t="s">
        <v>128</v>
      </c>
      <c r="B113">
        <v>400</v>
      </c>
      <c r="C113">
        <f t="shared" si="35"/>
        <v>1364.8566540532302</v>
      </c>
      <c r="D113">
        <v>25</v>
      </c>
      <c r="E113">
        <f t="shared" si="36"/>
        <v>3.7161200000000001</v>
      </c>
      <c r="F113" s="5">
        <f t="shared" si="26"/>
        <v>16</v>
      </c>
      <c r="G113">
        <f t="shared" si="27"/>
        <v>5.0719711092602902</v>
      </c>
      <c r="H113">
        <f t="shared" si="25"/>
        <v>1.4864425729909132</v>
      </c>
      <c r="I113">
        <f t="shared" si="28"/>
        <v>1.4864425729909131E-3</v>
      </c>
      <c r="J113" s="6">
        <f t="shared" si="29"/>
        <v>1.6E-2</v>
      </c>
      <c r="K113">
        <f t="shared" si="30"/>
        <v>7.9900802693613767E-6</v>
      </c>
      <c r="L113" s="6">
        <f t="shared" si="31"/>
        <v>8.6004859274549015E-5</v>
      </c>
      <c r="M113" s="6">
        <f t="shared" si="32"/>
        <v>8.6004859274549014E-8</v>
      </c>
      <c r="N113">
        <f t="shared" si="33"/>
        <v>1.2664574844446628E-4</v>
      </c>
      <c r="O113">
        <f t="shared" si="34"/>
        <v>7.598744906667977E-3</v>
      </c>
    </row>
    <row r="114" spans="1:15" x14ac:dyDescent="0.25">
      <c r="A114" t="s">
        <v>129</v>
      </c>
      <c r="B114">
        <v>90</v>
      </c>
      <c r="C114">
        <f t="shared" si="35"/>
        <v>307.09274716197677</v>
      </c>
      <c r="D114">
        <v>10</v>
      </c>
      <c r="E114">
        <f t="shared" si="36"/>
        <v>9.2903000000000002</v>
      </c>
      <c r="F114" s="5">
        <f t="shared" si="26"/>
        <v>9</v>
      </c>
      <c r="G114">
        <f t="shared" si="27"/>
        <v>2.8529837489589132</v>
      </c>
      <c r="H114">
        <f t="shared" si="25"/>
        <v>0.8361239473073887</v>
      </c>
      <c r="I114">
        <f t="shared" si="28"/>
        <v>8.361239473073887E-4</v>
      </c>
      <c r="J114" s="6">
        <f t="shared" si="29"/>
        <v>8.9999999999999993E-3</v>
      </c>
      <c r="K114">
        <f t="shared" si="30"/>
        <v>4.4944201515157749E-6</v>
      </c>
      <c r="L114" s="6">
        <f t="shared" si="31"/>
        <v>4.8377733341933817E-5</v>
      </c>
      <c r="M114" s="6">
        <f t="shared" si="32"/>
        <v>4.8377733341933816E-8</v>
      </c>
      <c r="N114">
        <f t="shared" si="33"/>
        <v>7.1238233500012292E-5</v>
      </c>
      <c r="O114">
        <f t="shared" si="34"/>
        <v>4.2742940100007377E-3</v>
      </c>
    </row>
    <row r="115" spans="1:15" x14ac:dyDescent="0.25">
      <c r="A115" t="s">
        <v>130</v>
      </c>
      <c r="B115">
        <v>90</v>
      </c>
      <c r="C115">
        <f t="shared" si="35"/>
        <v>307.09274716197677</v>
      </c>
      <c r="D115">
        <v>20</v>
      </c>
      <c r="E115">
        <f t="shared" si="36"/>
        <v>4.6451500000000001</v>
      </c>
      <c r="F115" s="5">
        <f t="shared" si="26"/>
        <v>4.5</v>
      </c>
      <c r="G115">
        <f t="shared" si="27"/>
        <v>1.4264918744794566</v>
      </c>
      <c r="H115">
        <f t="shared" si="25"/>
        <v>0.41806197365369435</v>
      </c>
      <c r="I115">
        <f t="shared" si="28"/>
        <v>4.1806197365369435E-4</v>
      </c>
      <c r="J115" s="6">
        <f t="shared" si="29"/>
        <v>4.4999999999999997E-3</v>
      </c>
      <c r="K115">
        <f t="shared" si="30"/>
        <v>2.2472100757578875E-6</v>
      </c>
      <c r="L115" s="6">
        <f t="shared" si="31"/>
        <v>2.4188866670966909E-5</v>
      </c>
      <c r="M115" s="6">
        <f t="shared" si="32"/>
        <v>2.4188866670966908E-8</v>
      </c>
      <c r="N115">
        <f t="shared" si="33"/>
        <v>3.5619116750006146E-5</v>
      </c>
      <c r="O115">
        <f t="shared" si="34"/>
        <v>2.1371470050003689E-3</v>
      </c>
    </row>
    <row r="116" spans="1:15" x14ac:dyDescent="0.25">
      <c r="A116" t="s">
        <v>131</v>
      </c>
      <c r="B116">
        <v>90</v>
      </c>
      <c r="C116">
        <f t="shared" si="35"/>
        <v>307.09274716197677</v>
      </c>
      <c r="D116">
        <v>20</v>
      </c>
      <c r="E116">
        <f t="shared" si="36"/>
        <v>4.6451500000000001</v>
      </c>
      <c r="F116" s="5">
        <f t="shared" si="26"/>
        <v>4.5</v>
      </c>
      <c r="G116">
        <f t="shared" si="27"/>
        <v>1.4264918744794566</v>
      </c>
      <c r="H116">
        <f t="shared" si="25"/>
        <v>0.41806197365369435</v>
      </c>
      <c r="I116">
        <f t="shared" si="28"/>
        <v>4.1806197365369435E-4</v>
      </c>
      <c r="J116" s="6">
        <f t="shared" si="29"/>
        <v>4.4999999999999997E-3</v>
      </c>
      <c r="K116">
        <f t="shared" si="30"/>
        <v>2.2472100757578875E-6</v>
      </c>
      <c r="L116" s="6">
        <f t="shared" si="31"/>
        <v>2.4188866670966909E-5</v>
      </c>
      <c r="M116" s="6">
        <f t="shared" si="32"/>
        <v>2.4188866670966908E-8</v>
      </c>
      <c r="N116">
        <f t="shared" si="33"/>
        <v>3.5619116750006146E-5</v>
      </c>
      <c r="O116">
        <f t="shared" si="34"/>
        <v>2.1371470050003689E-3</v>
      </c>
    </row>
    <row r="117" spans="1:15" x14ac:dyDescent="0.25">
      <c r="A117" t="s">
        <v>132</v>
      </c>
      <c r="B117">
        <v>500</v>
      </c>
      <c r="C117">
        <f t="shared" si="35"/>
        <v>1706.0708175665377</v>
      </c>
      <c r="D117">
        <v>25</v>
      </c>
      <c r="E117">
        <f t="shared" si="36"/>
        <v>3.7161200000000001</v>
      </c>
      <c r="F117" s="5">
        <f t="shared" si="26"/>
        <v>20</v>
      </c>
      <c r="G117">
        <f t="shared" si="27"/>
        <v>6.3399638865753625</v>
      </c>
      <c r="H117">
        <f t="shared" si="25"/>
        <v>1.8580532162386414</v>
      </c>
      <c r="I117">
        <f t="shared" si="28"/>
        <v>1.8580532162386415E-3</v>
      </c>
      <c r="J117" s="6">
        <f t="shared" si="29"/>
        <v>0.02</v>
      </c>
      <c r="K117">
        <f t="shared" si="30"/>
        <v>9.9876003367017213E-6</v>
      </c>
      <c r="L117" s="6">
        <f t="shared" si="31"/>
        <v>1.0750607409318627E-4</v>
      </c>
      <c r="M117" s="6">
        <f t="shared" si="32"/>
        <v>1.0750607409318626E-7</v>
      </c>
      <c r="N117">
        <f t="shared" si="33"/>
        <v>1.5830718555558286E-4</v>
      </c>
      <c r="O117">
        <f t="shared" si="34"/>
        <v>9.4984311333349714E-3</v>
      </c>
    </row>
    <row r="118" spans="1:15" x14ac:dyDescent="0.25">
      <c r="A118" t="s">
        <v>133</v>
      </c>
      <c r="B118">
        <v>90</v>
      </c>
      <c r="C118">
        <f t="shared" si="35"/>
        <v>307.09274716197677</v>
      </c>
      <c r="D118">
        <v>20</v>
      </c>
      <c r="E118">
        <f t="shared" si="36"/>
        <v>4.6451500000000001</v>
      </c>
      <c r="F118" s="5">
        <f t="shared" si="26"/>
        <v>4.5</v>
      </c>
      <c r="G118">
        <f t="shared" si="27"/>
        <v>1.4264918744794566</v>
      </c>
      <c r="H118">
        <f t="shared" si="25"/>
        <v>0.41806197365369435</v>
      </c>
      <c r="I118">
        <f t="shared" si="28"/>
        <v>4.1806197365369435E-4</v>
      </c>
      <c r="J118" s="6">
        <f t="shared" si="29"/>
        <v>4.4999999999999997E-3</v>
      </c>
      <c r="K118">
        <f t="shared" si="30"/>
        <v>2.2472100757578875E-6</v>
      </c>
      <c r="L118" s="6">
        <f t="shared" si="31"/>
        <v>2.4188866670966909E-5</v>
      </c>
      <c r="M118" s="6">
        <f t="shared" si="32"/>
        <v>2.4188866670966908E-8</v>
      </c>
      <c r="N118">
        <f t="shared" si="33"/>
        <v>3.5619116750006146E-5</v>
      </c>
      <c r="O118">
        <f t="shared" si="34"/>
        <v>2.1371470050003689E-3</v>
      </c>
    </row>
    <row r="119" spans="1:15" x14ac:dyDescent="0.25">
      <c r="A119" t="s">
        <v>134</v>
      </c>
      <c r="B119">
        <v>90</v>
      </c>
      <c r="C119">
        <f t="shared" si="35"/>
        <v>307.09274716197677</v>
      </c>
      <c r="D119">
        <v>30</v>
      </c>
      <c r="E119">
        <f t="shared" si="36"/>
        <v>3.0967666666666669</v>
      </c>
      <c r="F119" s="5">
        <f t="shared" si="26"/>
        <v>3</v>
      </c>
      <c r="G119">
        <f t="shared" si="27"/>
        <v>0.95099458298630435</v>
      </c>
      <c r="H119">
        <f t="shared" si="25"/>
        <v>0.2787079824357962</v>
      </c>
      <c r="I119">
        <f t="shared" si="28"/>
        <v>2.7870798243579618E-4</v>
      </c>
      <c r="J119" s="6">
        <f t="shared" si="29"/>
        <v>3.0000000000000001E-3</v>
      </c>
      <c r="K119">
        <f t="shared" si="30"/>
        <v>1.498140050505258E-6</v>
      </c>
      <c r="L119" s="6">
        <f t="shared" si="31"/>
        <v>1.612591111397794E-5</v>
      </c>
      <c r="M119" s="6">
        <f t="shared" si="32"/>
        <v>1.6125911113977941E-8</v>
      </c>
      <c r="N119">
        <f t="shared" si="33"/>
        <v>2.3746077833337427E-5</v>
      </c>
      <c r="O119">
        <f t="shared" si="34"/>
        <v>1.4247646700002456E-3</v>
      </c>
    </row>
    <row r="120" spans="1:15" x14ac:dyDescent="0.25">
      <c r="A120" t="s">
        <v>135</v>
      </c>
      <c r="B120">
        <v>500</v>
      </c>
      <c r="C120">
        <f t="shared" si="35"/>
        <v>1706.0708175665377</v>
      </c>
      <c r="D120">
        <v>25</v>
      </c>
      <c r="E120">
        <f t="shared" si="36"/>
        <v>3.7161200000000001</v>
      </c>
      <c r="F120" s="5">
        <f t="shared" si="26"/>
        <v>20</v>
      </c>
      <c r="G120">
        <f t="shared" si="27"/>
        <v>6.3399638865753625</v>
      </c>
      <c r="H120">
        <f t="shared" si="25"/>
        <v>1.8580532162386414</v>
      </c>
      <c r="I120">
        <f t="shared" si="28"/>
        <v>1.8580532162386415E-3</v>
      </c>
      <c r="J120" s="6">
        <f t="shared" si="29"/>
        <v>0.02</v>
      </c>
      <c r="K120">
        <f t="shared" si="30"/>
        <v>9.9876003367017213E-6</v>
      </c>
      <c r="L120" s="6">
        <f t="shared" si="31"/>
        <v>1.0750607409318627E-4</v>
      </c>
      <c r="M120" s="6">
        <f t="shared" si="32"/>
        <v>1.0750607409318626E-7</v>
      </c>
      <c r="N120">
        <f t="shared" si="33"/>
        <v>1.5830718555558286E-4</v>
      </c>
      <c r="O120">
        <f t="shared" si="34"/>
        <v>9.4984311333349714E-3</v>
      </c>
    </row>
    <row r="121" spans="1:15" x14ac:dyDescent="0.25">
      <c r="A121" t="s">
        <v>136</v>
      </c>
      <c r="B121">
        <v>30</v>
      </c>
      <c r="C121">
        <f t="shared" si="35"/>
        <v>102.36424905399227</v>
      </c>
      <c r="D121">
        <v>8</v>
      </c>
      <c r="E121">
        <f t="shared" si="36"/>
        <v>11.612875000000001</v>
      </c>
      <c r="F121" s="5">
        <f t="shared" si="26"/>
        <v>3.75</v>
      </c>
      <c r="G121">
        <f t="shared" si="27"/>
        <v>1.1887432287328805</v>
      </c>
      <c r="H121">
        <f t="shared" si="25"/>
        <v>0.34838497804474527</v>
      </c>
      <c r="I121">
        <f t="shared" si="28"/>
        <v>3.4838497804474527E-4</v>
      </c>
      <c r="J121" s="6">
        <f t="shared" si="29"/>
        <v>3.7499999999999999E-3</v>
      </c>
      <c r="K121">
        <f t="shared" si="30"/>
        <v>1.8726750631315727E-6</v>
      </c>
      <c r="L121" s="6">
        <f t="shared" si="31"/>
        <v>2.0157388892472424E-5</v>
      </c>
      <c r="M121" s="6">
        <f t="shared" si="32"/>
        <v>2.0157388892472424E-8</v>
      </c>
      <c r="N121">
        <f t="shared" si="33"/>
        <v>2.9682597291671785E-5</v>
      </c>
      <c r="O121">
        <f t="shared" si="34"/>
        <v>1.780955837500307E-3</v>
      </c>
    </row>
    <row r="122" spans="1:15" x14ac:dyDescent="0.25">
      <c r="A122" t="s">
        <v>151</v>
      </c>
      <c r="B122">
        <v>500</v>
      </c>
      <c r="C122">
        <f t="shared" si="35"/>
        <v>1706.0708175665377</v>
      </c>
      <c r="D122">
        <v>60</v>
      </c>
      <c r="E122">
        <f t="shared" si="36"/>
        <v>1.5483833333333334</v>
      </c>
      <c r="F122" s="5">
        <f t="shared" si="26"/>
        <v>8.3333333333333339</v>
      </c>
      <c r="G122">
        <f t="shared" si="27"/>
        <v>2.6416516194064013</v>
      </c>
      <c r="H122">
        <f t="shared" si="25"/>
        <v>0.77418884009943401</v>
      </c>
      <c r="I122">
        <f t="shared" si="28"/>
        <v>7.7418884009943401E-4</v>
      </c>
      <c r="J122" s="6">
        <f t="shared" si="29"/>
        <v>8.3333333333333332E-3</v>
      </c>
      <c r="K122">
        <f t="shared" si="30"/>
        <v>4.1615001402923839E-6</v>
      </c>
      <c r="L122" s="6">
        <f t="shared" si="31"/>
        <v>4.4794197538827613E-5</v>
      </c>
      <c r="M122" s="6">
        <f t="shared" si="32"/>
        <v>4.4794197538827612E-8</v>
      </c>
      <c r="N122">
        <f t="shared" si="33"/>
        <v>6.596132731482619E-5</v>
      </c>
      <c r="O122">
        <f t="shared" si="34"/>
        <v>3.9576796388895719E-3</v>
      </c>
    </row>
    <row r="123" spans="1:15" x14ac:dyDescent="0.25">
      <c r="A123" t="s">
        <v>137</v>
      </c>
      <c r="B123">
        <v>60</v>
      </c>
      <c r="C123">
        <f t="shared" si="35"/>
        <v>204.72849810798454</v>
      </c>
      <c r="D123">
        <v>20</v>
      </c>
      <c r="E123">
        <f t="shared" si="36"/>
        <v>4.6451500000000001</v>
      </c>
      <c r="F123" s="5">
        <f t="shared" si="26"/>
        <v>3</v>
      </c>
      <c r="G123">
        <f t="shared" si="27"/>
        <v>0.95099458298630446</v>
      </c>
      <c r="H123">
        <f t="shared" si="25"/>
        <v>0.27870798243579625</v>
      </c>
      <c r="I123">
        <f t="shared" si="28"/>
        <v>2.7870798243579623E-4</v>
      </c>
      <c r="J123" s="6">
        <f t="shared" si="29"/>
        <v>3.0000000000000001E-3</v>
      </c>
      <c r="K123">
        <f t="shared" si="30"/>
        <v>1.4981400505052582E-6</v>
      </c>
      <c r="L123" s="6">
        <f t="shared" si="31"/>
        <v>1.612591111397794E-5</v>
      </c>
      <c r="M123" s="6">
        <f t="shared" si="32"/>
        <v>1.6125911113977941E-8</v>
      </c>
      <c r="N123">
        <f t="shared" si="33"/>
        <v>2.3746077833337431E-5</v>
      </c>
      <c r="O123">
        <f t="shared" si="34"/>
        <v>1.4247646700002458E-3</v>
      </c>
    </row>
    <row r="124" spans="1:15" x14ac:dyDescent="0.25">
      <c r="A124" t="s">
        <v>138</v>
      </c>
      <c r="B124">
        <v>90</v>
      </c>
      <c r="C124">
        <f t="shared" si="35"/>
        <v>307.09274716197677</v>
      </c>
      <c r="D124">
        <v>25</v>
      </c>
      <c r="E124">
        <f t="shared" si="36"/>
        <v>3.7161200000000001</v>
      </c>
      <c r="F124" s="5">
        <f t="shared" si="26"/>
        <v>3.6</v>
      </c>
      <c r="G124">
        <f t="shared" si="27"/>
        <v>1.1411934995835653</v>
      </c>
      <c r="H124">
        <f t="shared" si="25"/>
        <v>0.33444957892295546</v>
      </c>
      <c r="I124">
        <f t="shared" si="28"/>
        <v>3.3444957892295548E-4</v>
      </c>
      <c r="J124" s="6">
        <f t="shared" si="29"/>
        <v>3.5999999999999999E-3</v>
      </c>
      <c r="K124">
        <f t="shared" si="30"/>
        <v>1.7977680606063099E-6</v>
      </c>
      <c r="L124" s="6">
        <f t="shared" si="31"/>
        <v>1.9351093336773526E-5</v>
      </c>
      <c r="M124" s="6">
        <f t="shared" si="32"/>
        <v>1.9351093336773526E-8</v>
      </c>
      <c r="N124">
        <f t="shared" si="33"/>
        <v>2.8495293400004915E-5</v>
      </c>
      <c r="O124">
        <f t="shared" si="34"/>
        <v>1.7097176040002948E-3</v>
      </c>
    </row>
    <row r="125" spans="1:15" x14ac:dyDescent="0.25">
      <c r="A125" t="s">
        <v>85</v>
      </c>
      <c r="B125">
        <v>0</v>
      </c>
      <c r="C125">
        <f t="shared" si="35"/>
        <v>0</v>
      </c>
      <c r="D125">
        <v>1000</v>
      </c>
      <c r="E125">
        <f t="shared" si="36"/>
        <v>9.2902999999999999E-2</v>
      </c>
      <c r="F125" s="5">
        <f t="shared" si="26"/>
        <v>0</v>
      </c>
      <c r="G125">
        <f t="shared" si="27"/>
        <v>0</v>
      </c>
      <c r="H125">
        <f t="shared" si="25"/>
        <v>0</v>
      </c>
      <c r="I125">
        <f t="shared" si="28"/>
        <v>0</v>
      </c>
      <c r="J125" s="6">
        <f t="shared" si="29"/>
        <v>0</v>
      </c>
      <c r="K125">
        <f t="shared" si="30"/>
        <v>0</v>
      </c>
      <c r="L125" s="6">
        <f t="shared" si="31"/>
        <v>0</v>
      </c>
      <c r="M125" s="6">
        <f t="shared" si="32"/>
        <v>0</v>
      </c>
      <c r="N125">
        <f t="shared" si="33"/>
        <v>0</v>
      </c>
      <c r="O125">
        <f t="shared" si="34"/>
        <v>0</v>
      </c>
    </row>
    <row r="126" spans="1:15" x14ac:dyDescent="0.25">
      <c r="A126" t="s">
        <v>139</v>
      </c>
      <c r="B126">
        <v>400</v>
      </c>
      <c r="C126">
        <f t="shared" si="35"/>
        <v>1364.8566540532302</v>
      </c>
      <c r="D126">
        <v>30</v>
      </c>
      <c r="E126">
        <f t="shared" si="36"/>
        <v>3.0967666666666669</v>
      </c>
      <c r="F126" s="5">
        <f t="shared" si="26"/>
        <v>13.333333333333334</v>
      </c>
      <c r="G126">
        <f t="shared" si="27"/>
        <v>4.2266425910502425</v>
      </c>
      <c r="H126">
        <f t="shared" si="25"/>
        <v>1.2387021441590946</v>
      </c>
      <c r="I126">
        <f t="shared" si="28"/>
        <v>1.2387021441590945E-3</v>
      </c>
      <c r="J126" s="6">
        <f t="shared" si="29"/>
        <v>1.3333333333333334E-2</v>
      </c>
      <c r="K126">
        <f t="shared" si="30"/>
        <v>6.6584002244678159E-6</v>
      </c>
      <c r="L126" s="6">
        <f t="shared" si="31"/>
        <v>7.1670716062124183E-5</v>
      </c>
      <c r="M126" s="6">
        <f t="shared" si="32"/>
        <v>7.1670716062124185E-8</v>
      </c>
      <c r="N126">
        <f t="shared" si="33"/>
        <v>1.0553812370372193E-4</v>
      </c>
      <c r="O126">
        <f t="shared" si="34"/>
        <v>6.332287422223316E-3</v>
      </c>
    </row>
    <row r="127" spans="1:15" x14ac:dyDescent="0.25">
      <c r="A127" t="s">
        <v>140</v>
      </c>
      <c r="B127">
        <v>30</v>
      </c>
      <c r="C127">
        <f t="shared" si="35"/>
        <v>102.36424905399227</v>
      </c>
      <c r="D127">
        <v>8</v>
      </c>
      <c r="E127">
        <f t="shared" si="36"/>
        <v>11.612875000000001</v>
      </c>
      <c r="F127" s="5">
        <f t="shared" si="26"/>
        <v>3.75</v>
      </c>
      <c r="G127">
        <f t="shared" si="27"/>
        <v>1.1887432287328805</v>
      </c>
      <c r="H127">
        <f t="shared" si="25"/>
        <v>0.34838497804474527</v>
      </c>
      <c r="I127">
        <f t="shared" si="28"/>
        <v>3.4838497804474527E-4</v>
      </c>
      <c r="J127" s="6">
        <f t="shared" si="29"/>
        <v>3.7499999999999999E-3</v>
      </c>
      <c r="K127">
        <f t="shared" si="30"/>
        <v>1.8726750631315727E-6</v>
      </c>
      <c r="L127" s="6">
        <f t="shared" si="31"/>
        <v>2.0157388892472424E-5</v>
      </c>
      <c r="M127" s="6">
        <f t="shared" si="32"/>
        <v>2.0157388892472424E-8</v>
      </c>
      <c r="N127">
        <f t="shared" si="33"/>
        <v>2.9682597291671785E-5</v>
      </c>
      <c r="O127">
        <f t="shared" si="34"/>
        <v>1.780955837500307E-3</v>
      </c>
    </row>
    <row r="128" spans="1:15" x14ac:dyDescent="0.25">
      <c r="A128" t="s">
        <v>141</v>
      </c>
      <c r="B128">
        <v>90</v>
      </c>
      <c r="C128">
        <f t="shared" si="35"/>
        <v>307.09274716197677</v>
      </c>
      <c r="D128">
        <v>25</v>
      </c>
      <c r="E128">
        <f t="shared" si="36"/>
        <v>3.7161200000000001</v>
      </c>
      <c r="F128" s="5">
        <f t="shared" si="26"/>
        <v>3.6</v>
      </c>
      <c r="G128">
        <f t="shared" si="27"/>
        <v>1.1411934995835653</v>
      </c>
      <c r="H128">
        <f t="shared" si="25"/>
        <v>0.33444957892295546</v>
      </c>
      <c r="I128">
        <f t="shared" si="28"/>
        <v>3.3444957892295548E-4</v>
      </c>
      <c r="J128" s="6">
        <f t="shared" si="29"/>
        <v>3.5999999999999999E-3</v>
      </c>
      <c r="K128">
        <f t="shared" si="30"/>
        <v>1.7977680606063099E-6</v>
      </c>
      <c r="L128" s="6">
        <f t="shared" si="31"/>
        <v>1.9351093336773526E-5</v>
      </c>
      <c r="M128" s="6">
        <f t="shared" si="32"/>
        <v>1.9351093336773526E-8</v>
      </c>
      <c r="N128">
        <f t="shared" si="33"/>
        <v>2.8495293400004915E-5</v>
      </c>
      <c r="O128">
        <f t="shared" si="34"/>
        <v>1.7097176040002948E-3</v>
      </c>
    </row>
    <row r="129" spans="1:15" x14ac:dyDescent="0.25">
      <c r="A129" t="s">
        <v>142</v>
      </c>
      <c r="B129">
        <v>90</v>
      </c>
      <c r="C129">
        <f t="shared" si="35"/>
        <v>307.09274716197677</v>
      </c>
      <c r="D129">
        <v>25</v>
      </c>
      <c r="E129">
        <f t="shared" si="36"/>
        <v>3.7161200000000001</v>
      </c>
      <c r="F129" s="5">
        <f t="shared" si="26"/>
        <v>3.6</v>
      </c>
      <c r="G129">
        <f t="shared" si="27"/>
        <v>1.1411934995835653</v>
      </c>
      <c r="H129">
        <f t="shared" si="25"/>
        <v>0.33444957892295546</v>
      </c>
      <c r="I129">
        <f t="shared" si="28"/>
        <v>3.3444957892295548E-4</v>
      </c>
      <c r="J129" s="6">
        <f t="shared" si="29"/>
        <v>3.5999999999999999E-3</v>
      </c>
      <c r="K129">
        <f t="shared" si="30"/>
        <v>1.7977680606063099E-6</v>
      </c>
      <c r="L129" s="6">
        <f t="shared" si="31"/>
        <v>1.9351093336773526E-5</v>
      </c>
      <c r="M129" s="6">
        <f t="shared" si="32"/>
        <v>1.9351093336773526E-8</v>
      </c>
      <c r="N129">
        <f t="shared" si="33"/>
        <v>2.8495293400004915E-5</v>
      </c>
      <c r="O129">
        <f t="shared" si="34"/>
        <v>1.7097176040002948E-3</v>
      </c>
    </row>
    <row r="130" spans="1:15" x14ac:dyDescent="0.25">
      <c r="A130" t="s">
        <v>152</v>
      </c>
      <c r="B130">
        <v>15</v>
      </c>
      <c r="C130">
        <f t="shared" si="35"/>
        <v>51.182124526996134</v>
      </c>
      <c r="D130">
        <v>5</v>
      </c>
      <c r="E130">
        <f t="shared" si="36"/>
        <v>18.5806</v>
      </c>
      <c r="F130" s="5">
        <f t="shared" si="26"/>
        <v>3</v>
      </c>
      <c r="G130">
        <f t="shared" si="27"/>
        <v>0.95099458298630446</v>
      </c>
      <c r="H130">
        <f t="shared" si="25"/>
        <v>0.27870798243579625</v>
      </c>
      <c r="I130">
        <f t="shared" si="28"/>
        <v>2.7870798243579623E-4</v>
      </c>
      <c r="J130" s="6">
        <f t="shared" si="29"/>
        <v>3.0000000000000001E-3</v>
      </c>
      <c r="K130">
        <f t="shared" si="30"/>
        <v>1.4981400505052582E-6</v>
      </c>
      <c r="L130" s="6">
        <f t="shared" si="31"/>
        <v>1.612591111397794E-5</v>
      </c>
      <c r="M130" s="6">
        <f t="shared" si="32"/>
        <v>1.6125911113977941E-8</v>
      </c>
      <c r="N130">
        <f t="shared" si="33"/>
        <v>2.3746077833337431E-5</v>
      </c>
      <c r="O130">
        <f t="shared" si="34"/>
        <v>1.4247646700002458E-3</v>
      </c>
    </row>
    <row r="131" spans="1:15" x14ac:dyDescent="0.25">
      <c r="A131" t="s">
        <v>153</v>
      </c>
      <c r="B131">
        <v>40</v>
      </c>
      <c r="C131">
        <f t="shared" si="35"/>
        <v>136.48566540532303</v>
      </c>
      <c r="D131">
        <v>30</v>
      </c>
      <c r="E131">
        <f t="shared" si="36"/>
        <v>3.0967666666666669</v>
      </c>
      <c r="F131" s="5">
        <f t="shared" si="26"/>
        <v>1.3333333333333333</v>
      </c>
      <c r="G131">
        <f t="shared" si="27"/>
        <v>0.4226642591050242</v>
      </c>
      <c r="H131">
        <f t="shared" si="25"/>
        <v>0.12387021441590944</v>
      </c>
      <c r="I131">
        <f t="shared" si="28"/>
        <v>1.2387021441590944E-4</v>
      </c>
      <c r="J131" s="6">
        <f t="shared" si="29"/>
        <v>1.3333333333333333E-3</v>
      </c>
      <c r="K131">
        <f t="shared" si="30"/>
        <v>6.6584002244678146E-7</v>
      </c>
      <c r="L131" s="6">
        <f t="shared" si="31"/>
        <v>7.1670716062124173E-6</v>
      </c>
      <c r="M131" s="6">
        <f t="shared" si="32"/>
        <v>7.1670716062124178E-9</v>
      </c>
      <c r="N131">
        <f t="shared" si="33"/>
        <v>1.0553812370372192E-5</v>
      </c>
      <c r="O131">
        <f t="shared" si="34"/>
        <v>6.3322874222233145E-4</v>
      </c>
    </row>
    <row r="132" spans="1:15" x14ac:dyDescent="0.25">
      <c r="A132" t="s">
        <v>143</v>
      </c>
      <c r="B132">
        <v>60</v>
      </c>
      <c r="C132">
        <f t="shared" si="35"/>
        <v>204.72849810798454</v>
      </c>
      <c r="D132">
        <v>8</v>
      </c>
      <c r="E132">
        <f t="shared" si="36"/>
        <v>11.612875000000001</v>
      </c>
      <c r="F132" s="5">
        <f t="shared" si="26"/>
        <v>7.5</v>
      </c>
      <c r="G132">
        <f t="shared" si="27"/>
        <v>2.377486457465761</v>
      </c>
      <c r="H132">
        <f t="shared" si="25"/>
        <v>0.69676995608949055</v>
      </c>
      <c r="I132">
        <f t="shared" si="28"/>
        <v>6.9676995608949053E-4</v>
      </c>
      <c r="J132" s="6">
        <f t="shared" si="29"/>
        <v>7.4999999999999997E-3</v>
      </c>
      <c r="K132">
        <f t="shared" si="30"/>
        <v>3.7453501262631455E-6</v>
      </c>
      <c r="L132" s="6">
        <f t="shared" si="31"/>
        <v>4.0314777784944849E-5</v>
      </c>
      <c r="M132" s="6">
        <f t="shared" si="32"/>
        <v>4.0314777784944849E-8</v>
      </c>
      <c r="N132">
        <f t="shared" si="33"/>
        <v>5.936519458334357E-5</v>
      </c>
      <c r="O132">
        <f t="shared" si="34"/>
        <v>3.5619116750006141E-3</v>
      </c>
    </row>
    <row r="133" spans="1:15" x14ac:dyDescent="0.25">
      <c r="A133" t="s">
        <v>144</v>
      </c>
      <c r="B133">
        <v>90</v>
      </c>
      <c r="C133">
        <f t="shared" si="35"/>
        <v>307.09274716197677</v>
      </c>
      <c r="D133">
        <v>10</v>
      </c>
      <c r="E133">
        <f t="shared" si="36"/>
        <v>9.2903000000000002</v>
      </c>
      <c r="F133" s="5">
        <f t="shared" si="26"/>
        <v>9</v>
      </c>
      <c r="G133">
        <f t="shared" si="27"/>
        <v>2.8529837489589132</v>
      </c>
      <c r="H133">
        <f t="shared" si="25"/>
        <v>0.8361239473073887</v>
      </c>
      <c r="I133">
        <f t="shared" si="28"/>
        <v>8.361239473073887E-4</v>
      </c>
      <c r="J133" s="6">
        <f t="shared" si="29"/>
        <v>8.9999999999999993E-3</v>
      </c>
      <c r="K133">
        <f t="shared" si="30"/>
        <v>4.4944201515157749E-6</v>
      </c>
      <c r="L133" s="6">
        <f t="shared" si="31"/>
        <v>4.8377733341933817E-5</v>
      </c>
      <c r="M133" s="6">
        <f t="shared" si="32"/>
        <v>4.8377733341933816E-8</v>
      </c>
      <c r="N133">
        <f t="shared" si="33"/>
        <v>7.1238233500012292E-5</v>
      </c>
      <c r="O133">
        <f t="shared" si="34"/>
        <v>4.2742940100007377E-3</v>
      </c>
    </row>
    <row r="134" spans="1:15" x14ac:dyDescent="0.25">
      <c r="A134" t="s">
        <v>145</v>
      </c>
      <c r="B134">
        <v>90</v>
      </c>
      <c r="C134">
        <f t="shared" si="35"/>
        <v>307.09274716197677</v>
      </c>
      <c r="D134">
        <v>25</v>
      </c>
      <c r="E134">
        <f t="shared" si="36"/>
        <v>3.7161200000000001</v>
      </c>
      <c r="F134" s="5">
        <f t="shared" si="26"/>
        <v>3.6</v>
      </c>
      <c r="G134">
        <f t="shared" si="27"/>
        <v>1.1411934995835653</v>
      </c>
      <c r="H134">
        <f t="shared" si="25"/>
        <v>0.33444957892295546</v>
      </c>
      <c r="I134">
        <f t="shared" si="28"/>
        <v>3.3444957892295548E-4</v>
      </c>
      <c r="J134" s="6">
        <f t="shared" si="29"/>
        <v>3.5999999999999999E-3</v>
      </c>
      <c r="K134">
        <f t="shared" si="30"/>
        <v>1.7977680606063099E-6</v>
      </c>
      <c r="L134" s="6">
        <f t="shared" si="31"/>
        <v>1.9351093336773526E-5</v>
      </c>
      <c r="M134" s="6">
        <f t="shared" si="32"/>
        <v>1.9351093336773526E-8</v>
      </c>
      <c r="N134">
        <f t="shared" si="33"/>
        <v>2.8495293400004915E-5</v>
      </c>
      <c r="O134">
        <f t="shared" si="34"/>
        <v>1.7097176040002948E-3</v>
      </c>
    </row>
    <row r="135" spans="1:15" x14ac:dyDescent="0.25">
      <c r="A135" t="s">
        <v>146</v>
      </c>
      <c r="B135">
        <v>65</v>
      </c>
      <c r="C135">
        <f t="shared" si="35"/>
        <v>221.78920628364992</v>
      </c>
      <c r="D135">
        <v>15</v>
      </c>
      <c r="E135">
        <f t="shared" si="36"/>
        <v>6.1935333333333338</v>
      </c>
      <c r="F135" s="5">
        <f t="shared" si="26"/>
        <v>4.333333333333333</v>
      </c>
      <c r="G135">
        <f t="shared" si="27"/>
        <v>1.3736588420913285</v>
      </c>
      <c r="H135">
        <f t="shared" si="25"/>
        <v>0.40257819685170565</v>
      </c>
      <c r="I135">
        <f t="shared" si="28"/>
        <v>4.0257819685170562E-4</v>
      </c>
      <c r="J135" s="6">
        <f t="shared" si="29"/>
        <v>4.3333333333333331E-3</v>
      </c>
      <c r="K135">
        <f t="shared" si="30"/>
        <v>2.1639800729520397E-6</v>
      </c>
      <c r="L135" s="6">
        <f t="shared" si="31"/>
        <v>2.3292982720190356E-5</v>
      </c>
      <c r="M135" s="6">
        <f t="shared" si="32"/>
        <v>2.3292982720190355E-8</v>
      </c>
      <c r="N135">
        <f t="shared" si="33"/>
        <v>3.4299890203709621E-5</v>
      </c>
      <c r="O135">
        <f t="shared" si="34"/>
        <v>2.0579934122225774E-3</v>
      </c>
    </row>
    <row r="136" spans="1:15" x14ac:dyDescent="0.25">
      <c r="A136" t="s">
        <v>147</v>
      </c>
      <c r="B136">
        <v>300</v>
      </c>
      <c r="C136">
        <f t="shared" si="35"/>
        <v>1023.6424905399226</v>
      </c>
      <c r="D136">
        <v>1500</v>
      </c>
      <c r="E136">
        <f t="shared" si="36"/>
        <v>6.1935333333333335E-2</v>
      </c>
      <c r="F136" s="5">
        <f t="shared" si="26"/>
        <v>0.2</v>
      </c>
      <c r="G136">
        <f t="shared" si="27"/>
        <v>6.339963886575363E-2</v>
      </c>
      <c r="H136">
        <f t="shared" si="25"/>
        <v>1.8580532162386417E-2</v>
      </c>
      <c r="I136">
        <f t="shared" si="28"/>
        <v>1.8580532162386418E-5</v>
      </c>
      <c r="J136" s="6">
        <f t="shared" si="29"/>
        <v>2.0000000000000001E-4</v>
      </c>
      <c r="K136">
        <f t="shared" si="30"/>
        <v>9.987600336701723E-8</v>
      </c>
      <c r="L136" s="6">
        <f t="shared" si="31"/>
        <v>1.0750607409318626E-6</v>
      </c>
      <c r="M136" s="6">
        <f t="shared" si="32"/>
        <v>1.0750607409318626E-9</v>
      </c>
      <c r="N136">
        <f t="shared" si="33"/>
        <v>1.5830718555558287E-6</v>
      </c>
      <c r="O136">
        <f t="shared" si="34"/>
        <v>9.4984311333349723E-5</v>
      </c>
    </row>
    <row r="137" spans="1:15" x14ac:dyDescent="0.25">
      <c r="A137" t="s">
        <v>36</v>
      </c>
      <c r="B137">
        <v>90</v>
      </c>
      <c r="C137">
        <f t="shared" si="35"/>
        <v>307.09274716197677</v>
      </c>
      <c r="D137">
        <v>30</v>
      </c>
      <c r="E137">
        <f t="shared" si="36"/>
        <v>3.0967666666666669</v>
      </c>
      <c r="F137" s="5">
        <f t="shared" si="26"/>
        <v>3</v>
      </c>
      <c r="G137">
        <f t="shared" si="27"/>
        <v>0.95099458298630435</v>
      </c>
      <c r="H137">
        <f t="shared" si="25"/>
        <v>0.2787079824357962</v>
      </c>
      <c r="I137">
        <f t="shared" si="28"/>
        <v>2.7870798243579618E-4</v>
      </c>
      <c r="J137" s="6">
        <f t="shared" si="29"/>
        <v>3.0000000000000001E-3</v>
      </c>
      <c r="K137">
        <f t="shared" si="30"/>
        <v>1.498140050505258E-6</v>
      </c>
      <c r="L137" s="6">
        <f t="shared" si="31"/>
        <v>1.612591111397794E-5</v>
      </c>
      <c r="M137" s="6">
        <f t="shared" si="32"/>
        <v>1.6125911113977941E-8</v>
      </c>
      <c r="N137">
        <f t="shared" si="33"/>
        <v>2.3746077833337427E-5</v>
      </c>
      <c r="O137">
        <f t="shared" si="34"/>
        <v>1.4247646700002456E-3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[1]Lookups!#REF!</xm:f>
          </x14:formula1>
          <xm:sqref>A105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5" sqref="A5:D37"/>
    </sheetView>
  </sheetViews>
  <sheetFormatPr defaultRowHeight="15" x14ac:dyDescent="0.25"/>
  <cols>
    <col min="1" max="1" width="29.42578125" customWidth="1"/>
    <col min="2" max="2" width="29.28515625" customWidth="1"/>
    <col min="3" max="4" width="9.140625" customWidth="1"/>
    <col min="7" max="7" width="9.140625" customWidth="1"/>
    <col min="13" max="13" width="9.140625" customWidth="1"/>
  </cols>
  <sheetData>
    <row r="1" spans="1:15" x14ac:dyDescent="0.25">
      <c r="A1" s="4"/>
      <c r="B1" s="5" t="s">
        <v>118</v>
      </c>
      <c r="C1" s="4" t="s">
        <v>0</v>
      </c>
      <c r="D1" s="5"/>
      <c r="E1" s="4"/>
      <c r="F1" s="5"/>
      <c r="J1" s="6"/>
      <c r="L1" s="6"/>
      <c r="M1" s="6"/>
    </row>
    <row r="2" spans="1:15" x14ac:dyDescent="0.25">
      <c r="A2" s="4"/>
      <c r="B2" s="5"/>
      <c r="C2" s="4" t="s">
        <v>1</v>
      </c>
      <c r="D2" s="5" t="s">
        <v>113</v>
      </c>
      <c r="E2" s="4" t="s">
        <v>3</v>
      </c>
      <c r="F2" s="5" t="s">
        <v>119</v>
      </c>
      <c r="G2" t="s">
        <v>107</v>
      </c>
      <c r="H2" s="2" t="s">
        <v>108</v>
      </c>
      <c r="I2" s="2" t="s">
        <v>110</v>
      </c>
      <c r="J2" s="5" t="s">
        <v>120</v>
      </c>
      <c r="K2" s="2" t="s">
        <v>109</v>
      </c>
      <c r="L2" s="5" t="s">
        <v>121</v>
      </c>
      <c r="M2" s="5" t="s">
        <v>122</v>
      </c>
      <c r="N2" s="2" t="s">
        <v>117</v>
      </c>
      <c r="O2" s="2" t="s">
        <v>106</v>
      </c>
    </row>
    <row r="3" spans="1:15" x14ac:dyDescent="0.25">
      <c r="A3" s="4"/>
      <c r="B3" s="5"/>
      <c r="C3" s="4" t="s">
        <v>2</v>
      </c>
      <c r="D3" s="5"/>
      <c r="E3" s="4" t="s">
        <v>4</v>
      </c>
      <c r="F3" s="5"/>
      <c r="J3" s="6"/>
      <c r="L3" s="6">
        <f t="shared" ref="L3" si="0">J3/(4.19*44.4)</f>
        <v>0</v>
      </c>
      <c r="M3" s="6">
        <f>L3*0.001</f>
        <v>0</v>
      </c>
    </row>
    <row r="5" spans="1:15" x14ac:dyDescent="0.25">
      <c r="A5" t="s">
        <v>123</v>
      </c>
      <c r="B5">
        <v>90</v>
      </c>
      <c r="D5">
        <v>20</v>
      </c>
    </row>
    <row r="6" spans="1:15" x14ac:dyDescent="0.25">
      <c r="A6" t="s">
        <v>124</v>
      </c>
      <c r="B6">
        <v>30</v>
      </c>
      <c r="D6">
        <v>8</v>
      </c>
    </row>
    <row r="7" spans="1:15" x14ac:dyDescent="0.25">
      <c r="A7" t="s">
        <v>125</v>
      </c>
      <c r="B7">
        <v>60</v>
      </c>
      <c r="D7">
        <v>15</v>
      </c>
    </row>
    <row r="8" spans="1:15" x14ac:dyDescent="0.25">
      <c r="A8" t="s">
        <v>148</v>
      </c>
      <c r="B8">
        <v>115</v>
      </c>
      <c r="D8">
        <v>10</v>
      </c>
    </row>
    <row r="9" spans="1:15" x14ac:dyDescent="0.25">
      <c r="A9" t="s">
        <v>149</v>
      </c>
      <c r="B9">
        <v>115</v>
      </c>
      <c r="D9">
        <v>10</v>
      </c>
    </row>
    <row r="10" spans="1:15" x14ac:dyDescent="0.25">
      <c r="A10" t="s">
        <v>150</v>
      </c>
      <c r="B10">
        <v>115</v>
      </c>
      <c r="D10">
        <v>10</v>
      </c>
    </row>
    <row r="11" spans="1:15" x14ac:dyDescent="0.25">
      <c r="A11" t="s">
        <v>126</v>
      </c>
      <c r="B11">
        <v>500</v>
      </c>
      <c r="D11">
        <v>30</v>
      </c>
    </row>
    <row r="12" spans="1:15" x14ac:dyDescent="0.25">
      <c r="A12" t="s">
        <v>127</v>
      </c>
      <c r="B12">
        <v>90</v>
      </c>
      <c r="D12">
        <v>10</v>
      </c>
    </row>
    <row r="13" spans="1:15" x14ac:dyDescent="0.25">
      <c r="A13" t="s">
        <v>128</v>
      </c>
      <c r="B13">
        <v>400</v>
      </c>
      <c r="D13">
        <v>25</v>
      </c>
    </row>
    <row r="14" spans="1:15" x14ac:dyDescent="0.25">
      <c r="A14" t="s">
        <v>129</v>
      </c>
      <c r="B14">
        <v>90</v>
      </c>
      <c r="D14">
        <v>10</v>
      </c>
    </row>
    <row r="15" spans="1:15" x14ac:dyDescent="0.25">
      <c r="A15" t="s">
        <v>130</v>
      </c>
      <c r="B15">
        <v>90</v>
      </c>
      <c r="D15">
        <v>20</v>
      </c>
    </row>
    <row r="16" spans="1:15" x14ac:dyDescent="0.25">
      <c r="A16" t="s">
        <v>131</v>
      </c>
      <c r="B16">
        <v>90</v>
      </c>
      <c r="D16">
        <v>20</v>
      </c>
    </row>
    <row r="17" spans="1:4" x14ac:dyDescent="0.25">
      <c r="A17" t="s">
        <v>132</v>
      </c>
      <c r="B17">
        <v>500</v>
      </c>
      <c r="D17">
        <v>25</v>
      </c>
    </row>
    <row r="18" spans="1:4" x14ac:dyDescent="0.25">
      <c r="A18" t="s">
        <v>133</v>
      </c>
      <c r="B18">
        <v>90</v>
      </c>
      <c r="D18">
        <v>20</v>
      </c>
    </row>
    <row r="19" spans="1:4" x14ac:dyDescent="0.25">
      <c r="A19" t="s">
        <v>134</v>
      </c>
      <c r="B19">
        <v>90</v>
      </c>
      <c r="D19">
        <v>30</v>
      </c>
    </row>
    <row r="20" spans="1:4" x14ac:dyDescent="0.25">
      <c r="A20" t="s">
        <v>135</v>
      </c>
      <c r="B20">
        <v>500</v>
      </c>
      <c r="D20">
        <v>25</v>
      </c>
    </row>
    <row r="21" spans="1:4" x14ac:dyDescent="0.25">
      <c r="A21" t="s">
        <v>136</v>
      </c>
      <c r="B21">
        <v>30</v>
      </c>
      <c r="D21">
        <v>8</v>
      </c>
    </row>
    <row r="22" spans="1:4" x14ac:dyDescent="0.25">
      <c r="A22" t="s">
        <v>151</v>
      </c>
      <c r="B22">
        <v>500</v>
      </c>
      <c r="D22">
        <v>60</v>
      </c>
    </row>
    <row r="23" spans="1:4" x14ac:dyDescent="0.25">
      <c r="A23" t="s">
        <v>137</v>
      </c>
      <c r="B23">
        <v>60</v>
      </c>
      <c r="D23">
        <v>20</v>
      </c>
    </row>
    <row r="24" spans="1:4" x14ac:dyDescent="0.25">
      <c r="A24" t="s">
        <v>138</v>
      </c>
      <c r="B24">
        <v>90</v>
      </c>
      <c r="D24">
        <v>25</v>
      </c>
    </row>
    <row r="25" spans="1:4" x14ac:dyDescent="0.25">
      <c r="A25" t="s">
        <v>85</v>
      </c>
      <c r="B25">
        <v>0</v>
      </c>
      <c r="D25">
        <v>1000</v>
      </c>
    </row>
    <row r="26" spans="1:4" x14ac:dyDescent="0.25">
      <c r="A26" t="s">
        <v>139</v>
      </c>
      <c r="B26">
        <v>400</v>
      </c>
      <c r="D26">
        <v>30</v>
      </c>
    </row>
    <row r="27" spans="1:4" x14ac:dyDescent="0.25">
      <c r="A27" t="s">
        <v>140</v>
      </c>
      <c r="B27">
        <v>30</v>
      </c>
      <c r="D27">
        <v>8</v>
      </c>
    </row>
    <row r="28" spans="1:4" x14ac:dyDescent="0.25">
      <c r="A28" t="s">
        <v>141</v>
      </c>
      <c r="B28">
        <v>90</v>
      </c>
      <c r="D28">
        <v>25</v>
      </c>
    </row>
    <row r="29" spans="1:4" x14ac:dyDescent="0.25">
      <c r="A29" t="s">
        <v>142</v>
      </c>
      <c r="B29">
        <v>90</v>
      </c>
      <c r="D29">
        <v>25</v>
      </c>
    </row>
    <row r="30" spans="1:4" x14ac:dyDescent="0.25">
      <c r="A30" t="s">
        <v>152</v>
      </c>
      <c r="B30">
        <v>15</v>
      </c>
      <c r="D30">
        <v>5</v>
      </c>
    </row>
    <row r="31" spans="1:4" x14ac:dyDescent="0.25">
      <c r="A31" t="s">
        <v>153</v>
      </c>
      <c r="B31">
        <v>40</v>
      </c>
      <c r="D31">
        <v>30</v>
      </c>
    </row>
    <row r="32" spans="1:4" x14ac:dyDescent="0.25">
      <c r="A32" t="s">
        <v>143</v>
      </c>
      <c r="B32">
        <v>60</v>
      </c>
      <c r="D32">
        <v>8</v>
      </c>
    </row>
    <row r="33" spans="1:4" x14ac:dyDescent="0.25">
      <c r="A33" t="s">
        <v>144</v>
      </c>
      <c r="B33">
        <v>90</v>
      </c>
      <c r="D33">
        <v>10</v>
      </c>
    </row>
    <row r="34" spans="1:4" x14ac:dyDescent="0.25">
      <c r="A34" t="s">
        <v>145</v>
      </c>
      <c r="B34">
        <v>90</v>
      </c>
      <c r="D34">
        <v>25</v>
      </c>
    </row>
    <row r="35" spans="1:4" x14ac:dyDescent="0.25">
      <c r="A35" t="s">
        <v>146</v>
      </c>
      <c r="B35">
        <v>65</v>
      </c>
      <c r="D35">
        <v>15</v>
      </c>
    </row>
    <row r="36" spans="1:4" x14ac:dyDescent="0.25">
      <c r="A36" t="s">
        <v>147</v>
      </c>
      <c r="B36">
        <v>300</v>
      </c>
      <c r="D36">
        <v>1500</v>
      </c>
    </row>
    <row r="37" spans="1:4" x14ac:dyDescent="0.25">
      <c r="A37" t="s">
        <v>36</v>
      </c>
      <c r="B37">
        <v>90</v>
      </c>
      <c r="D37">
        <v>30</v>
      </c>
    </row>
    <row r="38" spans="1:4" x14ac:dyDescent="0.25">
      <c r="A38" s="7"/>
    </row>
    <row r="39" spans="1:4" x14ac:dyDescent="0.25">
      <c r="A39" s="7"/>
    </row>
    <row r="40" spans="1:4" x14ac:dyDescent="0.25">
      <c r="A40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[1]Lookups!#REF!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Mottillo, Maria</dc:creator>
  <cp:lastModifiedBy>Lopez, Phylroy</cp:lastModifiedBy>
  <dcterms:created xsi:type="dcterms:W3CDTF">2016-02-16T16:37:36Z</dcterms:created>
  <dcterms:modified xsi:type="dcterms:W3CDTF">2016-06-22T22:21:57Z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0c9abbfd-423f-40ae-be8c-834d221f41fd</vt:lpwstr>
  </property>
</Properties>
</file>