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82" i="1" l="1"/>
  <c r="B82" i="1"/>
  <c r="D82" i="1" s="1"/>
  <c r="I82" i="1" s="1"/>
  <c r="C81" i="1"/>
  <c r="B81" i="1"/>
  <c r="D81" i="1" s="1"/>
  <c r="I81" i="1" s="1"/>
  <c r="C61" i="1"/>
  <c r="B61" i="1"/>
  <c r="D61" i="1" s="1"/>
  <c r="I61" i="1" s="1"/>
  <c r="L81" i="1" l="1"/>
  <c r="K81" i="1"/>
  <c r="L82" i="1"/>
  <c r="K82" i="1"/>
  <c r="L61" i="1"/>
  <c r="K61" i="1"/>
  <c r="I90" i="1"/>
  <c r="I89" i="1"/>
  <c r="I88" i="1"/>
  <c r="I87" i="1"/>
  <c r="I86" i="1"/>
  <c r="I79" i="1"/>
  <c r="I78" i="1"/>
  <c r="I77" i="1"/>
  <c r="I73" i="1"/>
  <c r="I72" i="1"/>
  <c r="I71" i="1"/>
  <c r="I70" i="1"/>
  <c r="I69" i="1"/>
  <c r="I68" i="1"/>
  <c r="I67" i="1"/>
  <c r="I66" i="1"/>
  <c r="I65" i="1"/>
  <c r="I60" i="1"/>
  <c r="I59" i="1"/>
  <c r="I58" i="1"/>
  <c r="I57" i="1"/>
  <c r="I56" i="1"/>
  <c r="I55" i="1"/>
  <c r="I54" i="1"/>
  <c r="I50" i="1"/>
  <c r="I49" i="1"/>
  <c r="I48" i="1"/>
  <c r="I47" i="1"/>
  <c r="I46" i="1"/>
  <c r="L46" i="1" s="1"/>
  <c r="I42" i="1"/>
  <c r="I41" i="1"/>
  <c r="I40" i="1"/>
  <c r="I39" i="1"/>
  <c r="I38" i="1"/>
  <c r="I37" i="1"/>
  <c r="I36" i="1"/>
  <c r="I35" i="1"/>
  <c r="I34" i="1"/>
  <c r="I30" i="1"/>
  <c r="I29" i="1"/>
  <c r="I28" i="1"/>
  <c r="I27" i="1"/>
  <c r="I26" i="1"/>
  <c r="I25" i="1"/>
  <c r="L47" i="1"/>
  <c r="K47" i="1"/>
  <c r="C47" i="1"/>
  <c r="B47" i="1"/>
  <c r="D47" i="1" s="1"/>
  <c r="D46" i="1"/>
  <c r="C46" i="1"/>
  <c r="B46" i="1"/>
  <c r="K46" i="1" l="1"/>
  <c r="C72" i="1"/>
  <c r="B72" i="1"/>
  <c r="D72" i="1" s="1"/>
  <c r="C71" i="1"/>
  <c r="B71" i="1"/>
  <c r="D71" i="1" s="1"/>
  <c r="C70" i="1"/>
  <c r="B70" i="1"/>
  <c r="D70" i="1" s="1"/>
  <c r="C90" i="1"/>
  <c r="B90" i="1"/>
  <c r="D90" i="1" s="1"/>
  <c r="C89" i="1"/>
  <c r="B89" i="1"/>
  <c r="D89" i="1" s="1"/>
  <c r="C80" i="1"/>
  <c r="B80" i="1"/>
  <c r="D80" i="1" s="1"/>
  <c r="I80" i="1" s="1"/>
  <c r="C73" i="1"/>
  <c r="B73" i="1"/>
  <c r="D73" i="1" s="1"/>
  <c r="C68" i="1"/>
  <c r="B68" i="1"/>
  <c r="D68" i="1" s="1"/>
  <c r="C67" i="1"/>
  <c r="B67" i="1"/>
  <c r="D67" i="1" s="1"/>
  <c r="C88" i="1"/>
  <c r="B88" i="1"/>
  <c r="C86" i="1"/>
  <c r="B86" i="1"/>
  <c r="D86" i="1" s="1"/>
  <c r="C87" i="1"/>
  <c r="B87" i="1"/>
  <c r="D87" i="1" s="1"/>
  <c r="C79" i="1"/>
  <c r="B79" i="1"/>
  <c r="C77" i="1"/>
  <c r="B77" i="1"/>
  <c r="D77" i="1" s="1"/>
  <c r="C78" i="1"/>
  <c r="B78" i="1"/>
  <c r="D78" i="1" s="1"/>
  <c r="C66" i="1"/>
  <c r="B66" i="1"/>
  <c r="C65" i="1"/>
  <c r="B65" i="1"/>
  <c r="D65" i="1" s="1"/>
  <c r="C69" i="1"/>
  <c r="B69" i="1"/>
  <c r="D69" i="1" s="1"/>
  <c r="L72" i="1" l="1"/>
  <c r="K72" i="1"/>
  <c r="L71" i="1"/>
  <c r="K71" i="1"/>
  <c r="L70" i="1"/>
  <c r="K70" i="1"/>
  <c r="D88" i="1"/>
  <c r="L88" i="1" s="1"/>
  <c r="D79" i="1"/>
  <c r="L79" i="1" s="1"/>
  <c r="L90" i="1"/>
  <c r="K90" i="1"/>
  <c r="L89" i="1"/>
  <c r="K89" i="1"/>
  <c r="L80" i="1"/>
  <c r="K80" i="1"/>
  <c r="L68" i="1"/>
  <c r="K68" i="1"/>
  <c r="L73" i="1"/>
  <c r="K73" i="1"/>
  <c r="L67" i="1"/>
  <c r="K67" i="1"/>
  <c r="K65" i="1"/>
  <c r="L87" i="1"/>
  <c r="K87" i="1"/>
  <c r="L86" i="1"/>
  <c r="K86" i="1"/>
  <c r="L78" i="1"/>
  <c r="K78" i="1"/>
  <c r="L77" i="1"/>
  <c r="K77" i="1"/>
  <c r="D66" i="1"/>
  <c r="K66" i="1" s="1"/>
  <c r="L69" i="1"/>
  <c r="K69" i="1"/>
  <c r="C54" i="1"/>
  <c r="C55" i="1"/>
  <c r="C57" i="1"/>
  <c r="C58" i="1"/>
  <c r="C59" i="1"/>
  <c r="C60" i="1"/>
  <c r="B60" i="1"/>
  <c r="B59" i="1"/>
  <c r="B58" i="1"/>
  <c r="B57" i="1"/>
  <c r="B56" i="1"/>
  <c r="B55" i="1"/>
  <c r="B54" i="1"/>
  <c r="C50" i="1"/>
  <c r="C49" i="1"/>
  <c r="C48" i="1"/>
  <c r="B50" i="1"/>
  <c r="B49" i="1"/>
  <c r="B48" i="1"/>
  <c r="C42" i="1"/>
  <c r="B42" i="1"/>
  <c r="C37" i="1"/>
  <c r="B37" i="1"/>
  <c r="C40" i="1"/>
  <c r="B40" i="1"/>
  <c r="C38" i="1"/>
  <c r="B38" i="1"/>
  <c r="D38" i="1" s="1"/>
  <c r="C41" i="1"/>
  <c r="B41" i="1"/>
  <c r="C36" i="1"/>
  <c r="B36" i="1"/>
  <c r="C35" i="1"/>
  <c r="B35" i="1"/>
  <c r="C34" i="1"/>
  <c r="B34" i="1"/>
  <c r="C39" i="1"/>
  <c r="B39" i="1"/>
  <c r="C29" i="1"/>
  <c r="B29" i="1"/>
  <c r="C28" i="1"/>
  <c r="B28" i="1"/>
  <c r="C27" i="1"/>
  <c r="B27" i="1"/>
  <c r="C26" i="1"/>
  <c r="B26" i="1"/>
  <c r="C25" i="1"/>
  <c r="B25" i="1"/>
  <c r="C30" i="1"/>
  <c r="B30" i="1"/>
  <c r="B20" i="1"/>
  <c r="D20" i="1" s="1"/>
  <c r="B19" i="1"/>
  <c r="D19" i="1" s="1"/>
  <c r="B18" i="1"/>
  <c r="D18" i="1" s="1"/>
  <c r="B17" i="1"/>
  <c r="D17" i="1" s="1"/>
  <c r="B16" i="1"/>
  <c r="D16" i="1" s="1"/>
  <c r="B15" i="1"/>
  <c r="D15" i="1" s="1"/>
  <c r="B14" i="1"/>
  <c r="D14" i="1" s="1"/>
  <c r="D35" i="1" l="1"/>
  <c r="D36" i="1"/>
  <c r="D54" i="1"/>
  <c r="K79" i="1"/>
  <c r="L65" i="1"/>
  <c r="K88" i="1"/>
  <c r="L66" i="1"/>
  <c r="D60" i="1"/>
  <c r="L60" i="1" s="1"/>
  <c r="D25" i="1"/>
  <c r="D27" i="1"/>
  <c r="L27" i="1" s="1"/>
  <c r="D29" i="1"/>
  <c r="L29" i="1" s="1"/>
  <c r="D41" i="1"/>
  <c r="D37" i="1"/>
  <c r="D48" i="1"/>
  <c r="K48" i="1" s="1"/>
  <c r="D57" i="1"/>
  <c r="D56" i="1"/>
  <c r="D59" i="1"/>
  <c r="D58" i="1"/>
  <c r="L58" i="1" s="1"/>
  <c r="K36" i="1"/>
  <c r="D55" i="1"/>
  <c r="L55" i="1" s="1"/>
  <c r="L54" i="1"/>
  <c r="D49" i="1"/>
  <c r="K49" i="1" s="1"/>
  <c r="D50" i="1"/>
  <c r="L50" i="1" s="1"/>
  <c r="K50" i="1"/>
  <c r="L38" i="1"/>
  <c r="D30" i="1"/>
  <c r="D26" i="1"/>
  <c r="D28" i="1"/>
  <c r="L28" i="1" s="1"/>
  <c r="D39" i="1"/>
  <c r="L39" i="1" s="1"/>
  <c r="D40" i="1"/>
  <c r="L40" i="1" s="1"/>
  <c r="D42" i="1"/>
  <c r="K42" i="1" s="1"/>
  <c r="D34" i="1"/>
  <c r="K34" i="1" s="1"/>
  <c r="L35" i="1"/>
  <c r="K35" i="1"/>
  <c r="L34" i="1" l="1"/>
  <c r="K60" i="1"/>
  <c r="L48" i="1"/>
  <c r="L49" i="1"/>
  <c r="K59" i="1"/>
  <c r="L59" i="1"/>
  <c r="K58" i="1"/>
  <c r="L41" i="1"/>
  <c r="K41" i="1"/>
  <c r="L25" i="1"/>
  <c r="K25" i="1"/>
  <c r="K56" i="1"/>
  <c r="L56" i="1"/>
  <c r="K57" i="1"/>
  <c r="L57" i="1"/>
  <c r="L37" i="1"/>
  <c r="K37" i="1"/>
  <c r="L42" i="1"/>
  <c r="L36" i="1"/>
  <c r="K55" i="1"/>
  <c r="L26" i="1"/>
  <c r="K26" i="1"/>
  <c r="K54" i="1"/>
  <c r="L30" i="1"/>
  <c r="K30" i="1"/>
  <c r="K40" i="1"/>
  <c r="K39" i="1"/>
  <c r="K38" i="1"/>
  <c r="K29" i="1"/>
  <c r="K28" i="1"/>
  <c r="K27" i="1"/>
</calcChain>
</file>

<file path=xl/sharedStrings.xml><?xml version="1.0" encoding="utf-8"?>
<sst xmlns="http://schemas.openxmlformats.org/spreadsheetml/2006/main" count="149" uniqueCount="49">
  <si>
    <t>Air Films. Prescribed R-values for air films shall be as follows:</t>
  </si>
  <si>
    <t>R-Value Condition</t>
  </si>
  <si>
    <t>0.17    All exterior surfaces</t>
  </si>
  <si>
    <t>0.46    All semi-exterior surfaces</t>
  </si>
  <si>
    <t>0.61    Interior horizontal surfaces, heat flow up</t>
  </si>
  <si>
    <t>0.92    Interior horizontal surfaces, heat flow down</t>
  </si>
  <si>
    <t>0.68    Interior vertical surfaces</t>
  </si>
  <si>
    <t>Simple Glazing</t>
  </si>
  <si>
    <t>Assembly Max. U (IP)</t>
  </si>
  <si>
    <t>R value (IP)</t>
  </si>
  <si>
    <t>R value to Subtract (IP)</t>
  </si>
  <si>
    <t>Final R Value (IP)</t>
  </si>
  <si>
    <t>Final U Value (IP)</t>
  </si>
  <si>
    <t>Final U Value (SI)</t>
  </si>
  <si>
    <t>IEAD Roof</t>
  </si>
  <si>
    <t>Mat 1 R Value (IP)</t>
  </si>
  <si>
    <t>Mat 2 R Value (IP)</t>
  </si>
  <si>
    <t>Mat 3 R Value (IP)</t>
  </si>
  <si>
    <t>Mat 4 R Value (IP)</t>
  </si>
  <si>
    <t>R value left (IP)</t>
  </si>
  <si>
    <t>Insul Thickness (IP)</t>
  </si>
  <si>
    <t>Roof Membrane</t>
  </si>
  <si>
    <t>Insulation Layer</t>
  </si>
  <si>
    <t>Metal Decking</t>
  </si>
  <si>
    <t>NA</t>
  </si>
  <si>
    <t>IEAD Non Res Roof Insulation</t>
  </si>
  <si>
    <t>Insul. Resistance (IP)</t>
  </si>
  <si>
    <t>used for material name</t>
  </si>
  <si>
    <t>R Value (SI)</t>
  </si>
  <si>
    <t>IP to SI conv. factor</t>
  </si>
  <si>
    <t>Metal Roof</t>
  </si>
  <si>
    <t>Metal Roofing</t>
  </si>
  <si>
    <t>Attic Roof</t>
  </si>
  <si>
    <t>1/2IN Gypsum</t>
  </si>
  <si>
    <t>Mass Wall</t>
  </si>
  <si>
    <t>1IN Stucco</t>
  </si>
  <si>
    <t>8IN CONCRETE HW RefBldg</t>
  </si>
  <si>
    <t>Film Coef Worksheet</t>
  </si>
  <si>
    <t>Metal Building</t>
  </si>
  <si>
    <t>Steel Framed</t>
  </si>
  <si>
    <t>Wood Framed</t>
  </si>
  <si>
    <t>Metal Semi-Cond Roof Insulation</t>
  </si>
  <si>
    <t>AtticFloor NonRes Insulation</t>
  </si>
  <si>
    <t>Mass NonRes Wall Insulation</t>
  </si>
  <si>
    <t>Metal Siding</t>
  </si>
  <si>
    <t>Wood Siding</t>
  </si>
  <si>
    <t>Steel Frame NonRes Wall Insulation</t>
  </si>
  <si>
    <t>Metal Building Semi-Cond Wall Insulation</t>
  </si>
  <si>
    <t>Wood Frame NonRes Wall 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</si>
</sst>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/>
    <xf numFmtId="43" fontId="6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4" fillId="2" borderId="1" applyNumberFormat="0" applyFont="0" applyAlignment="0" applyProtection="0"/>
    <xf numFmtId="9" fontId="6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8">
    <cellStyle name="Comma 2" xfId="1"/>
    <cellStyle name="Normal" xfId="0" builtinId="0"/>
    <cellStyle name="Normal 2" xfId="2"/>
    <cellStyle name="Normal 2 2" xfId="3"/>
    <cellStyle name="Normal 2 3" xfId="4"/>
    <cellStyle name="Normal 2 4" xfId="5"/>
    <cellStyle name="Normal 3" xfId="6"/>
    <cellStyle name="Normal 3 2" xfId="7"/>
    <cellStyle name="Normal 3 3" xfId="8"/>
    <cellStyle name="Normal 4" xfId="9"/>
    <cellStyle name="Normal 4 2" xfId="10"/>
    <cellStyle name="Normal 4 3" xfId="11"/>
    <cellStyle name="Normal 4 3 2" xfId="12"/>
    <cellStyle name="Normal 5" xfId="13"/>
    <cellStyle name="Normal 5 2" xfId="14"/>
    <cellStyle name="Normal 5 3" xfId="15"/>
    <cellStyle name="Note 2" xfId="16"/>
    <cellStyle name="Percent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29" workbookViewId="0">
      <selection activeCell="J72" sqref="J72"/>
    </sheetView>
  </sheetViews>
  <sheetFormatPr defaultRowHeight="15" x14ac:dyDescent="0.25"/>
  <cols>
    <col min="1" max="1" width="21.28515625" style="1" customWidth="1"/>
    <col min="2" max="8" width="21.28515625" style="1" hidden="1" customWidth="1"/>
    <col min="9" max="12" width="21.28515625" style="1" customWidth="1"/>
  </cols>
  <sheetData>
    <row r="1" spans="1:12" x14ac:dyDescent="0.25">
      <c r="A1" s="1" t="s">
        <v>37</v>
      </c>
    </row>
    <row r="3" spans="1:12" x14ac:dyDescent="0.25">
      <c r="A3" s="1" t="s">
        <v>0</v>
      </c>
    </row>
    <row r="4" spans="1:12" x14ac:dyDescent="0.25">
      <c r="A4" s="1" t="s">
        <v>1</v>
      </c>
    </row>
    <row r="5" spans="1:12" x14ac:dyDescent="0.25">
      <c r="A5" s="1" t="s">
        <v>2</v>
      </c>
    </row>
    <row r="6" spans="1:12" x14ac:dyDescent="0.25">
      <c r="A6" s="1" t="s">
        <v>3</v>
      </c>
    </row>
    <row r="7" spans="1:12" x14ac:dyDescent="0.25">
      <c r="A7" s="1" t="s">
        <v>4</v>
      </c>
    </row>
    <row r="8" spans="1:12" x14ac:dyDescent="0.25">
      <c r="A8" s="1" t="s">
        <v>5</v>
      </c>
    </row>
    <row r="9" spans="1:12" x14ac:dyDescent="0.25">
      <c r="A9" s="1" t="s">
        <v>6</v>
      </c>
    </row>
    <row r="12" spans="1:12" s="3" customFormat="1" x14ac:dyDescent="0.25">
      <c r="A12" s="2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s="3" customFormat="1" x14ac:dyDescent="0.25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/>
      <c r="H13" s="2"/>
      <c r="I13" s="2"/>
      <c r="J13" s="2"/>
      <c r="K13" s="2"/>
      <c r="L13" s="2"/>
    </row>
    <row r="14" spans="1:12" x14ac:dyDescent="0.25">
      <c r="A14" s="1">
        <v>1.2</v>
      </c>
      <c r="B14" s="1">
        <f>1/A14</f>
        <v>0.83333333333333337</v>
      </c>
      <c r="C14" s="1">
        <v>0</v>
      </c>
      <c r="D14" s="1">
        <f>B14-C14</f>
        <v>0.83333333333333337</v>
      </c>
      <c r="E14" s="1">
        <v>1.2</v>
      </c>
    </row>
    <row r="15" spans="1:12" x14ac:dyDescent="0.25">
      <c r="A15" s="1">
        <v>0.75</v>
      </c>
      <c r="B15" s="1">
        <f t="shared" ref="B15:B20" si="0">1/A15</f>
        <v>1.3333333333333333</v>
      </c>
      <c r="C15" s="1">
        <v>0</v>
      </c>
      <c r="D15" s="1">
        <f t="shared" ref="D15:D20" si="1">B15-C15</f>
        <v>1.3333333333333333</v>
      </c>
      <c r="E15" s="1">
        <v>0.75</v>
      </c>
    </row>
    <row r="16" spans="1:12" x14ac:dyDescent="0.25">
      <c r="A16" s="1">
        <v>0.65</v>
      </c>
      <c r="B16" s="1">
        <f t="shared" si="0"/>
        <v>1.5384615384615383</v>
      </c>
      <c r="C16" s="1">
        <v>0</v>
      </c>
      <c r="D16" s="1">
        <f t="shared" si="1"/>
        <v>1.5384615384615383</v>
      </c>
      <c r="E16" s="1">
        <v>0.65</v>
      </c>
    </row>
    <row r="17" spans="1:12" x14ac:dyDescent="0.25">
      <c r="A17" s="1">
        <v>0.55000000000000004</v>
      </c>
      <c r="B17" s="1">
        <f t="shared" si="0"/>
        <v>1.8181818181818181</v>
      </c>
      <c r="C17" s="1">
        <v>0</v>
      </c>
      <c r="D17" s="1">
        <f t="shared" si="1"/>
        <v>1.8181818181818181</v>
      </c>
      <c r="E17" s="1">
        <v>0.55000000000000004</v>
      </c>
    </row>
    <row r="18" spans="1:12" x14ac:dyDescent="0.25">
      <c r="A18" s="1">
        <v>0.45</v>
      </c>
      <c r="B18" s="1">
        <f t="shared" si="0"/>
        <v>2.2222222222222223</v>
      </c>
      <c r="C18" s="1">
        <v>0</v>
      </c>
      <c r="D18" s="1">
        <f t="shared" si="1"/>
        <v>2.2222222222222223</v>
      </c>
      <c r="E18" s="1">
        <v>0.44999999999999996</v>
      </c>
    </row>
    <row r="19" spans="1:12" x14ac:dyDescent="0.25">
      <c r="A19" s="1">
        <v>0.4</v>
      </c>
      <c r="B19" s="1">
        <f t="shared" si="0"/>
        <v>2.5</v>
      </c>
      <c r="C19" s="1">
        <v>0</v>
      </c>
      <c r="D19" s="1">
        <f t="shared" si="1"/>
        <v>2.5</v>
      </c>
      <c r="E19" s="1">
        <v>0.4</v>
      </c>
    </row>
    <row r="20" spans="1:12" x14ac:dyDescent="0.25">
      <c r="A20" s="1">
        <v>0.35</v>
      </c>
      <c r="B20" s="1">
        <f t="shared" si="0"/>
        <v>2.8571428571428572</v>
      </c>
      <c r="C20" s="1">
        <v>0</v>
      </c>
      <c r="D20" s="1">
        <f t="shared" si="1"/>
        <v>2.8571428571428572</v>
      </c>
      <c r="E20" s="1">
        <v>0.35</v>
      </c>
      <c r="L20" s="1" t="s">
        <v>29</v>
      </c>
    </row>
    <row r="21" spans="1:12" x14ac:dyDescent="0.25">
      <c r="L21" s="1">
        <v>0.17611018379999999</v>
      </c>
    </row>
    <row r="23" spans="1:12" x14ac:dyDescent="0.25">
      <c r="A23" s="2" t="s">
        <v>14</v>
      </c>
      <c r="E23" s="1" t="s">
        <v>21</v>
      </c>
      <c r="F23" s="1" t="s">
        <v>22</v>
      </c>
      <c r="G23" s="1" t="s">
        <v>23</v>
      </c>
      <c r="H23" s="1" t="s">
        <v>24</v>
      </c>
      <c r="J23" s="1" t="s">
        <v>25</v>
      </c>
      <c r="L23" s="1" t="s">
        <v>27</v>
      </c>
    </row>
    <row r="24" spans="1:12" s="3" customFormat="1" x14ac:dyDescent="0.25">
      <c r="A24" s="2" t="s">
        <v>8</v>
      </c>
      <c r="B24" s="2" t="s">
        <v>9</v>
      </c>
      <c r="C24" s="2" t="s">
        <v>10</v>
      </c>
      <c r="D24" s="2" t="s">
        <v>11</v>
      </c>
      <c r="E24" s="2" t="s">
        <v>15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26</v>
      </c>
      <c r="K24" s="2" t="s">
        <v>20</v>
      </c>
      <c r="L24" s="2" t="s">
        <v>28</v>
      </c>
    </row>
    <row r="25" spans="1:12" x14ac:dyDescent="0.25">
      <c r="A25" s="1">
        <v>0.218</v>
      </c>
      <c r="B25" s="1">
        <f t="shared" ref="B25:B30" si="2">1/A25</f>
        <v>4.5871559633027523</v>
      </c>
      <c r="C25" s="1">
        <f t="shared" ref="C25:C30" si="3" xml:space="preserve"> 0.17+0.61</f>
        <v>0.78</v>
      </c>
      <c r="D25" s="1">
        <f t="shared" ref="D25:D30" si="4">B25-C25</f>
        <v>3.8071559633027521</v>
      </c>
      <c r="E25" s="1">
        <v>0.33714688587861319</v>
      </c>
      <c r="F25" s="1">
        <v>0</v>
      </c>
      <c r="G25" s="1">
        <v>1.8925021134227061E-4</v>
      </c>
      <c r="H25" s="1">
        <v>0</v>
      </c>
      <c r="I25" s="1">
        <f t="shared" ref="I25:I30" si="5">D25-SUM(E25:H25)</f>
        <v>3.4698198272127967</v>
      </c>
      <c r="J25" s="1">
        <v>2.9434263033527102</v>
      </c>
      <c r="K25" s="1">
        <f t="shared" ref="K25:K30" si="6">I25/J25</f>
        <v>1.1788369979776623</v>
      </c>
      <c r="L25" s="1">
        <f t="shared" ref="L25:L30" si="7">I25*$L$21</f>
        <v>0.61107060752332987</v>
      </c>
    </row>
    <row r="26" spans="1:12" x14ac:dyDescent="0.25">
      <c r="A26" s="1">
        <v>0.17299999999999999</v>
      </c>
      <c r="B26" s="1">
        <f t="shared" si="2"/>
        <v>5.7803468208092488</v>
      </c>
      <c r="C26" s="1">
        <f t="shared" si="3"/>
        <v>0.78</v>
      </c>
      <c r="D26" s="1">
        <f t="shared" si="4"/>
        <v>5.0003468208092485</v>
      </c>
      <c r="E26" s="1">
        <v>0.33714688587861319</v>
      </c>
      <c r="F26" s="1">
        <v>0</v>
      </c>
      <c r="G26" s="1">
        <v>1.8925021134227061E-4</v>
      </c>
      <c r="H26" s="1">
        <v>0</v>
      </c>
      <c r="I26" s="12">
        <f t="shared" si="5"/>
        <v>4.6630106847192927</v>
      </c>
      <c r="J26" s="1">
        <v>2.9434263033527102</v>
      </c>
      <c r="K26" s="1">
        <f t="shared" si="6"/>
        <v>1.5842118008553125</v>
      </c>
      <c r="L26" s="1">
        <f t="shared" si="7"/>
        <v>0.82120366874727846</v>
      </c>
    </row>
    <row r="27" spans="1:12" x14ac:dyDescent="0.25">
      <c r="A27" s="1">
        <v>0.11899999999999999</v>
      </c>
      <c r="B27" s="1">
        <f t="shared" si="2"/>
        <v>8.4033613445378155</v>
      </c>
      <c r="C27" s="1">
        <f t="shared" si="3"/>
        <v>0.78</v>
      </c>
      <c r="D27" s="1">
        <f t="shared" si="4"/>
        <v>7.6233613445378152</v>
      </c>
      <c r="E27" s="1">
        <v>0.33714688587861319</v>
      </c>
      <c r="F27" s="1">
        <v>0</v>
      </c>
      <c r="G27" s="1">
        <v>1.8925021134227061E-4</v>
      </c>
      <c r="H27" s="1">
        <v>0</v>
      </c>
      <c r="I27" s="12">
        <f t="shared" si="5"/>
        <v>7.2860252084478594</v>
      </c>
      <c r="J27" s="1">
        <v>2.9434263033527102</v>
      </c>
      <c r="K27" s="1">
        <f t="shared" si="6"/>
        <v>2.4753550649964335</v>
      </c>
      <c r="L27" s="1">
        <f t="shared" si="7"/>
        <v>1.2831432386311856</v>
      </c>
    </row>
    <row r="28" spans="1:12" x14ac:dyDescent="0.25">
      <c r="A28" s="1">
        <v>9.2999999999999999E-2</v>
      </c>
      <c r="B28" s="1">
        <f t="shared" si="2"/>
        <v>10.75268817204301</v>
      </c>
      <c r="C28" s="1">
        <f t="shared" si="3"/>
        <v>0.78</v>
      </c>
      <c r="D28" s="1">
        <f t="shared" si="4"/>
        <v>9.9726881720430107</v>
      </c>
      <c r="E28" s="1">
        <v>0.33714688587861319</v>
      </c>
      <c r="F28" s="1">
        <v>0</v>
      </c>
      <c r="G28" s="1">
        <v>1.8925021134227061E-4</v>
      </c>
      <c r="H28" s="1">
        <v>0</v>
      </c>
      <c r="I28" s="12">
        <f t="shared" si="5"/>
        <v>9.6353520359530549</v>
      </c>
      <c r="J28" s="1">
        <v>2.9434263033527102</v>
      </c>
      <c r="K28" s="1">
        <f t="shared" si="6"/>
        <v>3.2735156388926421</v>
      </c>
      <c r="L28" s="1">
        <f t="shared" si="7"/>
        <v>1.6968836180293965</v>
      </c>
    </row>
    <row r="29" spans="1:12" x14ac:dyDescent="0.25">
      <c r="A29" s="1">
        <v>6.3E-2</v>
      </c>
      <c r="B29" s="1">
        <f t="shared" si="2"/>
        <v>15.873015873015873</v>
      </c>
      <c r="C29" s="1">
        <f t="shared" si="3"/>
        <v>0.78</v>
      </c>
      <c r="D29" s="1">
        <f t="shared" si="4"/>
        <v>15.093015873015874</v>
      </c>
      <c r="E29" s="1">
        <v>0.33714688587861319</v>
      </c>
      <c r="F29" s="1">
        <v>0</v>
      </c>
      <c r="G29" s="1">
        <v>1.8925021134227061E-4</v>
      </c>
      <c r="H29" s="1">
        <v>0</v>
      </c>
      <c r="I29" s="12">
        <f t="shared" si="5"/>
        <v>14.755679736925918</v>
      </c>
      <c r="J29" s="1">
        <v>2.9434263033527102</v>
      </c>
      <c r="K29" s="1">
        <f t="shared" si="6"/>
        <v>5.0130963768715588</v>
      </c>
      <c r="L29" s="1">
        <f t="shared" si="7"/>
        <v>2.5986254705639591</v>
      </c>
    </row>
    <row r="30" spans="1:12" x14ac:dyDescent="0.25">
      <c r="A30" s="1">
        <v>4.8000000000000001E-2</v>
      </c>
      <c r="B30" s="1">
        <f t="shared" si="2"/>
        <v>20.833333333333332</v>
      </c>
      <c r="C30" s="1">
        <f t="shared" si="3"/>
        <v>0.78</v>
      </c>
      <c r="D30" s="1">
        <f t="shared" si="4"/>
        <v>20.053333333333331</v>
      </c>
      <c r="E30" s="1">
        <v>0.33714688587861319</v>
      </c>
      <c r="F30" s="1">
        <v>0</v>
      </c>
      <c r="G30" s="1">
        <v>1.8925021134227061E-4</v>
      </c>
      <c r="H30" s="1">
        <v>0</v>
      </c>
      <c r="I30" s="12">
        <f t="shared" si="5"/>
        <v>19.715997197243375</v>
      </c>
      <c r="J30" s="1">
        <v>2.9434263033527102</v>
      </c>
      <c r="K30" s="1">
        <f t="shared" si="6"/>
        <v>6.6983152167886333</v>
      </c>
      <c r="L30" s="1">
        <f t="shared" si="7"/>
        <v>3.4721878902068153</v>
      </c>
    </row>
    <row r="32" spans="1:12" x14ac:dyDescent="0.25">
      <c r="A32" s="2" t="s">
        <v>30</v>
      </c>
      <c r="E32" s="1" t="s">
        <v>31</v>
      </c>
      <c r="F32" s="1" t="s">
        <v>22</v>
      </c>
      <c r="G32" s="1" t="s">
        <v>23</v>
      </c>
      <c r="H32" s="1" t="s">
        <v>24</v>
      </c>
      <c r="J32" s="1" t="s">
        <v>41</v>
      </c>
      <c r="L32" s="1" t="s">
        <v>27</v>
      </c>
    </row>
    <row r="33" spans="1:12" s="3" customFormat="1" x14ac:dyDescent="0.25">
      <c r="A33" s="2" t="s">
        <v>8</v>
      </c>
      <c r="B33" s="2" t="s">
        <v>9</v>
      </c>
      <c r="C33" s="2" t="s">
        <v>10</v>
      </c>
      <c r="D33" s="2" t="s">
        <v>11</v>
      </c>
      <c r="E33" s="2" t="s">
        <v>15</v>
      </c>
      <c r="F33" s="2" t="s">
        <v>16</v>
      </c>
      <c r="G33" s="2" t="s">
        <v>17</v>
      </c>
      <c r="H33" s="2" t="s">
        <v>18</v>
      </c>
      <c r="I33" s="2" t="s">
        <v>19</v>
      </c>
      <c r="J33" s="2" t="s">
        <v>26</v>
      </c>
      <c r="K33" s="2" t="s">
        <v>20</v>
      </c>
      <c r="L33" s="2" t="s">
        <v>28</v>
      </c>
    </row>
    <row r="34" spans="1:12" x14ac:dyDescent="0.25">
      <c r="A34" s="4">
        <v>1.28</v>
      </c>
      <c r="B34" s="4">
        <f t="shared" ref="B34:B42" si="8">1/A34</f>
        <v>0.78125</v>
      </c>
      <c r="C34" s="4">
        <f t="shared" ref="C34:C42" si="9" xml:space="preserve"> 0.17+0.61</f>
        <v>0.78</v>
      </c>
      <c r="D34" s="4">
        <f t="shared" ref="D34:D42" si="10">B34-C34</f>
        <v>1.2499999999999734E-3</v>
      </c>
      <c r="E34" s="4">
        <v>1.8925021134227061E-4</v>
      </c>
      <c r="F34" s="4">
        <v>0</v>
      </c>
      <c r="G34" s="4">
        <v>1.8925021134227061E-4</v>
      </c>
      <c r="H34" s="4">
        <v>0</v>
      </c>
      <c r="I34" s="4">
        <f t="shared" ref="I34:I42" si="11">D34-SUM(E34:H34)</f>
        <v>8.7149957731543219E-4</v>
      </c>
      <c r="J34" s="4">
        <v>2.9434263033527102</v>
      </c>
      <c r="K34" s="4">
        <f t="shared" ref="K34:K42" si="12">I34/J34</f>
        <v>2.9608336934502163E-4</v>
      </c>
      <c r="L34" s="4">
        <f t="shared" ref="L34:L42" si="13">I34*$L$21</f>
        <v>1.5347995074264307E-4</v>
      </c>
    </row>
    <row r="35" spans="1:12" x14ac:dyDescent="0.25">
      <c r="A35" s="1">
        <v>0.16700000000000001</v>
      </c>
      <c r="B35" s="1">
        <f t="shared" si="8"/>
        <v>5.9880239520958076</v>
      </c>
      <c r="C35" s="1">
        <f t="shared" si="9"/>
        <v>0.78</v>
      </c>
      <c r="D35" s="1">
        <f t="shared" si="10"/>
        <v>5.2080239520958074</v>
      </c>
      <c r="E35" s="1">
        <v>1.8925021134227061E-4</v>
      </c>
      <c r="F35" s="1">
        <v>0</v>
      </c>
      <c r="G35" s="1">
        <v>1.8925021134227061E-4</v>
      </c>
      <c r="H35" s="1">
        <v>0</v>
      </c>
      <c r="I35" s="1">
        <f t="shared" si="11"/>
        <v>5.2076454516731232</v>
      </c>
      <c r="J35" s="1">
        <v>2.9434263033527102</v>
      </c>
      <c r="K35" s="12">
        <f t="shared" si="12"/>
        <v>1.7692460809164319</v>
      </c>
      <c r="L35" s="1">
        <f t="shared" si="13"/>
        <v>0.91711939765938766</v>
      </c>
    </row>
    <row r="36" spans="1:12" x14ac:dyDescent="0.25">
      <c r="A36" s="1">
        <v>9.7000000000000003E-2</v>
      </c>
      <c r="B36" s="1">
        <f t="shared" si="8"/>
        <v>10.309278350515463</v>
      </c>
      <c r="C36" s="1">
        <f t="shared" si="9"/>
        <v>0.78</v>
      </c>
      <c r="D36" s="1">
        <f t="shared" si="10"/>
        <v>9.5292783505154635</v>
      </c>
      <c r="E36" s="1">
        <v>1.8925021134227061E-4</v>
      </c>
      <c r="F36" s="1">
        <v>0</v>
      </c>
      <c r="G36" s="1">
        <v>1.8925021134227061E-4</v>
      </c>
      <c r="H36" s="1">
        <v>0</v>
      </c>
      <c r="I36" s="1">
        <f t="shared" si="11"/>
        <v>9.5288998500927793</v>
      </c>
      <c r="J36" s="1">
        <v>2.9434263033527102</v>
      </c>
      <c r="K36" s="12">
        <f t="shared" si="12"/>
        <v>3.2373495606935645</v>
      </c>
      <c r="L36" s="1">
        <f t="shared" si="13"/>
        <v>1.6781363040116317</v>
      </c>
    </row>
    <row r="37" spans="1:12" x14ac:dyDescent="0.25">
      <c r="A37" s="1">
        <v>8.3000000000000004E-2</v>
      </c>
      <c r="B37" s="1">
        <f t="shared" si="8"/>
        <v>12.048192771084336</v>
      </c>
      <c r="C37" s="1">
        <f t="shared" si="9"/>
        <v>0.78</v>
      </c>
      <c r="D37" s="1">
        <f t="shared" si="10"/>
        <v>11.268192771084337</v>
      </c>
      <c r="E37" s="1">
        <v>1.8925021134227061E-4</v>
      </c>
      <c r="F37" s="1">
        <v>0</v>
      </c>
      <c r="G37" s="1">
        <v>1.8925021134227061E-4</v>
      </c>
      <c r="H37" s="1">
        <v>0</v>
      </c>
      <c r="I37" s="1">
        <f t="shared" si="11"/>
        <v>11.267814270661653</v>
      </c>
      <c r="J37" s="1">
        <v>2.9434263033527102</v>
      </c>
      <c r="K37" s="5">
        <f t="shared" si="12"/>
        <v>3.8281285513508685</v>
      </c>
      <c r="L37" s="1">
        <f t="shared" si="13"/>
        <v>1.9843768422304864</v>
      </c>
    </row>
    <row r="38" spans="1:12" x14ac:dyDescent="0.25">
      <c r="A38" s="1">
        <v>7.1999999999999995E-2</v>
      </c>
      <c r="B38" s="1">
        <f t="shared" si="8"/>
        <v>13.888888888888889</v>
      </c>
      <c r="C38" s="1">
        <f t="shared" si="9"/>
        <v>0.78</v>
      </c>
      <c r="D38" s="1">
        <f t="shared" si="10"/>
        <v>13.10888888888889</v>
      </c>
      <c r="E38" s="1">
        <v>1.8925021134227061E-4</v>
      </c>
      <c r="F38" s="1">
        <v>0</v>
      </c>
      <c r="G38" s="1">
        <v>1.8925021134227061E-4</v>
      </c>
      <c r="H38" s="1">
        <v>0</v>
      </c>
      <c r="I38" s="1">
        <f t="shared" si="11"/>
        <v>13.108510388466206</v>
      </c>
      <c r="J38" s="1">
        <v>2.9434263033527102</v>
      </c>
      <c r="K38" s="5">
        <f t="shared" si="12"/>
        <v>4.4534868678502173</v>
      </c>
      <c r="L38" s="1">
        <f t="shared" si="13"/>
        <v>2.3085421738569929</v>
      </c>
    </row>
    <row r="39" spans="1:12" x14ac:dyDescent="0.25">
      <c r="A39" s="1">
        <v>6.5000000000000002E-2</v>
      </c>
      <c r="B39" s="1">
        <f t="shared" si="8"/>
        <v>15.384615384615383</v>
      </c>
      <c r="C39" s="1">
        <f t="shared" si="9"/>
        <v>0.78</v>
      </c>
      <c r="D39" s="1">
        <f t="shared" si="10"/>
        <v>14.604615384615384</v>
      </c>
      <c r="E39" s="1">
        <v>1.8925021134227061E-4</v>
      </c>
      <c r="F39" s="1">
        <v>0</v>
      </c>
      <c r="G39" s="1">
        <v>1.8925021134227061E-4</v>
      </c>
      <c r="H39" s="1">
        <v>0</v>
      </c>
      <c r="I39" s="1">
        <f t="shared" si="11"/>
        <v>14.6042368841927</v>
      </c>
      <c r="J39" s="1">
        <v>2.9434263033527102</v>
      </c>
      <c r="K39" s="5">
        <f t="shared" si="12"/>
        <v>4.9616451641944428</v>
      </c>
      <c r="L39" s="1">
        <f t="shared" si="13"/>
        <v>2.5719548419339153</v>
      </c>
    </row>
    <row r="40" spans="1:12" x14ac:dyDescent="0.25">
      <c r="A40" s="1">
        <v>5.5E-2</v>
      </c>
      <c r="B40" s="1">
        <f t="shared" si="8"/>
        <v>18.181818181818183</v>
      </c>
      <c r="C40" s="1">
        <f t="shared" si="9"/>
        <v>0.78</v>
      </c>
      <c r="D40" s="1">
        <f t="shared" si="10"/>
        <v>17.401818181818182</v>
      </c>
      <c r="E40" s="1">
        <v>1.8925021134227061E-4</v>
      </c>
      <c r="F40" s="1">
        <v>0</v>
      </c>
      <c r="G40" s="1">
        <v>1.8925021134227061E-4</v>
      </c>
      <c r="H40" s="1">
        <v>0</v>
      </c>
      <c r="I40" s="1">
        <f t="shared" si="11"/>
        <v>17.401439681395498</v>
      </c>
      <c r="J40" s="1">
        <v>2.9434263033527102</v>
      </c>
      <c r="K40" s="5">
        <f t="shared" si="12"/>
        <v>5.9119671729420862</v>
      </c>
      <c r="L40" s="1">
        <f t="shared" si="13"/>
        <v>3.0645707406751743</v>
      </c>
    </row>
    <row r="41" spans="1:12" x14ac:dyDescent="0.25">
      <c r="A41" s="1">
        <v>4.9000000000000002E-2</v>
      </c>
      <c r="B41" s="1">
        <f t="shared" si="8"/>
        <v>20.408163265306122</v>
      </c>
      <c r="C41" s="1">
        <f t="shared" si="9"/>
        <v>0.78</v>
      </c>
      <c r="D41" s="1">
        <f t="shared" si="10"/>
        <v>19.628163265306121</v>
      </c>
      <c r="E41" s="1">
        <v>1.8925021134227061E-4</v>
      </c>
      <c r="F41" s="1">
        <v>0</v>
      </c>
      <c r="G41" s="1">
        <v>1.8925021134227061E-4</v>
      </c>
      <c r="H41" s="1">
        <v>0</v>
      </c>
      <c r="I41" s="1">
        <f t="shared" si="11"/>
        <v>19.627784764883437</v>
      </c>
      <c r="J41" s="1">
        <v>2.9434263033527102</v>
      </c>
      <c r="K41" s="5">
        <f t="shared" si="12"/>
        <v>6.6683459145983734</v>
      </c>
      <c r="L41" s="1">
        <f t="shared" si="13"/>
        <v>3.4566527825304614</v>
      </c>
    </row>
    <row r="42" spans="1:12" s="6" customFormat="1" x14ac:dyDescent="0.25">
      <c r="A42" s="12">
        <v>3.5000000000000003E-2</v>
      </c>
      <c r="B42" s="12">
        <f t="shared" si="8"/>
        <v>28.571428571428569</v>
      </c>
      <c r="C42" s="12">
        <f t="shared" si="9"/>
        <v>0.78</v>
      </c>
      <c r="D42" s="12">
        <f t="shared" si="10"/>
        <v>27.791428571428568</v>
      </c>
      <c r="E42" s="12">
        <v>1.8925021134227061E-4</v>
      </c>
      <c r="F42" s="12">
        <v>0</v>
      </c>
      <c r="G42" s="12">
        <v>1.8925021134227061E-4</v>
      </c>
      <c r="H42" s="12">
        <v>0</v>
      </c>
      <c r="I42" s="12">
        <f t="shared" si="11"/>
        <v>27.791050071005884</v>
      </c>
      <c r="J42" s="12">
        <v>2.9434263033527102</v>
      </c>
      <c r="K42" s="5">
        <f t="shared" si="12"/>
        <v>9.4417346340047601</v>
      </c>
      <c r="L42" s="12">
        <f t="shared" si="13"/>
        <v>4.8942869359998493</v>
      </c>
    </row>
    <row r="43" spans="1:12" x14ac:dyDescent="0.25">
      <c r="K43" s="4"/>
    </row>
    <row r="44" spans="1:12" x14ac:dyDescent="0.25">
      <c r="A44" s="2" t="s">
        <v>32</v>
      </c>
      <c r="E44" s="1" t="s">
        <v>33</v>
      </c>
      <c r="F44" s="1" t="s">
        <v>22</v>
      </c>
      <c r="G44" s="1" t="s">
        <v>33</v>
      </c>
      <c r="H44" s="1" t="s">
        <v>24</v>
      </c>
      <c r="J44" s="1" t="s">
        <v>42</v>
      </c>
      <c r="L44" s="1" t="s">
        <v>27</v>
      </c>
    </row>
    <row r="45" spans="1:12" s="3" customFormat="1" x14ac:dyDescent="0.25">
      <c r="A45" s="2" t="s">
        <v>8</v>
      </c>
      <c r="B45" s="2" t="s">
        <v>9</v>
      </c>
      <c r="C45" s="2" t="s">
        <v>10</v>
      </c>
      <c r="D45" s="2" t="s">
        <v>11</v>
      </c>
      <c r="E45" s="2" t="s">
        <v>15</v>
      </c>
      <c r="F45" s="2" t="s">
        <v>16</v>
      </c>
      <c r="G45" s="2" t="s">
        <v>17</v>
      </c>
      <c r="H45" s="2" t="s">
        <v>18</v>
      </c>
      <c r="I45" s="2" t="s">
        <v>19</v>
      </c>
      <c r="J45" s="7" t="s">
        <v>26</v>
      </c>
      <c r="K45" s="2" t="s">
        <v>20</v>
      </c>
      <c r="L45" s="2" t="s">
        <v>28</v>
      </c>
    </row>
    <row r="46" spans="1:12" s="11" customFormat="1" x14ac:dyDescent="0.25">
      <c r="A46" s="12">
        <v>8.1000000000000003E-2</v>
      </c>
      <c r="B46" s="12">
        <f t="shared" ref="B46:B47" si="14">1/A46</f>
        <v>12.345679012345679</v>
      </c>
      <c r="C46" s="12">
        <f t="shared" ref="C46:C47" si="15" xml:space="preserve"> 0.46+0.61</f>
        <v>1.07</v>
      </c>
      <c r="D46" s="12">
        <f t="shared" ref="D46:D47" si="16">B46-C46</f>
        <v>11.275679012345678</v>
      </c>
      <c r="E46" s="12">
        <v>0.450712152700883</v>
      </c>
      <c r="F46" s="12">
        <v>0</v>
      </c>
      <c r="G46" s="12">
        <v>0.450712152700883</v>
      </c>
      <c r="H46" s="12">
        <v>0</v>
      </c>
      <c r="I46" s="12">
        <f t="shared" ref="I46:I50" si="17">D46-SUM(E46:H46)</f>
        <v>10.374254706943912</v>
      </c>
      <c r="J46" s="8">
        <v>2.9434263033527102</v>
      </c>
      <c r="K46" s="5">
        <f t="shared" ref="K46:K47" si="18">I46/J46</f>
        <v>3.5245505196196403</v>
      </c>
      <c r="L46" s="12">
        <f t="shared" ref="L46:L47" si="19">I46*$L$21</f>
        <v>1.8270119032279073</v>
      </c>
    </row>
    <row r="47" spans="1:12" s="11" customFormat="1" x14ac:dyDescent="0.25">
      <c r="A47" s="12">
        <v>5.2999999999999999E-2</v>
      </c>
      <c r="B47" s="12">
        <f t="shared" si="14"/>
        <v>18.867924528301888</v>
      </c>
      <c r="C47" s="12">
        <f t="shared" si="15"/>
        <v>1.07</v>
      </c>
      <c r="D47" s="12">
        <f t="shared" si="16"/>
        <v>17.797924528301888</v>
      </c>
      <c r="E47" s="12">
        <v>0.450712152700883</v>
      </c>
      <c r="F47" s="12">
        <v>0</v>
      </c>
      <c r="G47" s="12">
        <v>0.450712152700883</v>
      </c>
      <c r="H47" s="12">
        <v>0</v>
      </c>
      <c r="I47" s="12">
        <f t="shared" si="17"/>
        <v>16.896500222900123</v>
      </c>
      <c r="J47" s="8">
        <v>2.9434263033527102</v>
      </c>
      <c r="K47" s="5">
        <f t="shared" si="18"/>
        <v>5.7404189816657416</v>
      </c>
      <c r="L47" s="12">
        <f t="shared" si="19"/>
        <v>2.9756457598316812</v>
      </c>
    </row>
    <row r="48" spans="1:12" x14ac:dyDescent="0.25">
      <c r="A48" s="1">
        <v>3.4000000000000002E-2</v>
      </c>
      <c r="B48" s="1">
        <f>1/A48</f>
        <v>29.411764705882351</v>
      </c>
      <c r="C48" s="1">
        <f xml:space="preserve"> 0.46+0.61</f>
        <v>1.07</v>
      </c>
      <c r="D48" s="1">
        <f>B48-C48</f>
        <v>28.341764705882351</v>
      </c>
      <c r="E48" s="1">
        <v>0.450712152700883</v>
      </c>
      <c r="F48" s="1">
        <v>0</v>
      </c>
      <c r="G48" s="1">
        <v>0.450712152700883</v>
      </c>
      <c r="H48" s="1">
        <v>0</v>
      </c>
      <c r="I48" s="12">
        <f t="shared" si="17"/>
        <v>27.440340400480586</v>
      </c>
      <c r="J48" s="8">
        <v>2.9434263033527102</v>
      </c>
      <c r="K48" s="5">
        <f>I48/J48</f>
        <v>9.3225844891121152</v>
      </c>
      <c r="L48" s="1">
        <f>I48*$L$21</f>
        <v>4.8325233914632015</v>
      </c>
    </row>
    <row r="49" spans="1:12" x14ac:dyDescent="0.25">
      <c r="A49" s="1">
        <v>2.7E-2</v>
      </c>
      <c r="B49" s="1">
        <f>1/A49</f>
        <v>37.037037037037038</v>
      </c>
      <c r="C49" s="1">
        <f xml:space="preserve"> 0.46+0.61</f>
        <v>1.07</v>
      </c>
      <c r="D49" s="1">
        <f>B49-C49</f>
        <v>35.967037037037038</v>
      </c>
      <c r="E49" s="1">
        <v>0.450712152700883</v>
      </c>
      <c r="F49" s="1">
        <v>0</v>
      </c>
      <c r="G49" s="1">
        <v>0.450712152700883</v>
      </c>
      <c r="H49" s="1">
        <v>0</v>
      </c>
      <c r="I49" s="12">
        <f t="shared" si="17"/>
        <v>35.065612731635269</v>
      </c>
      <c r="J49" s="8">
        <v>2.9434263033527102</v>
      </c>
      <c r="K49" s="5">
        <f>I49/J49</f>
        <v>11.913195411651305</v>
      </c>
      <c r="L49" s="1">
        <f>I49*$L$21</f>
        <v>6.1754115032279069</v>
      </c>
    </row>
    <row r="50" spans="1:12" x14ac:dyDescent="0.25">
      <c r="A50" s="1">
        <v>2.1000000000000001E-2</v>
      </c>
      <c r="B50" s="1">
        <f>1/A50</f>
        <v>47.619047619047613</v>
      </c>
      <c r="C50" s="1">
        <f xml:space="preserve"> 0.46+0.61</f>
        <v>1.07</v>
      </c>
      <c r="D50" s="1">
        <f>B50-C50</f>
        <v>46.549047619047613</v>
      </c>
      <c r="E50" s="1">
        <v>0.450712152700883</v>
      </c>
      <c r="F50" s="1">
        <v>0</v>
      </c>
      <c r="G50" s="1">
        <v>0.450712152700883</v>
      </c>
      <c r="H50" s="1">
        <v>0</v>
      </c>
      <c r="I50" s="12">
        <f t="shared" si="17"/>
        <v>45.647623313645845</v>
      </c>
      <c r="J50" s="8">
        <v>2.9434263033527102</v>
      </c>
      <c r="K50" s="5">
        <f>I50/J50</f>
        <v>15.508328936807731</v>
      </c>
      <c r="L50" s="1">
        <f>I50*$L$21</f>
        <v>8.0390113317993332</v>
      </c>
    </row>
    <row r="51" spans="1:12" x14ac:dyDescent="0.25">
      <c r="J51" s="8"/>
      <c r="K51" s="5"/>
    </row>
    <row r="52" spans="1:12" x14ac:dyDescent="0.25">
      <c r="A52" s="2" t="s">
        <v>34</v>
      </c>
      <c r="E52" s="1" t="s">
        <v>35</v>
      </c>
      <c r="F52" s="1" t="s">
        <v>36</v>
      </c>
      <c r="G52" s="1" t="s">
        <v>22</v>
      </c>
      <c r="H52" s="1" t="s">
        <v>33</v>
      </c>
      <c r="J52" s="8" t="s">
        <v>43</v>
      </c>
      <c r="L52" s="1" t="s">
        <v>27</v>
      </c>
    </row>
    <row r="53" spans="1:12" s="3" customFormat="1" x14ac:dyDescent="0.25">
      <c r="A53" s="2" t="s">
        <v>8</v>
      </c>
      <c r="B53" s="2" t="s">
        <v>9</v>
      </c>
      <c r="C53" s="2" t="s">
        <v>10</v>
      </c>
      <c r="D53" s="2" t="s">
        <v>11</v>
      </c>
      <c r="E53" s="2" t="s">
        <v>15</v>
      </c>
      <c r="F53" s="2" t="s">
        <v>16</v>
      </c>
      <c r="G53" s="2" t="s">
        <v>17</v>
      </c>
      <c r="H53" s="2" t="s">
        <v>18</v>
      </c>
      <c r="I53" s="2" t="s">
        <v>19</v>
      </c>
      <c r="J53" s="7" t="s">
        <v>26</v>
      </c>
      <c r="K53" s="2" t="s">
        <v>20</v>
      </c>
      <c r="L53" s="2" t="s">
        <v>28</v>
      </c>
    </row>
    <row r="54" spans="1:12" s="6" customFormat="1" x14ac:dyDescent="0.25">
      <c r="A54" s="4">
        <v>0.57999999999999996</v>
      </c>
      <c r="B54" s="4">
        <f t="shared" ref="B54:B60" si="20">1/A54</f>
        <v>1.7241379310344829</v>
      </c>
      <c r="C54" s="4">
        <f xml:space="preserve"> 0.17+0.68</f>
        <v>0.85000000000000009</v>
      </c>
      <c r="D54" s="4">
        <f t="shared" ref="D54:D60" si="21">B54-C54</f>
        <v>0.87413793103448278</v>
      </c>
      <c r="E54" s="4">
        <v>0.20766126413728148</v>
      </c>
      <c r="F54" s="4">
        <v>0.88010916164321595</v>
      </c>
      <c r="G54" s="4">
        <v>0</v>
      </c>
      <c r="H54" s="4">
        <v>0.450712152700883</v>
      </c>
      <c r="I54" s="4">
        <f t="shared" ref="I54:I60" si="22">D54-SUM(E54:H54)</f>
        <v>-0.6643446474468977</v>
      </c>
      <c r="J54" s="9">
        <v>2.9434263033527102</v>
      </c>
      <c r="K54" s="4">
        <f t="shared" ref="K54:K60" si="23">I54/J54</f>
        <v>-0.22570452900083682</v>
      </c>
      <c r="L54" s="4">
        <f t="shared" ref="L54:L60" si="24">I54*$L$21</f>
        <v>-0.11699785796841934</v>
      </c>
    </row>
    <row r="55" spans="1:12" x14ac:dyDescent="0.25">
      <c r="A55" s="1">
        <v>0.151</v>
      </c>
      <c r="B55" s="1">
        <f t="shared" si="20"/>
        <v>6.6225165562913908</v>
      </c>
      <c r="C55" s="1">
        <f xml:space="preserve"> 0.17+0.68</f>
        <v>0.85000000000000009</v>
      </c>
      <c r="D55" s="1">
        <f t="shared" si="21"/>
        <v>5.7725165562913912</v>
      </c>
      <c r="E55" s="1">
        <v>0.20766126413728092</v>
      </c>
      <c r="F55" s="1">
        <v>0.88010916164321595</v>
      </c>
      <c r="G55" s="1">
        <v>0</v>
      </c>
      <c r="H55" s="1">
        <v>0.450712152700883</v>
      </c>
      <c r="I55" s="1">
        <f t="shared" si="22"/>
        <v>4.2340339778100109</v>
      </c>
      <c r="J55" s="8">
        <v>2.9434263033527102</v>
      </c>
      <c r="K55" s="5">
        <f t="shared" si="23"/>
        <v>1.4384712037761007</v>
      </c>
      <c r="L55" s="1">
        <f t="shared" si="24"/>
        <v>0.74565650204756606</v>
      </c>
    </row>
    <row r="56" spans="1:12" x14ac:dyDescent="0.25">
      <c r="A56" s="1">
        <v>0.123</v>
      </c>
      <c r="B56" s="1">
        <f t="shared" si="20"/>
        <v>8.1300813008130088</v>
      </c>
      <c r="C56" s="1">
        <v>0.85</v>
      </c>
      <c r="D56" s="1">
        <f t="shared" si="21"/>
        <v>7.2800813008130092</v>
      </c>
      <c r="E56" s="1">
        <v>0.20766126413728092</v>
      </c>
      <c r="F56" s="1">
        <v>0.88010916164321595</v>
      </c>
      <c r="G56" s="1">
        <v>0</v>
      </c>
      <c r="H56" s="1">
        <v>0.450712152700883</v>
      </c>
      <c r="I56" s="1">
        <f t="shared" si="22"/>
        <v>5.7415987223316289</v>
      </c>
      <c r="J56" s="8">
        <v>2.9434263033527102</v>
      </c>
      <c r="K56" s="5">
        <f t="shared" si="23"/>
        <v>1.9506514281644014</v>
      </c>
      <c r="L56" s="1">
        <f t="shared" si="24"/>
        <v>1.0111540062956683</v>
      </c>
    </row>
    <row r="57" spans="1:12" x14ac:dyDescent="0.25">
      <c r="A57" s="1">
        <v>0.104</v>
      </c>
      <c r="B57" s="1">
        <f t="shared" si="20"/>
        <v>9.615384615384615</v>
      </c>
      <c r="C57" s="1">
        <f xml:space="preserve"> 0.17+0.68</f>
        <v>0.85000000000000009</v>
      </c>
      <c r="D57" s="1">
        <f t="shared" si="21"/>
        <v>8.7653846153846153</v>
      </c>
      <c r="E57" s="1">
        <v>0.20766126413728092</v>
      </c>
      <c r="F57" s="1">
        <v>0.88010916164321595</v>
      </c>
      <c r="G57" s="1">
        <v>0</v>
      </c>
      <c r="H57" s="1">
        <v>0.450712152700883</v>
      </c>
      <c r="I57" s="1">
        <f t="shared" si="22"/>
        <v>7.2269020369032351</v>
      </c>
      <c r="J57" s="8">
        <v>2.9434263033527102</v>
      </c>
      <c r="K57" s="5">
        <f t="shared" si="23"/>
        <v>2.4552685517118031</v>
      </c>
      <c r="L57" s="1">
        <f t="shared" si="24"/>
        <v>1.272731046023623</v>
      </c>
    </row>
    <row r="58" spans="1:12" x14ac:dyDescent="0.25">
      <c r="A58" s="1">
        <v>0.09</v>
      </c>
      <c r="B58" s="1">
        <f t="shared" si="20"/>
        <v>11.111111111111111</v>
      </c>
      <c r="C58" s="1">
        <f xml:space="preserve"> 0.17+0.68</f>
        <v>0.85000000000000009</v>
      </c>
      <c r="D58" s="1">
        <f t="shared" si="21"/>
        <v>10.261111111111111</v>
      </c>
      <c r="E58" s="1">
        <v>0.20766126413728092</v>
      </c>
      <c r="F58" s="1">
        <v>0.88010916164321595</v>
      </c>
      <c r="G58" s="1">
        <v>0</v>
      </c>
      <c r="H58" s="1">
        <v>0.450712152700883</v>
      </c>
      <c r="I58" s="1">
        <f t="shared" si="22"/>
        <v>8.7226285326297308</v>
      </c>
      <c r="J58" s="8">
        <v>2.9434263033527102</v>
      </c>
      <c r="K58" s="5">
        <f t="shared" si="23"/>
        <v>2.9634268480560291</v>
      </c>
      <c r="L58" s="1">
        <f t="shared" si="24"/>
        <v>1.5361437141005461</v>
      </c>
    </row>
    <row r="59" spans="1:12" x14ac:dyDescent="0.25">
      <c r="A59" s="1">
        <v>0.08</v>
      </c>
      <c r="B59" s="1">
        <f t="shared" si="20"/>
        <v>12.5</v>
      </c>
      <c r="C59" s="1">
        <f xml:space="preserve"> 0.17+0.68</f>
        <v>0.85000000000000009</v>
      </c>
      <c r="D59" s="1">
        <f t="shared" si="21"/>
        <v>11.65</v>
      </c>
      <c r="E59" s="1">
        <v>0.20766126413728092</v>
      </c>
      <c r="F59" s="1">
        <v>0.88010916164321595</v>
      </c>
      <c r="G59" s="1">
        <v>0</v>
      </c>
      <c r="H59" s="1">
        <v>0.450712152700883</v>
      </c>
      <c r="I59" s="1">
        <f t="shared" si="22"/>
        <v>10.11151742151862</v>
      </c>
      <c r="J59" s="8">
        <v>2.9434263033527102</v>
      </c>
      <c r="K59" s="5">
        <f t="shared" si="23"/>
        <v>3.4352881232328101</v>
      </c>
      <c r="L59" s="1">
        <f t="shared" si="24"/>
        <v>1.7807411916005462</v>
      </c>
    </row>
    <row r="60" spans="1:12" x14ac:dyDescent="0.25">
      <c r="A60" s="12">
        <v>7.0999999999999994E-2</v>
      </c>
      <c r="B60" s="12">
        <f t="shared" si="20"/>
        <v>14.084507042253522</v>
      </c>
      <c r="C60" s="12">
        <f xml:space="preserve"> 0.17+0.68</f>
        <v>0.85000000000000009</v>
      </c>
      <c r="D60" s="12">
        <f t="shared" si="21"/>
        <v>13.234507042253522</v>
      </c>
      <c r="E60" s="12">
        <v>0.20766126413728092</v>
      </c>
      <c r="F60" s="12">
        <v>0.88010916164321595</v>
      </c>
      <c r="G60" s="12">
        <v>0</v>
      </c>
      <c r="H60" s="12">
        <v>0.450712152700883</v>
      </c>
      <c r="I60" s="12">
        <f t="shared" si="22"/>
        <v>11.696024463772142</v>
      </c>
      <c r="J60" s="8">
        <v>2.9434263033527102</v>
      </c>
      <c r="K60" s="5">
        <f t="shared" si="23"/>
        <v>3.9736087329415328</v>
      </c>
      <c r="L60" s="12">
        <f t="shared" si="24"/>
        <v>2.0597890180442082</v>
      </c>
    </row>
    <row r="61" spans="1:12" s="11" customFormat="1" x14ac:dyDescent="0.25">
      <c r="A61" s="12">
        <v>5.1999999999999998E-2</v>
      </c>
      <c r="B61" s="12">
        <f t="shared" ref="B61" si="25">1/A61</f>
        <v>19.23076923076923</v>
      </c>
      <c r="C61" s="12">
        <f xml:space="preserve"> 0.17+0.68</f>
        <v>0.85000000000000009</v>
      </c>
      <c r="D61" s="12">
        <f t="shared" ref="D61" si="26">B61-C61</f>
        <v>18.380769230769229</v>
      </c>
      <c r="E61" s="12">
        <v>0.20766126413728092</v>
      </c>
      <c r="F61" s="12">
        <v>0.88010916164321595</v>
      </c>
      <c r="G61" s="12">
        <v>0</v>
      </c>
      <c r="H61" s="12">
        <v>0.450712152700883</v>
      </c>
      <c r="I61" s="12">
        <f t="shared" ref="I61" si="27">D61-SUM(E61:H61)</f>
        <v>16.84228665228785</v>
      </c>
      <c r="J61" s="8">
        <v>2.9434263033527102</v>
      </c>
      <c r="K61" s="5">
        <f t="shared" ref="K61" si="28">I61/J61</f>
        <v>5.7220004567818261</v>
      </c>
      <c r="L61" s="12">
        <f t="shared" ref="L61" si="29">I61*$L$21</f>
        <v>2.9660981979466996</v>
      </c>
    </row>
    <row r="62" spans="1:12" x14ac:dyDescent="0.25">
      <c r="J62" s="8"/>
    </row>
    <row r="63" spans="1:12" x14ac:dyDescent="0.25">
      <c r="A63" s="7" t="s">
        <v>38</v>
      </c>
      <c r="E63" s="8" t="s">
        <v>44</v>
      </c>
      <c r="F63" s="8" t="s">
        <v>22</v>
      </c>
      <c r="G63" s="8" t="s">
        <v>33</v>
      </c>
      <c r="H63" s="8" t="s">
        <v>24</v>
      </c>
      <c r="J63" s="8" t="s">
        <v>47</v>
      </c>
      <c r="L63" s="1" t="s">
        <v>27</v>
      </c>
    </row>
    <row r="64" spans="1:12" s="3" customFormat="1" x14ac:dyDescent="0.25">
      <c r="A64" s="7" t="s">
        <v>8</v>
      </c>
      <c r="B64" s="2" t="s">
        <v>9</v>
      </c>
      <c r="C64" s="2" t="s">
        <v>10</v>
      </c>
      <c r="D64" s="2" t="s">
        <v>11</v>
      </c>
      <c r="E64" s="7" t="s">
        <v>15</v>
      </c>
      <c r="F64" s="7" t="s">
        <v>16</v>
      </c>
      <c r="G64" s="7" t="s">
        <v>17</v>
      </c>
      <c r="H64" s="7" t="s">
        <v>18</v>
      </c>
      <c r="I64" s="2" t="s">
        <v>19</v>
      </c>
      <c r="J64" s="7" t="s">
        <v>26</v>
      </c>
      <c r="K64" s="2" t="s">
        <v>20</v>
      </c>
      <c r="L64" s="2" t="s">
        <v>28</v>
      </c>
    </row>
    <row r="65" spans="1:12" s="6" customFormat="1" x14ac:dyDescent="0.25">
      <c r="A65" s="9">
        <v>1.18</v>
      </c>
      <c r="B65" s="4">
        <f t="shared" ref="B65:B73" si="30">1/A65</f>
        <v>0.84745762711864414</v>
      </c>
      <c r="C65" s="4">
        <f t="shared" ref="C65:C73" si="31" xml:space="preserve"> 0.17+0.68</f>
        <v>0.85000000000000009</v>
      </c>
      <c r="D65" s="4">
        <f t="shared" ref="D65:D73" si="32">B65-C65</f>
        <v>-2.5423728813559476E-3</v>
      </c>
      <c r="E65" s="9">
        <v>1.8944385791408799E-4</v>
      </c>
      <c r="F65" s="9">
        <v>0</v>
      </c>
      <c r="G65" s="9">
        <v>0.450712152700883</v>
      </c>
      <c r="H65" s="9">
        <v>0</v>
      </c>
      <c r="I65" s="4">
        <f t="shared" ref="I65:I73" si="33">D65-SUM(E65:H65)</f>
        <v>-0.45344396944015303</v>
      </c>
      <c r="J65" s="9">
        <v>2.9434263033527102</v>
      </c>
      <c r="K65" s="4">
        <f t="shared" ref="K65:K73" si="34">I65/J65</f>
        <v>-0.15405310774170144</v>
      </c>
      <c r="L65" s="4">
        <f t="shared" ref="L65:L73" si="35">I65*$L$21</f>
        <v>-7.985610080110693E-2</v>
      </c>
    </row>
    <row r="66" spans="1:12" x14ac:dyDescent="0.25">
      <c r="A66" s="8">
        <v>0.184</v>
      </c>
      <c r="B66" s="1">
        <f t="shared" si="30"/>
        <v>5.4347826086956523</v>
      </c>
      <c r="C66" s="1">
        <f t="shared" si="31"/>
        <v>0.85000000000000009</v>
      </c>
      <c r="D66" s="1">
        <f t="shared" si="32"/>
        <v>4.5847826086956527</v>
      </c>
      <c r="E66" s="8">
        <v>1.8944385791408799E-4</v>
      </c>
      <c r="F66" s="8">
        <v>0</v>
      </c>
      <c r="G66" s="8">
        <v>0.450712152700883</v>
      </c>
      <c r="H66" s="8">
        <v>0</v>
      </c>
      <c r="I66" s="1">
        <f t="shared" si="33"/>
        <v>4.1338810121368557</v>
      </c>
      <c r="J66" s="8">
        <v>2.9434263033527102</v>
      </c>
      <c r="K66" s="5">
        <f t="shared" si="34"/>
        <v>1.4044452233875051</v>
      </c>
      <c r="L66" s="1">
        <f t="shared" si="35"/>
        <v>0.72801854485475159</v>
      </c>
    </row>
    <row r="67" spans="1:12" x14ac:dyDescent="0.25">
      <c r="A67" s="8">
        <v>0.13400000000000001</v>
      </c>
      <c r="B67" s="1">
        <f t="shared" si="30"/>
        <v>7.4626865671641784</v>
      </c>
      <c r="C67" s="1">
        <f t="shared" si="31"/>
        <v>0.85000000000000009</v>
      </c>
      <c r="D67" s="1">
        <f t="shared" si="32"/>
        <v>6.6126865671641788</v>
      </c>
      <c r="E67" s="8">
        <v>1.8944385791408799E-4</v>
      </c>
      <c r="F67" s="8">
        <v>0</v>
      </c>
      <c r="G67" s="8">
        <v>0.450712152700883</v>
      </c>
      <c r="H67" s="8">
        <v>0</v>
      </c>
      <c r="I67" s="1">
        <f t="shared" si="33"/>
        <v>6.1617849706053818</v>
      </c>
      <c r="J67" s="8">
        <v>2.9434263033527102</v>
      </c>
      <c r="K67" s="5">
        <f t="shared" si="34"/>
        <v>2.093405553788386</v>
      </c>
      <c r="L67" s="1">
        <f t="shared" si="35"/>
        <v>1.0851530837093912</v>
      </c>
    </row>
    <row r="68" spans="1:12" s="6" customFormat="1" x14ac:dyDescent="0.25">
      <c r="A68" s="8">
        <v>0.123</v>
      </c>
      <c r="B68" s="12">
        <f t="shared" si="30"/>
        <v>8.1300813008130088</v>
      </c>
      <c r="C68" s="12">
        <f t="shared" si="31"/>
        <v>0.85000000000000009</v>
      </c>
      <c r="D68" s="12">
        <f t="shared" si="32"/>
        <v>7.2800813008130092</v>
      </c>
      <c r="E68" s="8">
        <v>1.8944385791408799E-4</v>
      </c>
      <c r="F68" s="8">
        <v>0</v>
      </c>
      <c r="G68" s="8">
        <v>0.450712152700883</v>
      </c>
      <c r="H68" s="8">
        <v>0</v>
      </c>
      <c r="I68" s="12">
        <f t="shared" si="33"/>
        <v>6.8291797042542122</v>
      </c>
      <c r="J68" s="8">
        <v>2.9434263033527102</v>
      </c>
      <c r="K68" s="5">
        <f t="shared" si="34"/>
        <v>2.3201463194357657</v>
      </c>
      <c r="L68" s="12">
        <f t="shared" si="35"/>
        <v>1.2026880929194388</v>
      </c>
    </row>
    <row r="69" spans="1:12" s="11" customFormat="1" x14ac:dyDescent="0.25">
      <c r="A69" s="8">
        <v>0.113</v>
      </c>
      <c r="B69" s="12">
        <f t="shared" si="30"/>
        <v>8.8495575221238933</v>
      </c>
      <c r="C69" s="12">
        <f t="shared" si="31"/>
        <v>0.85000000000000009</v>
      </c>
      <c r="D69" s="12">
        <f t="shared" si="32"/>
        <v>7.9995575221238937</v>
      </c>
      <c r="E69" s="8">
        <v>1.8944385791408799E-4</v>
      </c>
      <c r="F69" s="8">
        <v>0</v>
      </c>
      <c r="G69" s="8">
        <v>0.450712152700883</v>
      </c>
      <c r="H69" s="8">
        <v>0</v>
      </c>
      <c r="I69" s="12">
        <f t="shared" si="33"/>
        <v>7.5486559255650967</v>
      </c>
      <c r="J69" s="8">
        <v>2.9434263033527102</v>
      </c>
      <c r="K69" s="5">
        <f t="shared" si="34"/>
        <v>2.5645812558536965</v>
      </c>
      <c r="L69" s="12">
        <f t="shared" si="35"/>
        <v>1.3293951824942283</v>
      </c>
    </row>
    <row r="70" spans="1:12" s="6" customFormat="1" x14ac:dyDescent="0.25">
      <c r="A70" s="8">
        <v>9.2999999999999999E-2</v>
      </c>
      <c r="B70" s="12">
        <f t="shared" si="30"/>
        <v>10.75268817204301</v>
      </c>
      <c r="C70" s="12">
        <f t="shared" si="31"/>
        <v>0.85000000000000009</v>
      </c>
      <c r="D70" s="12">
        <f t="shared" si="32"/>
        <v>9.9026881720430104</v>
      </c>
      <c r="E70" s="8">
        <v>1.8944385791408799E-4</v>
      </c>
      <c r="F70" s="8">
        <v>0</v>
      </c>
      <c r="G70" s="8">
        <v>0.450712152700883</v>
      </c>
      <c r="H70" s="8">
        <v>0</v>
      </c>
      <c r="I70" s="12">
        <f t="shared" si="33"/>
        <v>9.4517865754842134</v>
      </c>
      <c r="J70" s="8">
        <v>2.9434263033527102</v>
      </c>
      <c r="K70" s="5">
        <f t="shared" si="34"/>
        <v>3.2111510876688691</v>
      </c>
      <c r="L70" s="12">
        <f t="shared" si="35"/>
        <v>1.6645558710468973</v>
      </c>
    </row>
    <row r="71" spans="1:12" s="11" customFormat="1" x14ac:dyDescent="0.25">
      <c r="A71" s="8">
        <v>8.4000000000000005E-2</v>
      </c>
      <c r="B71" s="12">
        <f t="shared" si="30"/>
        <v>11.904761904761903</v>
      </c>
      <c r="C71" s="12">
        <f t="shared" si="31"/>
        <v>0.85000000000000009</v>
      </c>
      <c r="D71" s="12">
        <f t="shared" si="32"/>
        <v>11.054761904761904</v>
      </c>
      <c r="E71" s="8">
        <v>1.8944385791408799E-4</v>
      </c>
      <c r="F71" s="8">
        <v>0</v>
      </c>
      <c r="G71" s="8">
        <v>0.450712152700883</v>
      </c>
      <c r="H71" s="8">
        <v>0</v>
      </c>
      <c r="I71" s="12">
        <f t="shared" si="33"/>
        <v>10.603860308203107</v>
      </c>
      <c r="J71" s="8">
        <v>2.9434263033527102</v>
      </c>
      <c r="K71" s="5">
        <f t="shared" si="34"/>
        <v>3.6025567537141248</v>
      </c>
      <c r="L71" s="12">
        <f t="shared" si="35"/>
        <v>1.8674477878671736</v>
      </c>
    </row>
    <row r="72" spans="1:12" s="11" customFormat="1" x14ac:dyDescent="0.25">
      <c r="A72" s="8">
        <v>6.9000000000000006E-2</v>
      </c>
      <c r="B72" s="12">
        <f t="shared" si="30"/>
        <v>14.492753623188404</v>
      </c>
      <c r="C72" s="12">
        <f t="shared" si="31"/>
        <v>0.85000000000000009</v>
      </c>
      <c r="D72" s="12">
        <f t="shared" si="32"/>
        <v>13.642753623188405</v>
      </c>
      <c r="E72" s="8">
        <v>1.8944385791408799E-4</v>
      </c>
      <c r="F72" s="8">
        <v>0</v>
      </c>
      <c r="G72" s="8">
        <v>0.450712152700883</v>
      </c>
      <c r="H72" s="8">
        <v>0</v>
      </c>
      <c r="I72" s="12">
        <f t="shared" si="33"/>
        <v>13.191852026629608</v>
      </c>
      <c r="J72" s="8">
        <v>2.9434263033527102</v>
      </c>
      <c r="K72" s="5">
        <f t="shared" si="34"/>
        <v>4.4818013658447731</v>
      </c>
      <c r="L72" s="12">
        <f t="shared" si="35"/>
        <v>2.3232194850721424</v>
      </c>
    </row>
    <row r="73" spans="1:12" s="11" customFormat="1" x14ac:dyDescent="0.25">
      <c r="A73" s="8">
        <v>5.7000000000000002E-2</v>
      </c>
      <c r="B73" s="12">
        <f t="shared" si="30"/>
        <v>17.543859649122805</v>
      </c>
      <c r="C73" s="12">
        <f t="shared" si="31"/>
        <v>0.85000000000000009</v>
      </c>
      <c r="D73" s="12">
        <f t="shared" si="32"/>
        <v>16.693859649122803</v>
      </c>
      <c r="E73" s="8">
        <v>1.8944385791408799E-4</v>
      </c>
      <c r="F73" s="8">
        <v>0</v>
      </c>
      <c r="G73" s="8">
        <v>0.450712152700883</v>
      </c>
      <c r="H73" s="8">
        <v>0</v>
      </c>
      <c r="I73" s="12">
        <f t="shared" si="33"/>
        <v>16.242958052564006</v>
      </c>
      <c r="J73" s="8">
        <v>2.9434263033527102</v>
      </c>
      <c r="K73" s="5">
        <f t="shared" si="34"/>
        <v>5.5183844875145889</v>
      </c>
      <c r="L73" s="12">
        <f t="shared" si="35"/>
        <v>2.8605503280927369</v>
      </c>
    </row>
    <row r="74" spans="1:12" x14ac:dyDescent="0.25">
      <c r="A74" s="8"/>
      <c r="E74" s="8"/>
      <c r="F74" s="8"/>
      <c r="G74" s="8"/>
      <c r="H74" s="8"/>
      <c r="J74" s="8"/>
    </row>
    <row r="75" spans="1:12" x14ac:dyDescent="0.25">
      <c r="A75" s="7" t="s">
        <v>39</v>
      </c>
      <c r="E75" s="10" t="s">
        <v>45</v>
      </c>
      <c r="F75" s="8" t="s">
        <v>22</v>
      </c>
      <c r="G75" s="10" t="s">
        <v>33</v>
      </c>
      <c r="H75" s="8" t="s">
        <v>24</v>
      </c>
      <c r="J75" s="8" t="s">
        <v>46</v>
      </c>
      <c r="L75" s="1" t="s">
        <v>27</v>
      </c>
    </row>
    <row r="76" spans="1:12" s="3" customFormat="1" x14ac:dyDescent="0.25">
      <c r="A76" s="7" t="s">
        <v>8</v>
      </c>
      <c r="B76" s="2" t="s">
        <v>9</v>
      </c>
      <c r="C76" s="2" t="s">
        <v>10</v>
      </c>
      <c r="D76" s="2" t="s">
        <v>11</v>
      </c>
      <c r="E76" s="7" t="s">
        <v>15</v>
      </c>
      <c r="F76" s="7" t="s">
        <v>16</v>
      </c>
      <c r="G76" s="2" t="s">
        <v>17</v>
      </c>
      <c r="H76" s="7" t="s">
        <v>18</v>
      </c>
      <c r="I76" s="2" t="s">
        <v>19</v>
      </c>
      <c r="J76" s="7" t="s">
        <v>26</v>
      </c>
      <c r="K76" s="2" t="s">
        <v>20</v>
      </c>
      <c r="L76" s="2" t="s">
        <v>28</v>
      </c>
    </row>
    <row r="77" spans="1:12" s="6" customFormat="1" x14ac:dyDescent="0.25">
      <c r="A77" s="9">
        <v>0.35199999999999998</v>
      </c>
      <c r="B77" s="4">
        <f>1/A77</f>
        <v>2.8409090909090913</v>
      </c>
      <c r="C77" s="4">
        <f xml:space="preserve"> 0.17+0.68</f>
        <v>0.85000000000000009</v>
      </c>
      <c r="D77" s="4">
        <f>B77-C77</f>
        <v>1.9909090909090912</v>
      </c>
      <c r="E77" s="9">
        <v>0.51620575774118671</v>
      </c>
      <c r="F77" s="9">
        <v>0</v>
      </c>
      <c r="G77" s="9">
        <v>0.450712152700883</v>
      </c>
      <c r="H77" s="9">
        <v>0</v>
      </c>
      <c r="I77" s="4">
        <f t="shared" ref="I77:I80" si="36">D77-SUM(E77:H77)</f>
        <v>1.0239911804670214</v>
      </c>
      <c r="J77" s="9">
        <v>2.9434263033527102</v>
      </c>
      <c r="K77" s="4">
        <f>I77/J77</f>
        <v>0.34789088461316126</v>
      </c>
      <c r="L77" s="4">
        <f>I77*$L$21</f>
        <v>0.18033527500162611</v>
      </c>
    </row>
    <row r="78" spans="1:12" x14ac:dyDescent="0.25">
      <c r="A78" s="8">
        <v>0.124</v>
      </c>
      <c r="B78" s="1">
        <f>1/A78</f>
        <v>8.064516129032258</v>
      </c>
      <c r="C78" s="1">
        <f xml:space="preserve"> 0.17+0.68</f>
        <v>0.85000000000000009</v>
      </c>
      <c r="D78" s="1">
        <f>B78-C78</f>
        <v>7.2145161290322584</v>
      </c>
      <c r="E78" s="8">
        <v>0.51620575774118671</v>
      </c>
      <c r="F78" s="8">
        <v>0</v>
      </c>
      <c r="G78" s="8">
        <v>0.450712152700883</v>
      </c>
      <c r="H78" s="8">
        <v>0</v>
      </c>
      <c r="I78" s="12">
        <f t="shared" si="36"/>
        <v>6.2475982185901886</v>
      </c>
      <c r="J78" s="8">
        <v>2.9434263033527102</v>
      </c>
      <c r="K78" s="5">
        <f>I78/J78</f>
        <v>2.12255975679563</v>
      </c>
      <c r="L78" s="1">
        <f>I78*$L$21</f>
        <v>1.1002656705844707</v>
      </c>
    </row>
    <row r="79" spans="1:12" x14ac:dyDescent="0.25">
      <c r="A79" s="8">
        <v>8.4000000000000005E-2</v>
      </c>
      <c r="B79" s="1">
        <f>1/A79</f>
        <v>11.904761904761903</v>
      </c>
      <c r="C79" s="1">
        <f xml:space="preserve"> 0.17+0.68</f>
        <v>0.85000000000000009</v>
      </c>
      <c r="D79" s="1">
        <f>B79-C79</f>
        <v>11.054761904761904</v>
      </c>
      <c r="E79" s="8">
        <v>0.51620575774118671</v>
      </c>
      <c r="F79" s="8">
        <v>0</v>
      </c>
      <c r="G79" s="8">
        <v>0.450712152700883</v>
      </c>
      <c r="H79" s="8">
        <v>0</v>
      </c>
      <c r="I79" s="12">
        <f t="shared" si="36"/>
        <v>10.087843994319833</v>
      </c>
      <c r="J79" s="8">
        <v>2.9434263033527102</v>
      </c>
      <c r="K79" s="5">
        <f>I79/J79</f>
        <v>3.4272453102798166</v>
      </c>
      <c r="L79" s="1">
        <f>I79*$L$21</f>
        <v>1.7765720599853918</v>
      </c>
    </row>
    <row r="80" spans="1:12" s="6" customFormat="1" x14ac:dyDescent="0.25">
      <c r="A80" s="8">
        <v>6.4000000000000001E-2</v>
      </c>
      <c r="B80" s="12">
        <f>1/A80</f>
        <v>15.625</v>
      </c>
      <c r="C80" s="12">
        <f xml:space="preserve"> 0.17+0.68</f>
        <v>0.85000000000000009</v>
      </c>
      <c r="D80" s="12">
        <f>B80-C80</f>
        <v>14.775</v>
      </c>
      <c r="E80" s="8">
        <v>0.51620575774118671</v>
      </c>
      <c r="F80" s="8">
        <v>0</v>
      </c>
      <c r="G80" s="8">
        <v>0.450712152700883</v>
      </c>
      <c r="H80" s="8">
        <v>0</v>
      </c>
      <c r="I80" s="12">
        <f t="shared" si="36"/>
        <v>13.808082089557931</v>
      </c>
      <c r="J80" s="8">
        <v>2.9434263033527102</v>
      </c>
      <c r="K80" s="5">
        <f>I80/J80</f>
        <v>4.6911594402176249</v>
      </c>
      <c r="L80" s="12">
        <f>I80*$L$21</f>
        <v>2.4317438747175353</v>
      </c>
    </row>
    <row r="81" spans="1:12" s="6" customFormat="1" x14ac:dyDescent="0.25">
      <c r="A81" s="8">
        <v>4.2000000000000003E-2</v>
      </c>
      <c r="B81" s="12">
        <f t="shared" ref="B81:B82" si="37">1/A81</f>
        <v>23.809523809523807</v>
      </c>
      <c r="C81" s="12">
        <f t="shared" ref="C81:C82" si="38" xml:space="preserve"> 0.17+0.68</f>
        <v>0.85000000000000009</v>
      </c>
      <c r="D81" s="12">
        <f t="shared" ref="D81:D82" si="39">B81-C81</f>
        <v>22.959523809523805</v>
      </c>
      <c r="E81" s="8">
        <v>0.51620575774118671</v>
      </c>
      <c r="F81" s="8">
        <v>0</v>
      </c>
      <c r="G81" s="8">
        <v>0.450712152700883</v>
      </c>
      <c r="H81" s="8">
        <v>0</v>
      </c>
      <c r="I81" s="12">
        <f t="shared" ref="I81:I82" si="40">D81-SUM(E81:H81)</f>
        <v>21.992605899081735</v>
      </c>
      <c r="J81" s="8">
        <v>2.9434263033527102</v>
      </c>
      <c r="K81" s="5">
        <f t="shared" ref="K81:K82" si="41">I81/J81</f>
        <v>7.4717705260807969</v>
      </c>
      <c r="L81" s="12">
        <f t="shared" ref="L81:L82" si="42">I81*$L$21</f>
        <v>3.8731218671282481</v>
      </c>
    </row>
    <row r="82" spans="1:12" s="6" customFormat="1" x14ac:dyDescent="0.25">
      <c r="A82" s="8">
        <v>3.6999999999999998E-2</v>
      </c>
      <c r="B82" s="12">
        <f t="shared" si="37"/>
        <v>27.027027027027028</v>
      </c>
      <c r="C82" s="12">
        <f t="shared" si="38"/>
        <v>0.85000000000000009</v>
      </c>
      <c r="D82" s="12">
        <f t="shared" si="39"/>
        <v>26.177027027027027</v>
      </c>
      <c r="E82" s="8">
        <v>0.51620575774118671</v>
      </c>
      <c r="F82" s="8">
        <v>0</v>
      </c>
      <c r="G82" s="8">
        <v>0.450712152700883</v>
      </c>
      <c r="H82" s="8">
        <v>0</v>
      </c>
      <c r="I82" s="12">
        <f t="shared" si="40"/>
        <v>25.210109116584956</v>
      </c>
      <c r="J82" s="8">
        <v>2.9434263033527102</v>
      </c>
      <c r="K82" s="5">
        <f t="shared" si="41"/>
        <v>8.5648854492702533</v>
      </c>
      <c r="L82" s="12">
        <f t="shared" si="42"/>
        <v>4.4397569501398317</v>
      </c>
    </row>
    <row r="83" spans="1:12" x14ac:dyDescent="0.25">
      <c r="A83" s="8"/>
      <c r="E83" s="8"/>
      <c r="F83" s="8"/>
      <c r="H83" s="8"/>
      <c r="J83" s="8"/>
    </row>
    <row r="84" spans="1:12" x14ac:dyDescent="0.25">
      <c r="A84" s="7" t="s">
        <v>40</v>
      </c>
      <c r="E84" s="11" t="s">
        <v>45</v>
      </c>
      <c r="F84" s="8" t="s">
        <v>22</v>
      </c>
      <c r="G84" s="11" t="s">
        <v>33</v>
      </c>
      <c r="H84" s="8" t="s">
        <v>24</v>
      </c>
      <c r="J84" s="8" t="s">
        <v>48</v>
      </c>
      <c r="L84" s="1" t="s">
        <v>27</v>
      </c>
    </row>
    <row r="85" spans="1:12" s="3" customFormat="1" x14ac:dyDescent="0.25">
      <c r="A85" s="7" t="s">
        <v>8</v>
      </c>
      <c r="B85" s="2" t="s">
        <v>9</v>
      </c>
      <c r="C85" s="2" t="s">
        <v>10</v>
      </c>
      <c r="D85" s="2" t="s">
        <v>11</v>
      </c>
      <c r="E85" s="7" t="s">
        <v>15</v>
      </c>
      <c r="F85" s="7" t="s">
        <v>16</v>
      </c>
      <c r="G85" s="2" t="s">
        <v>17</v>
      </c>
      <c r="H85" s="7" t="s">
        <v>18</v>
      </c>
      <c r="I85" s="2" t="s">
        <v>19</v>
      </c>
      <c r="J85" s="7" t="s">
        <v>26</v>
      </c>
      <c r="K85" s="2" t="s">
        <v>20</v>
      </c>
      <c r="L85" s="2" t="s">
        <v>28</v>
      </c>
    </row>
    <row r="86" spans="1:12" s="6" customFormat="1" x14ac:dyDescent="0.25">
      <c r="A86" s="8">
        <v>0.29199999999999998</v>
      </c>
      <c r="B86" s="1">
        <f>1/A86</f>
        <v>3.4246575342465757</v>
      </c>
      <c r="C86" s="1">
        <f xml:space="preserve"> 0.17+0.68</f>
        <v>0.85000000000000009</v>
      </c>
      <c r="D86" s="1">
        <f>B86-C86</f>
        <v>2.5746575342465756</v>
      </c>
      <c r="E86" s="8">
        <v>0.51620575774118671</v>
      </c>
      <c r="F86" s="8">
        <v>0</v>
      </c>
      <c r="G86" s="8">
        <v>0.450712152700883</v>
      </c>
      <c r="H86" s="8">
        <v>0</v>
      </c>
      <c r="I86" s="12">
        <f t="shared" ref="I86:I90" si="43">D86-SUM(E86:H86)</f>
        <v>1.6077396238045059</v>
      </c>
      <c r="J86" s="8">
        <v>2.9434263033527102</v>
      </c>
      <c r="K86" s="5">
        <f>I86/J86</f>
        <v>0.54621364970925546</v>
      </c>
      <c r="L86" s="1">
        <f>I86*$L$21</f>
        <v>0.28313932065075437</v>
      </c>
    </row>
    <row r="87" spans="1:12" x14ac:dyDescent="0.25">
      <c r="A87" s="8">
        <v>8.8999999999999996E-2</v>
      </c>
      <c r="B87" s="1">
        <f>1/A87</f>
        <v>11.235955056179776</v>
      </c>
      <c r="C87" s="1">
        <f xml:space="preserve"> 0.17+0.68</f>
        <v>0.85000000000000009</v>
      </c>
      <c r="D87" s="1">
        <f>B87-C87</f>
        <v>10.385955056179776</v>
      </c>
      <c r="E87" s="8">
        <v>0.51620575774118671</v>
      </c>
      <c r="F87" s="8">
        <v>0</v>
      </c>
      <c r="G87" s="8">
        <v>0.450712152700883</v>
      </c>
      <c r="H87" s="8">
        <v>0</v>
      </c>
      <c r="I87" s="12">
        <f t="shared" si="43"/>
        <v>9.4190371457377076</v>
      </c>
      <c r="J87" s="8">
        <v>2.9434263033527102</v>
      </c>
      <c r="K87" s="5">
        <f>I87/J87</f>
        <v>3.2000247925381897</v>
      </c>
      <c r="L87" s="1">
        <f>I87*$L$21</f>
        <v>1.658788362954895</v>
      </c>
    </row>
    <row r="88" spans="1:12" x14ac:dyDescent="0.25">
      <c r="A88" s="8">
        <v>6.4000000000000001E-2</v>
      </c>
      <c r="B88" s="1">
        <f>1/A88</f>
        <v>15.625</v>
      </c>
      <c r="C88" s="1">
        <f xml:space="preserve"> 0.17+0.68</f>
        <v>0.85000000000000009</v>
      </c>
      <c r="D88" s="1">
        <f>B88-C88</f>
        <v>14.775</v>
      </c>
      <c r="E88" s="8">
        <v>0.51620575774118671</v>
      </c>
      <c r="F88" s="8">
        <v>0</v>
      </c>
      <c r="G88" s="8">
        <v>0.450712152700883</v>
      </c>
      <c r="H88" s="8">
        <v>0</v>
      </c>
      <c r="I88" s="12">
        <f t="shared" si="43"/>
        <v>13.808082089557931</v>
      </c>
      <c r="J88" s="8">
        <v>2.9434263033527102</v>
      </c>
      <c r="K88" s="5">
        <f>I88/J88</f>
        <v>4.6911594402176249</v>
      </c>
      <c r="L88" s="1">
        <f>I88*$L$21</f>
        <v>2.4317438747175353</v>
      </c>
    </row>
    <row r="89" spans="1:12" s="6" customFormat="1" x14ac:dyDescent="0.25">
      <c r="A89" s="8">
        <v>5.0999999999999997E-2</v>
      </c>
      <c r="B89" s="12">
        <f>1/A89</f>
        <v>19.607843137254903</v>
      </c>
      <c r="C89" s="12">
        <f xml:space="preserve"> 0.17+0.68</f>
        <v>0.85000000000000009</v>
      </c>
      <c r="D89" s="12">
        <f>B89-C89</f>
        <v>18.757843137254902</v>
      </c>
      <c r="E89" s="8">
        <v>0.51620575774118671</v>
      </c>
      <c r="F89" s="8">
        <v>0</v>
      </c>
      <c r="G89" s="8">
        <v>0.450712152700883</v>
      </c>
      <c r="H89" s="8">
        <v>0</v>
      </c>
      <c r="I89" s="12">
        <f t="shared" si="43"/>
        <v>17.790925226812831</v>
      </c>
      <c r="J89" s="8">
        <v>2.9434263033527102</v>
      </c>
      <c r="K89" s="5">
        <f>I89/J89</f>
        <v>6.04429103815104</v>
      </c>
      <c r="L89" s="12">
        <f>I89*$L$21</f>
        <v>3.1331631116660641</v>
      </c>
    </row>
    <row r="90" spans="1:12" s="11" customFormat="1" x14ac:dyDescent="0.25">
      <c r="A90" s="8">
        <v>3.5999999999999997E-2</v>
      </c>
      <c r="B90" s="12">
        <f>1/A90</f>
        <v>27.777777777777779</v>
      </c>
      <c r="C90" s="12">
        <f xml:space="preserve"> 0.17+0.68</f>
        <v>0.85000000000000009</v>
      </c>
      <c r="D90" s="12">
        <f>B90-C90</f>
        <v>26.927777777777777</v>
      </c>
      <c r="E90" s="8">
        <v>0.51620575774118671</v>
      </c>
      <c r="F90" s="8">
        <v>0</v>
      </c>
      <c r="G90" s="8">
        <v>0.450712152700883</v>
      </c>
      <c r="H90" s="8">
        <v>0</v>
      </c>
      <c r="I90" s="12">
        <f t="shared" si="43"/>
        <v>25.960859867335706</v>
      </c>
      <c r="J90" s="8">
        <v>2.9434263033527102</v>
      </c>
      <c r="K90" s="5">
        <f>I90/J90</f>
        <v>8.8199455980144581</v>
      </c>
      <c r="L90" s="12">
        <f>I90*$L$21</f>
        <v>4.5719718028425342</v>
      </c>
    </row>
    <row r="91" spans="1:12" x14ac:dyDescent="0.25">
      <c r="A91" s="2"/>
      <c r="I91" s="12"/>
    </row>
    <row r="92" spans="1:12" s="3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s="6" customForma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5"/>
      <c r="L93" s="1"/>
    </row>
    <row r="94" spans="1:12" x14ac:dyDescent="0.25">
      <c r="K94" s="5"/>
    </row>
    <row r="95" spans="1:12" x14ac:dyDescent="0.25">
      <c r="K95" s="5"/>
    </row>
  </sheetData>
  <sortState ref="A81:L85">
    <sortCondition descending="1" ref="A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Goldwasser</dc:creator>
  <cp:lastModifiedBy>David Goldwasser</cp:lastModifiedBy>
  <dcterms:created xsi:type="dcterms:W3CDTF">2014-05-29T14:56:14Z</dcterms:created>
  <dcterms:modified xsi:type="dcterms:W3CDTF">2014-06-02T15:14:17Z</dcterms:modified>
</cp:coreProperties>
</file>